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thon\QuanProject\qlcl project git\qlcl_project\"/>
    </mc:Choice>
  </mc:AlternateContent>
  <xr:revisionPtr revIDLastSave="0" documentId="13_ncr:1_{BA27D396-68B2-4580-AAD5-56B3101D20AF}" xr6:coauthVersionLast="47" xr6:coauthVersionMax="47" xr10:uidLastSave="{00000000-0000-0000-0000-000000000000}"/>
  <bookViews>
    <workbookView xWindow="1515" yWindow="1515" windowWidth="20535" windowHeight="15435" xr2:uid="{977F0C01-1661-45D2-8BD5-E282283E1AE6}"/>
  </bookViews>
  <sheets>
    <sheet name="work" sheetId="1" r:id="rId1"/>
    <sheet name="ntcv" sheetId="4" r:id="rId2"/>
    <sheet name="lmtn" sheetId="2" r:id="rId3"/>
    <sheet name="ntvl" sheetId="3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" i="1" l="1"/>
  <c r="G100" i="1"/>
  <c r="E144" i="1"/>
  <c r="D144" i="1"/>
  <c r="E143" i="1"/>
  <c r="D143" i="1"/>
  <c r="E142" i="1"/>
  <c r="D142" i="1"/>
  <c r="D140" i="1"/>
  <c r="D141" i="1" s="1"/>
  <c r="E139" i="1"/>
  <c r="E140" i="1" s="1"/>
  <c r="E141" i="1" s="1"/>
  <c r="D139" i="1"/>
  <c r="G144" i="1"/>
  <c r="G143" i="1"/>
  <c r="G142" i="1"/>
  <c r="G141" i="1"/>
  <c r="G140" i="1"/>
  <c r="G139" i="1"/>
  <c r="E136" i="1"/>
  <c r="E137" i="1" s="1"/>
  <c r="E138" i="1" s="1"/>
  <c r="D136" i="1"/>
  <c r="D137" i="1" s="1"/>
  <c r="D138" i="1" s="1"/>
  <c r="D132" i="1"/>
  <c r="E131" i="1"/>
  <c r="E132" i="1" s="1"/>
  <c r="D131" i="1"/>
  <c r="E127" i="1"/>
  <c r="E128" i="1" s="1"/>
  <c r="E129" i="1" s="1"/>
  <c r="D127" i="1"/>
  <c r="D128" i="1" s="1"/>
  <c r="D129" i="1" s="1"/>
  <c r="G132" i="1"/>
  <c r="G131" i="1"/>
  <c r="G130" i="1"/>
  <c r="G129" i="1"/>
  <c r="G128" i="1"/>
  <c r="G127" i="1"/>
  <c r="E124" i="1"/>
  <c r="E125" i="1" s="1"/>
  <c r="E126" i="1" s="1"/>
  <c r="D124" i="1"/>
  <c r="D125" i="1" s="1"/>
  <c r="D126" i="1" s="1"/>
  <c r="E109" i="1"/>
  <c r="G109" i="1"/>
  <c r="E110" i="1"/>
  <c r="G110" i="1"/>
  <c r="E111" i="1"/>
  <c r="G111" i="1"/>
  <c r="G102" i="1"/>
  <c r="G103" i="1"/>
  <c r="G105" i="1"/>
  <c r="G106" i="1"/>
  <c r="G104" i="1"/>
  <c r="G108" i="1"/>
  <c r="E108" i="1"/>
  <c r="E107" i="1"/>
  <c r="E106" i="1"/>
  <c r="E104" i="1"/>
  <c r="E105" i="1"/>
  <c r="G92" i="1"/>
  <c r="G93" i="1"/>
  <c r="G94" i="1"/>
  <c r="G95" i="1"/>
  <c r="G96" i="1"/>
  <c r="G97" i="1"/>
  <c r="G98" i="1"/>
  <c r="G99" i="1"/>
  <c r="G91" i="1"/>
  <c r="G88" i="1"/>
  <c r="G89" i="1"/>
  <c r="G87" i="1"/>
  <c r="G84" i="1"/>
  <c r="G85" i="1"/>
  <c r="G86" i="1"/>
  <c r="G83" i="1"/>
  <c r="G75" i="1"/>
  <c r="G74" i="1"/>
  <c r="G73" i="1"/>
  <c r="G72" i="1"/>
  <c r="G71" i="1"/>
  <c r="G70" i="1"/>
  <c r="G69" i="1"/>
  <c r="G68" i="1"/>
  <c r="G67" i="1"/>
  <c r="O25" i="1"/>
  <c r="O23" i="1"/>
  <c r="O21" i="1"/>
  <c r="O19" i="1"/>
  <c r="K28" i="1"/>
  <c r="K27" i="1"/>
  <c r="K25" i="1"/>
  <c r="K24" i="1"/>
  <c r="K22" i="1"/>
  <c r="K20" i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K18" i="1"/>
  <c r="K16" i="1"/>
  <c r="K12" i="1"/>
  <c r="K13" i="1" s="1"/>
  <c r="K14" i="1" s="1"/>
  <c r="K9" i="1"/>
  <c r="K10" i="1" s="1"/>
  <c r="E14" i="1"/>
  <c r="E12" i="1" s="1"/>
  <c r="D12" i="1"/>
  <c r="D11" i="1"/>
  <c r="E11" i="1" s="1"/>
  <c r="K4" i="1"/>
  <c r="K6" i="1"/>
  <c r="O4" i="1"/>
  <c r="O2" i="1"/>
  <c r="E60" i="1"/>
  <c r="R277" i="1"/>
  <c r="R278" i="1" s="1"/>
  <c r="Q277" i="1"/>
  <c r="Q278" i="1" s="1"/>
  <c r="Q227" i="1"/>
  <c r="R227" i="1" s="1"/>
  <c r="Q222" i="1"/>
  <c r="R222" i="1" s="1"/>
  <c r="Q216" i="1"/>
  <c r="R216" i="1" s="1"/>
  <c r="Q171" i="1"/>
  <c r="R164" i="1"/>
  <c r="Q164" i="1"/>
  <c r="Q146" i="1"/>
  <c r="Q145" i="1"/>
  <c r="R145" i="1" s="1"/>
  <c r="Q144" i="1"/>
  <c r="Q143" i="1"/>
  <c r="G78" i="1" l="1"/>
  <c r="G77" i="1"/>
  <c r="G76" i="1"/>
  <c r="G65" i="1"/>
  <c r="G64" i="1"/>
  <c r="G63" i="1"/>
  <c r="G23" i="1"/>
  <c r="G22" i="1"/>
  <c r="G20" i="1"/>
  <c r="G18" i="1"/>
  <c r="G17" i="1"/>
  <c r="G16" i="1"/>
  <c r="G14" i="1"/>
  <c r="G13" i="1"/>
  <c r="G11" i="1"/>
  <c r="G10" i="1"/>
  <c r="G9" i="1"/>
  <c r="G8" i="1"/>
  <c r="C2" i="4" l="1" a="1"/>
  <c r="C2" i="4" s="1"/>
  <c r="C2" i="3" l="1" a="1"/>
  <c r="C2" i="3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<sst xmlns="http://schemas.openxmlformats.org/spreadsheetml/2006/main" count="1948" uniqueCount="914">
  <si>
    <t>id</t>
  </si>
  <si>
    <t>name</t>
  </si>
  <si>
    <t>unit</t>
  </si>
  <si>
    <t>amount</t>
  </si>
  <si>
    <t>start</t>
  </si>
  <si>
    <t>end</t>
  </si>
  <si>
    <t>cong viec 0</t>
  </si>
  <si>
    <t>cong viec 1</t>
  </si>
  <si>
    <t>cong viec 2</t>
  </si>
  <si>
    <t>cong viec 3</t>
  </si>
  <si>
    <t>cong viec 4</t>
  </si>
  <si>
    <t>cong viec 5</t>
  </si>
  <si>
    <t>cong viec 6</t>
  </si>
  <si>
    <t>norm_id</t>
  </si>
  <si>
    <t>day</t>
  </si>
  <si>
    <t>lmtn0</t>
  </si>
  <si>
    <t>lmtn1</t>
  </si>
  <si>
    <t>lmtn2</t>
  </si>
  <si>
    <t>ntvl0</t>
  </si>
  <si>
    <t>ntvl1</t>
  </si>
  <si>
    <t>ntvl2</t>
  </si>
  <si>
    <t>AG.11113</t>
  </si>
  <si>
    <t>m3</t>
  </si>
  <si>
    <t>AG.31121</t>
  </si>
  <si>
    <t>100m2</t>
  </si>
  <si>
    <t>AG.13111</t>
  </si>
  <si>
    <t xml:space="preserve">Gia công, lắp đặt cốt thép cọc, ĐK ≤10mm </t>
  </si>
  <si>
    <t>tấn</t>
  </si>
  <si>
    <t>AG.13121</t>
  </si>
  <si>
    <t>AG.13131</t>
  </si>
  <si>
    <t xml:space="preserve">Gia công, lắp đặt cốt thép cọc, ĐK &gt;18mm </t>
  </si>
  <si>
    <t>AI.13111</t>
  </si>
  <si>
    <t>AC.25213</t>
  </si>
  <si>
    <t>Ép trước cọc BTCT, dài &gt;4m, KT 25x25cm - Cấp đất I</t>
  </si>
  <si>
    <t>100m</t>
  </si>
  <si>
    <t>AC.29321</t>
  </si>
  <si>
    <t>1 mối nối</t>
  </si>
  <si>
    <t>AA.22211</t>
  </si>
  <si>
    <t>Phá dỡ đầu cọc bê tông có cốt thép bằng máy khoan bê tông 1,5kw</t>
  </si>
  <si>
    <t>AB.25111</t>
  </si>
  <si>
    <t>100m3</t>
  </si>
  <si>
    <t>AB.11321</t>
  </si>
  <si>
    <t>Đào móng băng bằng thủ công, rộng ≤3m, sâu ≤2m - Cấp đất I</t>
  </si>
  <si>
    <t>1m3</t>
  </si>
  <si>
    <t>AF.11111</t>
  </si>
  <si>
    <t>lmtn3</t>
  </si>
  <si>
    <t>ntvl3</t>
  </si>
  <si>
    <t>AF.81111</t>
  </si>
  <si>
    <t>AF.31113</t>
  </si>
  <si>
    <t>AF.81122</t>
  </si>
  <si>
    <t>Ván khuôn móng băng, móng bè, bệ máy</t>
  </si>
  <si>
    <t>AF.12233</t>
  </si>
  <si>
    <t>AF.81132</t>
  </si>
  <si>
    <t>AF.12312</t>
  </si>
  <si>
    <t>AF.81141</t>
  </si>
  <si>
    <t>AF.61110</t>
  </si>
  <si>
    <t>AF.61120</t>
  </si>
  <si>
    <t>Lắp dựng cốt thép móng, ĐK ≤18mm</t>
  </si>
  <si>
    <t>AF.61130</t>
  </si>
  <si>
    <t>Lắp dựng cốt thép móng, ĐK &gt;18mm</t>
  </si>
  <si>
    <t>AF.61511</t>
  </si>
  <si>
    <t>AF.61521</t>
  </si>
  <si>
    <t>Lắp dựng cốt thép giằng móng, ĐK ≤18mm, chiều cao ≤6m</t>
  </si>
  <si>
    <t>AF.61531</t>
  </si>
  <si>
    <t>Lắp dựng cốt thép xà dầm, giằng, ĐK &gt;18mm, chiều cao ≤6m</t>
  </si>
  <si>
    <t>AE.21113</t>
  </si>
  <si>
    <t>AB.65120</t>
  </si>
  <si>
    <t>AB.41431</t>
  </si>
  <si>
    <t>AB.66142</t>
  </si>
  <si>
    <t>AF.11212</t>
  </si>
  <si>
    <t>Lắp dựng cốt thép đáy bể, ĐK ≤18mm</t>
  </si>
  <si>
    <t>Lắp dựng cốt thép đáy bể, ĐK &gt;18mm</t>
  </si>
  <si>
    <t>AG.11412</t>
  </si>
  <si>
    <t>AG.31311</t>
  </si>
  <si>
    <t>AG.13231</t>
  </si>
  <si>
    <t>AG.41610</t>
  </si>
  <si>
    <t>1cấu kiện</t>
  </si>
  <si>
    <t>AK.21233</t>
  </si>
  <si>
    <t>Trát tường bể phốt dày 2cm, vữa XM M75, PCB30</t>
  </si>
  <si>
    <t>m2</t>
  </si>
  <si>
    <t>AK.41213</t>
  </si>
  <si>
    <t>Láng bể phốt có đánh màu, dày 2cm, vữa XM M75, PCB30</t>
  </si>
  <si>
    <t>AF.32313</t>
  </si>
  <si>
    <t>Bê tông giằng thu hồi, SX bằng máy trộn, đổ bằng thủ công, bê tông M200, đá 1x2, PCB30</t>
  </si>
  <si>
    <t>AF.12213</t>
  </si>
  <si>
    <t>AF.12222</t>
  </si>
  <si>
    <t>AF.12512</t>
  </si>
  <si>
    <t>AF.12123</t>
  </si>
  <si>
    <t>AF.12612</t>
  </si>
  <si>
    <t>AF.81152</t>
  </si>
  <si>
    <t>AF.81151</t>
  </si>
  <si>
    <t>AF.81311</t>
  </si>
  <si>
    <t>AF.81161</t>
  </si>
  <si>
    <t>AK.23113</t>
  </si>
  <si>
    <t>Trát xà dầm, vữa XM M75, PCB30</t>
  </si>
  <si>
    <t>AK.22123</t>
  </si>
  <si>
    <t>Trát cầu thang, dày 1,5cm, vữa XM M75, PCB30</t>
  </si>
  <si>
    <t>AK.21223</t>
  </si>
  <si>
    <t>Trát lanh tô dày 1,5cm, vữa XM M75, PCB30</t>
  </si>
  <si>
    <t>AK.23213</t>
  </si>
  <si>
    <t>Trát trần, vữa XM M75, PCB30</t>
  </si>
  <si>
    <t>AK.21133</t>
  </si>
  <si>
    <t>Trát thành sênô dày 2cm, vữa XM M75, PCB30</t>
  </si>
  <si>
    <t>AK.41114</t>
  </si>
  <si>
    <t>Láng mái dày 2cm, vữa XM M100, PCB30</t>
  </si>
  <si>
    <t>AK.92111</t>
  </si>
  <si>
    <t xml:space="preserve">Quét dung dịch chống thấm sàn WC </t>
  </si>
  <si>
    <t>AK.24313</t>
  </si>
  <si>
    <t>Trát gờ chỉ, vữa XM M75, PCB30</t>
  </si>
  <si>
    <t>m</t>
  </si>
  <si>
    <t>AK.24113</t>
  </si>
  <si>
    <t>Đắp phào đơn, vữa XM M75, PCB30</t>
  </si>
  <si>
    <t>AF.61411</t>
  </si>
  <si>
    <t>Lắp dựng cốt thép cột, trụ, ĐK ≤10mm, chiều cao ≤6m</t>
  </si>
  <si>
    <t>AF.61421</t>
  </si>
  <si>
    <t>Lắp dựng cốt thép cột, trụ, ĐK ≤18mm, chiều cao ≤6m</t>
  </si>
  <si>
    <t>AF.61431</t>
  </si>
  <si>
    <t>Lắp dựng cốt thép cột, trụ, ĐK &gt;18mm, chiều cao ≤6m</t>
  </si>
  <si>
    <t>AF.61412</t>
  </si>
  <si>
    <t>Lắp dựng cốt thép cột, trụ, ĐK ≤10mm, chiều cao ≤28m</t>
  </si>
  <si>
    <t>AF.61422</t>
  </si>
  <si>
    <t>Lắp dựng cốt thép cột, trụ, ĐK ≤18mm, chiều cao ≤28m</t>
  </si>
  <si>
    <t>AF.61432</t>
  </si>
  <si>
    <t>Lắp dựng cốt thép cột, trụ, ĐK &gt;18mm, chiều cao ≤28m</t>
  </si>
  <si>
    <t>Lắp dựng cốt thép xà dầm, giằng, ĐK ≤10mm, chiều cao ≤6m</t>
  </si>
  <si>
    <t>Lắp dựng cốt thép xà dầm, giằng, ĐK ≤18mm, chiều cao ≤6m</t>
  </si>
  <si>
    <t>AF.61512</t>
  </si>
  <si>
    <t>Lắp dựng cốt thép xà dầm, giằng, ĐK ≤10mm, chiều cao ≤28m</t>
  </si>
  <si>
    <t>AF.61522</t>
  </si>
  <si>
    <t>Lắp dựng cốt thép xà dầm, giằng, ĐK ≤18mm, chiều cao ≤28m</t>
  </si>
  <si>
    <t>AF.61532</t>
  </si>
  <si>
    <t>Lắp dựng cốt thép xà dầm, giằng, ĐK &gt;18mm, chiều cao ≤28m</t>
  </si>
  <si>
    <t>AF.61611</t>
  </si>
  <si>
    <t>Lắp dựng cốt thép lanh tô liền mái hắt, máng nước, ĐK ≤10mm, chiều cao ≤6m</t>
  </si>
  <si>
    <t>AF.61621</t>
  </si>
  <si>
    <t>Lắp dựng cốt thép lanh tô liền mái hắt, máng nước, ĐK &gt;10mm, chiều cao ≤6m</t>
  </si>
  <si>
    <t>AF.61612</t>
  </si>
  <si>
    <t>Lắp dựng cốt thép lanh tô liền mái hắt, máng nước, ĐK ≤10mm, chiều cao ≤28m</t>
  </si>
  <si>
    <t>AF.61622</t>
  </si>
  <si>
    <t>Lắp dựng cốt thép lanh tô liền mái hắt, máng nước, ĐK &gt;10mm, chiều cao ≤28m</t>
  </si>
  <si>
    <t>AF.61811</t>
  </si>
  <si>
    <t>Lắp dựng cốt thép cầu thang, ĐK ≤10mm, chiều cao ≤6m</t>
  </si>
  <si>
    <t>AF.61821</t>
  </si>
  <si>
    <t>Lắp dựng cốt thép cầu thang, ĐK &gt;10mm, chiều cao ≤6m</t>
  </si>
  <si>
    <t>AF.61711</t>
  </si>
  <si>
    <t>Lắp dựng cốt thép sàn mái, ĐK ≤10mm, chiều cao ≤28m</t>
  </si>
  <si>
    <t>AI.11221</t>
  </si>
  <si>
    <t>Gia công xà gồ thép</t>
  </si>
  <si>
    <t>AI.61131</t>
  </si>
  <si>
    <t>Lắp dựng xà gồ thép</t>
  </si>
  <si>
    <t>AK.83510</t>
  </si>
  <si>
    <t xml:space="preserve">Sơn sắt thép bằng sơn các loại 1 nước lót + 1 nước phủ </t>
  </si>
  <si>
    <t>1m2</t>
  </si>
  <si>
    <t>TĐG</t>
  </si>
  <si>
    <t xml:space="preserve">Sản xuất lắp dựng lan can kính cường lực dày 10ly tay vịn gỗ N2 </t>
  </si>
  <si>
    <t>AI.11421</t>
  </si>
  <si>
    <t>Gia công lan can inox</t>
  </si>
  <si>
    <t>AI.63211</t>
  </si>
  <si>
    <t>Lắp dựng lan can inox</t>
  </si>
  <si>
    <t>TT</t>
  </si>
  <si>
    <t xml:space="preserve">Trụ lan can cầu thang gỗ N2 </t>
  </si>
  <si>
    <t>cái</t>
  </si>
  <si>
    <t>AI.11411</t>
  </si>
  <si>
    <t>Gia công thang inox lên mái</t>
  </si>
  <si>
    <t>AB.11312</t>
  </si>
  <si>
    <t>Đào móng tam cấp bằng thủ công, rộng ≤3m, sâu ≤1m - Cấp đất II</t>
  </si>
  <si>
    <t>Bê tông lót móng tam cấp SX bằng máy trộn, đổ bằng thủ công, rộng ≤150cm, M150, đá 4x6, PCB30</t>
  </si>
  <si>
    <t>AE.28113</t>
  </si>
  <si>
    <t>Xây bậc tam cấp bằng gạch xi măng cốt liệu 6,5x10,5x22cm, chiều cao ≤6m, vữa XM M75, PCB30</t>
  </si>
  <si>
    <t>AB.13111</t>
  </si>
  <si>
    <t>Đắp đất nền móng công trình</t>
  </si>
  <si>
    <t>AK.56210</t>
  </si>
  <si>
    <t>Lát đá granit bậc tam cấp, PCB30</t>
  </si>
  <si>
    <t>AE.22213</t>
  </si>
  <si>
    <t>Xây tường thẳng bằng gạch xi măng cốt liệu 6,5x10,5x22cm - Chiều dày ≤33cm, chiều cao ≤6m, vữa XM M75, PCB30</t>
  </si>
  <si>
    <t>AE.22223</t>
  </si>
  <si>
    <t>Xây tường thẳng bằng gạch xi măng cốt liệu 6,5x10,5x22cm - Chiều dày ≤33cm, chiều cao ≤28m, vữa XM M75, PCB30</t>
  </si>
  <si>
    <t>Xây tường thu hồi  bằng gạch xi măng cốt liệu 6,5x10,5x22cm - Chiều dày ≤33cm, chiều cao ≤28m, vữa XM M75, PCB30</t>
  </si>
  <si>
    <t>AE.22113</t>
  </si>
  <si>
    <t>Xây tường thẳng bằng gạch xi măng cốt liệu 6,5x10,5x22cm - Chiều dày ≤11cm, chiều cao ≤6m, vữa XM M75, PCB30</t>
  </si>
  <si>
    <t>AE.22123</t>
  </si>
  <si>
    <t>Xây tường thẳng bằng gạch xi măng cốt liệu 6,5x10,5x22cm - Chiều dày ≤11cm, chiều cao ≤28m, vữa XM M75, PCB30</t>
  </si>
  <si>
    <t>AE.23123</t>
  </si>
  <si>
    <t>Xây cột, trụ bằng gạch gạch xi măng cốt liệu 6,5x10,5x22cm, chiều cao ≤28m, vữa XM M75, PCB30</t>
  </si>
  <si>
    <t>Xây lan can gạch xi măng cốt liệu 6,5x10,5x22cm - Chiều dày ≤33cm, chiều cao ≤28m, vữa XM M75, PCB30</t>
  </si>
  <si>
    <t>Trát tường ngoài dày 2cm, vữa XM M75, PCB30</t>
  </si>
  <si>
    <t>Trát tường trong dày 1,5cm, vữa XM M75, PCB30</t>
  </si>
  <si>
    <t>Trát tường thu hồi dày 1,5cm, vữa XM M75, PCB30</t>
  </si>
  <si>
    <t>Trát chân móng dày 2cm dày 2cm, vữa XM M75, PCB30</t>
  </si>
  <si>
    <t>AK.22133</t>
  </si>
  <si>
    <t>Trát trụ cột, má cửa dày 2cm, vữa XM M75, PCB30</t>
  </si>
  <si>
    <t>Trát lan can dày 2cm, vữa XM M75, PCB30</t>
  </si>
  <si>
    <t>Xây bậc cầu thang bằng gạch xi măng cốt liệu 6,5x10,5x22cm, chiều cao ≤6m, vữa XM M75, PCB30</t>
  </si>
  <si>
    <t>AK.56220</t>
  </si>
  <si>
    <t>Lát đá granit bậc cầu thang, PCB30</t>
  </si>
  <si>
    <t>AF.11311</t>
  </si>
  <si>
    <t>Bê tông nền SX bằng máy trộn, đổ bằng thủ công, M150, đá 1x2, PCB30</t>
  </si>
  <si>
    <t>AK.51290</t>
  </si>
  <si>
    <t>Lát nền gạch granit KT 800x800mm, XM PCB30</t>
  </si>
  <si>
    <t>AK.51280</t>
  </si>
  <si>
    <t>Lát nền gạch granit KT 600x600mm, XM PCB30</t>
  </si>
  <si>
    <t>Lát nền vệ sinh gạch chống trơn granit KT600x600mm, XM PCB30</t>
  </si>
  <si>
    <t>AK.31150</t>
  </si>
  <si>
    <t>Ốp tường vệ sinh gạch KT300x600mm, XM PCB30</t>
  </si>
  <si>
    <t>AK.31130</t>
  </si>
  <si>
    <t>Ốp chân tường bên trong gạch granit KT 120x600mm, XM PCB30</t>
  </si>
  <si>
    <t>Ốp tường ngoài hành lang gạch granit KT150x600mm, XM PCB30</t>
  </si>
  <si>
    <t>AK.31210</t>
  </si>
  <si>
    <t>Ốp đá trang trí chân móng đá bóc tự nhiên KT100x200mm</t>
  </si>
  <si>
    <t>Q2/2021</t>
  </si>
  <si>
    <t>Trần phẳng tấm thạch cao chịu nước</t>
  </si>
  <si>
    <t>AK.32120</t>
  </si>
  <si>
    <t>Ốp đá granit tự nhiên bàn chậu rửa</t>
  </si>
  <si>
    <t>Giá đỡ Inox bàn la va bô</t>
  </si>
  <si>
    <t>BB.41107</t>
  </si>
  <si>
    <t>Lắp đặt ống nhựa miệng bát, nối bằng p/p dán keo, dài 6m - Đường kính 90mm</t>
  </si>
  <si>
    <t>BB.75105</t>
  </si>
  <si>
    <t>Lắp đặt cút nhựa miệng bát nối bằng p/p dán keo - Đường kính 90mm</t>
  </si>
  <si>
    <t>Vòi tràn thoát nước mái bằng  nhựa đk34L400</t>
  </si>
  <si>
    <t>Rọ chắn rác đk90</t>
  </si>
  <si>
    <t xml:space="preserve">Ốp bằng Composite dày 9mm dán LAMINATE  khung xương gỗ lim </t>
  </si>
  <si>
    <t>Phào gỗ tự nhiên KT 120x20 gỗ lim</t>
  </si>
  <si>
    <t>Phào gỗ tự nhiên KT 120x80 gỗ lim</t>
  </si>
  <si>
    <t>Phào gỗ tự nhiên KT 160x25 gỗ lim</t>
  </si>
  <si>
    <t>Phào gỗ tự nhiên KT 60x60 gỗ lim</t>
  </si>
  <si>
    <t>Phào gỗ tự nhiên KT 40x25 gỗ lim</t>
  </si>
  <si>
    <t>Nẹp đồng phân mảng</t>
  </si>
  <si>
    <t>AK.66210</t>
  </si>
  <si>
    <t>Thi công trần giật cấp bằng tấm thạch cao</t>
  </si>
  <si>
    <t xml:space="preserve">Phào nhựa PU kích thước 12cm </t>
  </si>
  <si>
    <t xml:space="preserve">Phào nhựa PU kích thước 16cm </t>
  </si>
  <si>
    <t xml:space="preserve">Phào nhựa PU kích thước 40x20cm </t>
  </si>
  <si>
    <t xml:space="preserve">Phào nhựa PU kích thước 50x25cm </t>
  </si>
  <si>
    <t>Bộ chữ phòng một cửa 'TRÁCH NHIỆM, CÔNG KHAI, MINH BẠCH, TIỆN LỢI' chất liệu tấm Combosit mầu vàng gương, chữ cao 20cm</t>
  </si>
  <si>
    <t>Tbộ</t>
  </si>
  <si>
    <t>Bộ chữ phòng một cửa 'UBND HUYỆN KIM BẢNG, TRUNG TÂM HÀNH CHÍNH CÔNG' chất liệu tấm Combosit mầu vàng gương, chữ cao 30cm</t>
  </si>
  <si>
    <t>Vách ngăn vệ sinh tấm Compact HPL dày 12mm phụ kiện Inox 304 đồng bộ</t>
  </si>
  <si>
    <t>Khuôn cửa kép gỗ lim KT60x250mm</t>
  </si>
  <si>
    <t>Cửa đi 2 cánh gỗ lim pa nô gỗ đặc</t>
  </si>
  <si>
    <t xml:space="preserve">Cửa sổ kính gỗ lim, kính dày 5ly </t>
  </si>
  <si>
    <t>AH.31211</t>
  </si>
  <si>
    <t>Lắp dựng khuôn cửa kép</t>
  </si>
  <si>
    <t>1m</t>
  </si>
  <si>
    <t>AH.32111</t>
  </si>
  <si>
    <t>Lắp dựng cửa vào khuôn</t>
  </si>
  <si>
    <t>Nẹp khuôn cửa gỗ lim KT 20x70mm</t>
  </si>
  <si>
    <t>Khoá cửa đi tay gạt</t>
  </si>
  <si>
    <t>bộ</t>
  </si>
  <si>
    <t>Cremon của đi</t>
  </si>
  <si>
    <t>Cửa đi liền vách kính cường lực 12ly khung inox</t>
  </si>
  <si>
    <t>Tay nắm âm và các chân kẹp</t>
  </si>
  <si>
    <t>Khóa bán nguyệt kép</t>
  </si>
  <si>
    <t>Bản lề cường lực</t>
  </si>
  <si>
    <t>Sản xuất cửa đi nhôm Xingfa hệ 55 dày 2ly, kính an toàn dày 6,38ly</t>
  </si>
  <si>
    <t>Sản xuất cửa sổ nhôm Xingfa hệ 55 dày 1,4ly, kính an toàn dày 6,38ly</t>
  </si>
  <si>
    <t>Sản xuất vách nhôm Xingfa hệ 55 dày 1,4ly, kính an toàn dày 6,38ly</t>
  </si>
  <si>
    <t>Phụ kiện cửa đi 2 cánh khóa đa điểm, 06 bản lề 3D</t>
  </si>
  <si>
    <t>Phụ kiện cửa đi 1 cánh khóa đa điểm, 03 bản lề 3D</t>
  </si>
  <si>
    <t>Phụ kiện cửa sổ 2 cánh mở quay, tay nắm cửa đa điểm bản lề chữ A</t>
  </si>
  <si>
    <t>Phụ kiện cửa sổ 4 cánh mở quay, tay nắm cửa đa điểm bản lề chữ A</t>
  </si>
  <si>
    <t>Phụ kiện cửa sổ 3 cánh mở quay, tay nắm cửa đa điểm bản lề chữ A</t>
  </si>
  <si>
    <t>Phụ kiện cửa sổ 1 cánh mở hất, tay nắm cửa đa điểm bản lề chữ A</t>
  </si>
  <si>
    <t>AI.63121</t>
  </si>
  <si>
    <t>Lắp dựng cửa nhôm xingfa</t>
  </si>
  <si>
    <t>AI.63231</t>
  </si>
  <si>
    <t>Lắp dựng vách nhôm xingfa</t>
  </si>
  <si>
    <t>AI.11610</t>
  </si>
  <si>
    <t xml:space="preserve">Sản xuất sen hoa cửa sổ bằng hộp Inox </t>
  </si>
  <si>
    <t>AI.63221</t>
  </si>
  <si>
    <t>Lắp dựng sen hoa cửa</t>
  </si>
  <si>
    <t>AK.12222</t>
  </si>
  <si>
    <t>Lợp mái che tường bằng tôn múi dày 0,45ly, chiều dài bất kỳ</t>
  </si>
  <si>
    <t>Tôn úp nóc khổ rộng 600</t>
  </si>
  <si>
    <t>Tôn mạ kẽm đậy thang lên mái</t>
  </si>
  <si>
    <t>kg</t>
  </si>
  <si>
    <t>AI.11912</t>
  </si>
  <si>
    <t xml:space="preserve">Gia công hệ khung giằng thép </t>
  </si>
  <si>
    <t>AK.77410</t>
  </si>
  <si>
    <t>Thi công vách bằng tấm thạch cao</t>
  </si>
  <si>
    <t>AK.82510</t>
  </si>
  <si>
    <t>Bả bằng bột bả vào tường</t>
  </si>
  <si>
    <t>AK.82520</t>
  </si>
  <si>
    <t>Bả bằng bột bả vào cột, dầm, trần</t>
  </si>
  <si>
    <t>AK.84112</t>
  </si>
  <si>
    <t>Sơn dầm, trần, tường trong nhà đã bả bằng sơn các loại 1 nước lót + 2 nước phủ</t>
  </si>
  <si>
    <t>AK.84114</t>
  </si>
  <si>
    <t>Sơn dầm, trần, tường ngoài nhà đã bả bằng sơn các loại 1 nước lót + 2 nước phủ</t>
  </si>
  <si>
    <t>BA.13320</t>
  </si>
  <si>
    <t>Lắp đặt đèn huỳnh quang đôi 2x18w bóng LED</t>
  </si>
  <si>
    <t>BA.13102</t>
  </si>
  <si>
    <t>Lắp đặt đèn sát trần có chụp</t>
  </si>
  <si>
    <t>BA.11110</t>
  </si>
  <si>
    <t>Lắp đặt quạt trần</t>
  </si>
  <si>
    <t xml:space="preserve">Máy sấy tay Inax KS370 ( hoặc tườg đương) </t>
  </si>
  <si>
    <t>BA.17101</t>
  </si>
  <si>
    <t>Lắp đặt công tắc 1 hạt</t>
  </si>
  <si>
    <t>BA.17102</t>
  </si>
  <si>
    <t>Lắp đặt công tắc 2 hạt</t>
  </si>
  <si>
    <t>BA.17103</t>
  </si>
  <si>
    <t>Lắp đặt công tắc 3 hạt</t>
  </si>
  <si>
    <t>Lắp đặt công tắc cầu thang</t>
  </si>
  <si>
    <t>BA.17202</t>
  </si>
  <si>
    <t>Lắp đặt ổ cắm đôi</t>
  </si>
  <si>
    <t>Đế âm tường</t>
  </si>
  <si>
    <t>BA.16202</t>
  </si>
  <si>
    <t>Lắp đặt dây dẫn 2 ruột 2x1,5 mm2</t>
  </si>
  <si>
    <t>Lắp đặt dây dẫn 2 ruột 2x2,5 mm2</t>
  </si>
  <si>
    <t>BA.16203</t>
  </si>
  <si>
    <t>Lắp đặt dây dẫn 2 ruột 2x6 mm2</t>
  </si>
  <si>
    <t>Lắp đặt dây dẫn 2 ruột 2x10 mm2</t>
  </si>
  <si>
    <t>BA.16204</t>
  </si>
  <si>
    <t>Lắp đặt dây dẫn 2 ruột 2x16 mm2</t>
  </si>
  <si>
    <t>BA.16405</t>
  </si>
  <si>
    <t>Lắp đặt dây dẫn 4 ruột 3x50+1x35 mm2</t>
  </si>
  <si>
    <t>BA.16104</t>
  </si>
  <si>
    <t>Lắp đặt dây đơn 1x6 mm2</t>
  </si>
  <si>
    <t>BA.14401</t>
  </si>
  <si>
    <t>Lắp đặt ống nhựa chìm bảo hộ dây dẫn, ĐK = 16 mm</t>
  </si>
  <si>
    <t>BA.14402</t>
  </si>
  <si>
    <t>Lắp đặt ống nhựa chìm bảo hộ dây dẫn, ĐK = 25mm</t>
  </si>
  <si>
    <t>BA.15402</t>
  </si>
  <si>
    <t>Lắp đặt hộp nối, phân dây kích thước 100x100x50</t>
  </si>
  <si>
    <t>hộp</t>
  </si>
  <si>
    <t>BA.18202</t>
  </si>
  <si>
    <t>Lắp đặt các automat 1 pha =15A</t>
  </si>
  <si>
    <t>Lắp đặt các automat 1 pha =20A</t>
  </si>
  <si>
    <t>Lắp đặt các automat 1 pha = 32A</t>
  </si>
  <si>
    <t>BA.18203</t>
  </si>
  <si>
    <t>Lắp đặt các automat 1 pha =63A</t>
  </si>
  <si>
    <t>BA.18204</t>
  </si>
  <si>
    <t>Lắp đặt các automat 1 pha =100A</t>
  </si>
  <si>
    <t>BA.18304</t>
  </si>
  <si>
    <t>Lắp đặt các automat 3 pha 150A</t>
  </si>
  <si>
    <t>BA.17404</t>
  </si>
  <si>
    <t>Lắp đặt cầu dao =300 Ampe</t>
  </si>
  <si>
    <t>BA.15404</t>
  </si>
  <si>
    <t>Lắp đặt tủ điện KT 300x250x130</t>
  </si>
  <si>
    <t>Lắp đặt tủ điện KT 500x350x180</t>
  </si>
  <si>
    <t>Móc treo quạt thép d16</t>
  </si>
  <si>
    <t>BL</t>
  </si>
  <si>
    <t xml:space="preserve">Bu lông M10x300 Thép góc L63x63x6   L= 2000   </t>
  </si>
  <si>
    <t>Bộ</t>
  </si>
  <si>
    <t>BA.13605</t>
  </si>
  <si>
    <t>Lắp đặt đèn tấm panen 48w kích thước 300x1200</t>
  </si>
  <si>
    <t>Đèn  Led Downlight 16w D=155</t>
  </si>
  <si>
    <t>BA.13601</t>
  </si>
  <si>
    <t>Lắp đặt đèn LED dây 7w/m</t>
  </si>
  <si>
    <t>Lắp đặt các automat 1 pha = 50A</t>
  </si>
  <si>
    <t>Lắp đặt dây dẫn 2 ruột 2x4mm2</t>
  </si>
  <si>
    <t>BA.14301</t>
  </si>
  <si>
    <t>Lắp đặt ống nhựa đặt nổi bảo hộ dây dẫn - Đường kính =15mm</t>
  </si>
  <si>
    <t>BA.14302</t>
  </si>
  <si>
    <t>Lắp đặt ống nhựa đặt nổi bảo hộ dây dẫn - Đường kính =25mm</t>
  </si>
  <si>
    <t>AB.11512</t>
  </si>
  <si>
    <t>Đào kênh mương, rãnh thoát nước, thủ công, rộng &lt;= 3 m, sâu &lt;= 1 m, đất C2</t>
  </si>
  <si>
    <t>Đắp đất nền móng, thủ công, độ chặt Y/C K = 0,85</t>
  </si>
  <si>
    <t>BA.19402</t>
  </si>
  <si>
    <t>Gia công kim thu sét, dài 1 m</t>
  </si>
  <si>
    <t>BA.19502</t>
  </si>
  <si>
    <t>Lắp đặt kim thu sét, dài 1 m</t>
  </si>
  <si>
    <t>BA.19303</t>
  </si>
  <si>
    <t>Kéo rải dây thép chống sét theo tường, cột và mái nhà, d = 12 mm</t>
  </si>
  <si>
    <t>BA.19203</t>
  </si>
  <si>
    <t>Kéo rải dây thép chống sét dưới mương đất, d = 18 mm</t>
  </si>
  <si>
    <t>BA.19101</t>
  </si>
  <si>
    <t>Gia công và đóng cọc chống sét mạ kẽm</t>
  </si>
  <si>
    <t>cọc</t>
  </si>
  <si>
    <t>Lắp đặt dây dẫn 4 ruột 3x25+1x16 mm2</t>
  </si>
  <si>
    <t>BA.16404</t>
  </si>
  <si>
    <t>Lắp đặt dây dẫn 4 ruột 3x16+1x10 mm2</t>
  </si>
  <si>
    <t>BA.16105</t>
  </si>
  <si>
    <t>Lắp đặt dây đơn 1x10mm2</t>
  </si>
  <si>
    <t>Lắp đặt ống nhựa chìm bảo hộ dây dẫn, ĐK = 20 mm</t>
  </si>
  <si>
    <t>BA.14403</t>
  </si>
  <si>
    <t>Lắp đặt ống nhựa chìm bảo hộ dây dẫn, ĐK = 32mm</t>
  </si>
  <si>
    <t>Lắp đặt các automat 1 pha = 20A</t>
  </si>
  <si>
    <t>BA.18303</t>
  </si>
  <si>
    <t>Lắp đặt các automat 3 pha 50A</t>
  </si>
  <si>
    <t>BA.12130</t>
  </si>
  <si>
    <t>Lắp đặt dàn nóng điều hòa</t>
  </si>
  <si>
    <t>máy</t>
  </si>
  <si>
    <t xml:space="preserve">Lắp đặt dàn lạnh điều hòa (bao gồm treo máy ,đấu nối rắc co, đấu nối nguồn điện động lực ,tín hiệu ,điều khien, đường nước ngưng) </t>
  </si>
  <si>
    <t>Lắp đặt dây dẫn 2 ruột 2x0,75 mm2</t>
  </si>
  <si>
    <t>BA.16103</t>
  </si>
  <si>
    <t>Lắp đặt dây đơn 1x1,5 mm2</t>
  </si>
  <si>
    <t>Lắp đặt dây dẫn 4 ruột 3x10+1x6 mm2</t>
  </si>
  <si>
    <t>BA.16106</t>
  </si>
  <si>
    <t>Lắp đặt dây đơn 1x16mm2</t>
  </si>
  <si>
    <t>Lắp đặt ống nhựa nổi bảo hộ dây dẫn, ĐK = 16 mm</t>
  </si>
  <si>
    <t>Lắp đặt ống nhựa nổi bảo hộ dây dẫn, ĐK = 25 mm</t>
  </si>
  <si>
    <t>Lắp đặt ống nhựa chìm bảo hộ dây dẫn, ĐK = 25 mm</t>
  </si>
  <si>
    <t>BA.18302</t>
  </si>
  <si>
    <t>Lắp đặt các automat 3 pha =20A</t>
  </si>
  <si>
    <t>Lắp đặt các automat 3 pha =50A</t>
  </si>
  <si>
    <t>BB.51010</t>
  </si>
  <si>
    <t>Lắp đặt ống đồng dẫn ga nối bằng phương pháp hàn; đoạn ống dài 2m - Đường kính 34,9mm</t>
  </si>
  <si>
    <t>BB.51008</t>
  </si>
  <si>
    <t>Lắp đặt ống đồng dẫn ga nối bằng p/p hàn ĐK 28,6 mm</t>
  </si>
  <si>
    <t>BB.51006</t>
  </si>
  <si>
    <t>Lắp đặt ống đồng dẫn ga nối bằng p/p hàn , ĐK 22,1 mm</t>
  </si>
  <si>
    <t>BB.51004</t>
  </si>
  <si>
    <t>Lắp đặt ống đồng dẫn ga nối bằng p/p hàn, ĐK 15,9 mm</t>
  </si>
  <si>
    <t>BB.51002</t>
  </si>
  <si>
    <t>Lắp đặt ống đồng dẫn ga nối bằng p/p hàn, ĐK 9,5 mm</t>
  </si>
  <si>
    <t xml:space="preserve">Giá đỡ ống đồng </t>
  </si>
  <si>
    <t>BB.41103</t>
  </si>
  <si>
    <t>Lắp đặt ống nhựa miệng bát nối bằng p/p dán keo, dài 6 m, ĐK 27mm</t>
  </si>
  <si>
    <t>BB.41104</t>
  </si>
  <si>
    <t>Lắp đặt ống nhựa miệng bát, nối bằng p/p dán keo, dài 6m - Đường kính 34mm</t>
  </si>
  <si>
    <t>BB.75101</t>
  </si>
  <si>
    <t>Lắp đặt cút nhựa miệng bát nối bằng p/p dán keo, ĐK 27 mm</t>
  </si>
  <si>
    <t>BB.75102</t>
  </si>
  <si>
    <t>Lắp đặt cút nhựa miệng bát nối bằng p/p dán keo, ĐK 34 mm</t>
  </si>
  <si>
    <t>Lắp đặt Tê nhựa miệng bát nối bằng p/p dán keo, ĐK 34x27 mm</t>
  </si>
  <si>
    <t>Giá đỡ ống nước dạng đai cùm</t>
  </si>
  <si>
    <t xml:space="preserve">Cửa gió cấp dạng nam thẳng KT 300x1200 </t>
  </si>
  <si>
    <t>Lưới lọc bụi cho cửa hồi gió KT 200x1200</t>
  </si>
  <si>
    <t>Hộp gió cho cửa gió KT 300x1200</t>
  </si>
  <si>
    <t>Hộp</t>
  </si>
  <si>
    <t xml:space="preserve">Hộp côn đầu máy đường đẩy </t>
  </si>
  <si>
    <t xml:space="preserve">Hộp côn đầu máy đường hồi </t>
  </si>
  <si>
    <t>Giá treo hộp gió,ống gió</t>
  </si>
  <si>
    <t>Xốp dán cách nhiệt dày 20mm</t>
  </si>
  <si>
    <t xml:space="preserve">ống gió mềm có bảo ôn D250 </t>
  </si>
  <si>
    <t>Gia công Giá đỡ cục nóng cho máy VRV 4 sử dụng Thép U100 (loại chân cao)</t>
  </si>
  <si>
    <t>Gía đỡ cho dàn lạnh âm trần</t>
  </si>
  <si>
    <t xml:space="preserve">Cao su giảm chấn cho cục nóng </t>
  </si>
  <si>
    <t>hệ</t>
  </si>
  <si>
    <t xml:space="preserve">Ni tơ thử kín ,thử bền đường ống gas </t>
  </si>
  <si>
    <t>bình</t>
  </si>
  <si>
    <t xml:space="preserve">Ni tơ thổi muội hàn. </t>
  </si>
  <si>
    <t>"Gas lạnh R410A nạp bổ sung đường ống
Hãng sản xuất DUPON - Mỹ"</t>
  </si>
  <si>
    <t xml:space="preserve">Băng cuốn cách ẩm  </t>
  </si>
  <si>
    <t>BB.42011</t>
  </si>
  <si>
    <t>Lắp đặt ống nhựa PPR nối bằng p/p hàn, dài 6 m, ĐK 20 mm</t>
  </si>
  <si>
    <t>BB.42021</t>
  </si>
  <si>
    <t>Lắp đặt ống nhựa PPR nối bằng p/p hàn, dài 6 m, ĐK 25 mm</t>
  </si>
  <si>
    <t>BB.42031</t>
  </si>
  <si>
    <t>Lắp đặt ống nhựa PPR nối bằng p/p hàn, dài 6 m, ĐK 32 mm</t>
  </si>
  <si>
    <t>BB.42041</t>
  </si>
  <si>
    <t>Lắp đặt ống nhựa PPR nối bằng p/p hàn, dài 6 m, ĐK 40 mm</t>
  </si>
  <si>
    <t>BB.42051</t>
  </si>
  <si>
    <t>Lắp đặt ống nhựa PPR nối bằng p/p hàn, dài 6 m, ĐK 50 mm</t>
  </si>
  <si>
    <t>BB.42061</t>
  </si>
  <si>
    <t>Lắp đặt ống nhựa PPR nối bằng p/p hàn, dài 6 m, ĐK 63 mm</t>
  </si>
  <si>
    <t>BB.80111</t>
  </si>
  <si>
    <t>Lắp đặt cút nhựa PPR nối bằng p/p hàn, ĐK 20 mm</t>
  </si>
  <si>
    <t>BB.80121</t>
  </si>
  <si>
    <t>Lắp đặt cút nhựa PPR nối bằng p/p hàn, ĐK 25 mm</t>
  </si>
  <si>
    <t>BB.80131</t>
  </si>
  <si>
    <t>Lắp đặt cút nhựa PPR nối bằng p/p hàn, ĐK 32 mm</t>
  </si>
  <si>
    <t>BB.80141</t>
  </si>
  <si>
    <t>Lắp đặt cút nhựa PPR nối bằng p/p hàn, ĐK 40 mm</t>
  </si>
  <si>
    <t>BB.80151</t>
  </si>
  <si>
    <t>Lắp đặt cút nhựa PPR nối bằng p/p hàn, ĐK 50 mm</t>
  </si>
  <si>
    <t>BB.80161</t>
  </si>
  <si>
    <t>Lắp đặt cút nhựa PPR nối bằng p/p hàn, ĐK 63 mm</t>
  </si>
  <si>
    <t>Lắp đặt cút PPR ren trong nối bằng p/p hàn, ĐK 20 mm</t>
  </si>
  <si>
    <t>Lắp đặt cút PPR ren trong nối bằng p/p hàn, ĐK 25 mm</t>
  </si>
  <si>
    <t>Lắp đặt Tê nhựa PPR nối bằng p/p hàn, ĐK 25x20 mm</t>
  </si>
  <si>
    <t>Lắp đặt Tê nhựa PPR nối bằng p/p hàn, ĐK 32x20 mm</t>
  </si>
  <si>
    <t>Lắp đặt Tê nhựa PPR nối bằng p/p hàn, ĐK 32x25 mm</t>
  </si>
  <si>
    <t>Lắp đặt Tê nhựa PPR nối bằng p/p hàn, ĐK 40x20 mm</t>
  </si>
  <si>
    <t>Lắp đặt Tê nhựa PPR nối bằng p/p hàn, ĐK 40x25 mm</t>
  </si>
  <si>
    <t>Lắp đặt Tê nhựa PPR nối bằng p/p hàn, ĐK 40x32 mm</t>
  </si>
  <si>
    <t>Lắp đặt Tê nhựa PPR nối bằng p/p hàn, ĐK 50x40 mm</t>
  </si>
  <si>
    <t>Lắp đặt Tê nhựa PPR nối bằng p/p hàn, ĐK 63x50 mm</t>
  </si>
  <si>
    <t>Lắp đặt côn nhựa PPR nối bằng p/p hàn, ĐK 25-20 mm</t>
  </si>
  <si>
    <t>Lắp đặt côn nhựa PPR nối bằng p/p hàn, ĐK 32-20 mm</t>
  </si>
  <si>
    <t>Lắp đặt côn nhựa PPR nối bằng p/p hàn, ĐK 32-25 mm</t>
  </si>
  <si>
    <t>Lắp đặt côn nhựa PPR nối bằng p/p hàn, ĐK 40-32 mm</t>
  </si>
  <si>
    <t>Lắp đặt côn nhựa PPR nối bằng p/p hàn, ĐK 50-40 mm</t>
  </si>
  <si>
    <t>Lắp đặt côn nhựa PPR nối bằng p/p hàn, ĐK 63-50 mm</t>
  </si>
  <si>
    <t>Rắc co d20</t>
  </si>
  <si>
    <t>Rắc co d32</t>
  </si>
  <si>
    <t>BB.86103</t>
  </si>
  <si>
    <t>Lắp đặt van ĐK 63mm</t>
  </si>
  <si>
    <t>BB.86101</t>
  </si>
  <si>
    <t>Lắp đặt van ĐK 40mm</t>
  </si>
  <si>
    <t>Lắp đặt van ĐK 32mm</t>
  </si>
  <si>
    <t>Lắp đặt van phao, ĐK 20 mm</t>
  </si>
  <si>
    <t>BB.91101</t>
  </si>
  <si>
    <t>Lắp đặt lavabô âm bàn</t>
  </si>
  <si>
    <t>Lắp đặt lavabô + chân treo</t>
  </si>
  <si>
    <t>BB.91501</t>
  </si>
  <si>
    <t>Lắp đặt vòi lavabô</t>
  </si>
  <si>
    <t>Xiphong + cổ cong + dây cáp</t>
  </si>
  <si>
    <t>BB.91201</t>
  </si>
  <si>
    <t>Lắp đặt xí bệt két liền Lắp đặt xí bệt két liền  (KT: 741x655x393mm)</t>
  </si>
  <si>
    <t>Lắp đặt xí bệt</t>
  </si>
  <si>
    <t>BB.91301</t>
  </si>
  <si>
    <t>Lắp đặt chậu tiểu nam</t>
  </si>
  <si>
    <t>Lắp đặt van xả tiểu nam</t>
  </si>
  <si>
    <t>Lắp đặt chậu tiểu nam cảm ứng cao cấp</t>
  </si>
  <si>
    <t>Lắp đặt van xả tiểu nam cảm ứng</t>
  </si>
  <si>
    <t>Lắp đặt vòi xịt</t>
  </si>
  <si>
    <t>Lắp đặt vòi rửa nền</t>
  </si>
  <si>
    <t>BB.91901</t>
  </si>
  <si>
    <t>Gương soi dày 5ly KT 1100x1850mm</t>
  </si>
  <si>
    <t>Gương soi dày 5ly KT 1100x1550mm</t>
  </si>
  <si>
    <t>Gương soi dày 5ly KT 1100x1200mm</t>
  </si>
  <si>
    <t>Gương soi dày 5ly KT 1100x1650mm</t>
  </si>
  <si>
    <t>Gương soi dày 5ly KT 900x600mm</t>
  </si>
  <si>
    <t>Móc treo giấy</t>
  </si>
  <si>
    <t>BB.92105</t>
  </si>
  <si>
    <t>Lắp đặt bể nước Inox 2,5m3</t>
  </si>
  <si>
    <t>bể</t>
  </si>
  <si>
    <t>Máy bơm liên doanh 0,35KW</t>
  </si>
  <si>
    <t>BB.41108</t>
  </si>
  <si>
    <t>Lắp đặt ống nhựa miệng bát nối bằng p/p dán keo, dài 6 m, ĐK 110 mm</t>
  </si>
  <si>
    <t>Lắp đặt ống nhựa miệng bát nối bằng p/p dán keo, dài 6 m, ĐK 90 mm</t>
  </si>
  <si>
    <t>BB.41106</t>
  </si>
  <si>
    <t>Lắp đặt ống nhựa miệng bát nối bằng p/p dán keo, dài 6 m, ĐK 60 mm</t>
  </si>
  <si>
    <t>BB.41105</t>
  </si>
  <si>
    <t>Lắp đặt ống nhựa miệng bát nối bằng p/p dán keo, dài 6 m, ĐK 48 mm</t>
  </si>
  <si>
    <t>Lắp đặt chếch nhựa miệng bát nối bằng p/p dán keo, ĐK 90 mm</t>
  </si>
  <si>
    <t>BB.75106</t>
  </si>
  <si>
    <t>Lắp đặt Tê nhựa miệng bát nối bằng p/p dán keo, ĐK 110/90 mm</t>
  </si>
  <si>
    <t>Lắp đặt Tê nhựa miệng bát nối bằng p/p dán keo, ĐK 90x90 mm</t>
  </si>
  <si>
    <t>Lắp đặt Tê nhựa miệng bát nối bằng p/p dán keo, ĐK 90x60 mm</t>
  </si>
  <si>
    <t>Lắp đặt Tê nhựa miệng bát nối bằng p/p dán keo, ĐK 90x48 mm</t>
  </si>
  <si>
    <t>Họng kiểm tra</t>
  </si>
  <si>
    <t>Phễu thu nước sàn INOX KT 150x150</t>
  </si>
  <si>
    <t>BB.75107</t>
  </si>
  <si>
    <t>Lắp đặt cút nhựa miệng bát nối bằng p/p dán keo, ĐK 110 mm</t>
  </si>
  <si>
    <t>Lắp đặt cút nhựa miệng bát nối bằng p/p dán keo, ĐK 90 mm</t>
  </si>
  <si>
    <t>BB.75104</t>
  </si>
  <si>
    <t>Lắp đặt cút nhựa miệng bát nối bằng p/p dán keo, ĐK 60 mm</t>
  </si>
  <si>
    <t>BB.75103</t>
  </si>
  <si>
    <t>Lắp đặt cút nhựa miệng bát nối bằng p/p dán keo, ĐK 48 mm.</t>
  </si>
  <si>
    <t>Lắp đặt măng sông nhựa miệng bát nối bằng p/p dán keo, ĐK 110 mm</t>
  </si>
  <si>
    <t>Lắp đặt măng sông nhựa miệng bát nối bằng p/p dán keo, ĐK 90 mm</t>
  </si>
  <si>
    <t>Lắp đặt măng sông nhựa miệng bát nối bằng p/p dán keo, ĐK 60 mm</t>
  </si>
  <si>
    <t>Lắp đặt măng sông nhựa miệng bát nối bằng p/p dán keo, ĐK 48 mm</t>
  </si>
  <si>
    <t>Rọ bơm</t>
  </si>
  <si>
    <t>Dựng lán trại</t>
  </si>
  <si>
    <t>Đổ thủ công bê tông cọc đại trà, bê tông M250, đá 1x2, PCB40</t>
  </si>
  <si>
    <t>Sản xuất thép bản đầu cọc + thép hình đầu cọc cọc thí nghiêm</t>
  </si>
  <si>
    <t>Sản xuất thép bản đầu cọc + thép hình đầu cọc cọc đại trà</t>
  </si>
  <si>
    <t>Thí nghiệm nén tĩnh</t>
  </si>
  <si>
    <t>Đào móng nhà 3 tầng bằng máy đào 0,8m3, chiều rộng móng ≤6m - Cấp đất I</t>
  </si>
  <si>
    <t>Nối cọc thí nghiệm cọc vuông bê tông cốt thép, KT 25x25cm</t>
  </si>
  <si>
    <t>Nối cọc đại trà cọc vuông bê tông cốt thép, KT 25x25cm</t>
  </si>
  <si>
    <t>Sản xuất, lắp dựng ván khuôn lót móng nhà 3 tầng</t>
  </si>
  <si>
    <t>Đổ thủ công bê tông lót móng nhà 3 tầng, M150, đá 4x6, PCB30</t>
  </si>
  <si>
    <t>Bê tông móng nhà 3 tầng đổ bằng máy bơm BT tự hành, M250, đá 1x2, PCB40</t>
  </si>
  <si>
    <t>Lắp dựng cốp pha, cốt thép đài cọc, dầm móng, cổ cột móng nhà 3 tầng</t>
  </si>
  <si>
    <t>Bê tông cổ cột móng nhà 3 tầng đổ bằng thủ công, M250, đá 1x2, PCB40</t>
  </si>
  <si>
    <t>Sản xuất, lắp dựng cốt pha cổ cột</t>
  </si>
  <si>
    <t>Bê tông giằng móng nhà 3 tầng, đổ bằng thủ công, bê tông M200, đá 1x2, PCB30</t>
  </si>
  <si>
    <t>Lắp dựng cốt thép, cốt pha giằng móng nhà 3 tầng</t>
  </si>
  <si>
    <t>Sản xuất cốt pha, cốt thép đài cọc, dầm móng, cổ cột nhà 3 tầng</t>
  </si>
  <si>
    <t>Sản xuất cốt pha, cốt thép giằng móng nhà 3 tầng</t>
  </si>
  <si>
    <t>Ép cọc đại trà cọc BTCT, dài 5m, KT 25x25cm - Cấp đất I</t>
  </si>
  <si>
    <t>Xây móng nhà 3 tầng bằng gạch XM cốt liệu 6,5x10,5x22cm, vữa XM M75, PCB30</t>
  </si>
  <si>
    <t>Đắp đất móng nhà 3 tầng, độ chặt Y/C K = 0,90</t>
  </si>
  <si>
    <t>Vận chuyển đất bằng ô tô tự đổ 10T, đất móng nhà 3 tầng</t>
  </si>
  <si>
    <t>Đắp cát móng nhà 3 tầng, độ chặt Y/C K = 0,90</t>
  </si>
  <si>
    <t>Bê tông lót móng bể phốt, đổ bằng thủ công, M150, đá 4x6, PCB30</t>
  </si>
  <si>
    <t>Bê tông đáy bể phốt, đổ bằng thủ công, M200, đá 1x2, PCB30</t>
  </si>
  <si>
    <t>Lắp dựng cốt thép, cốp pha đáy bể phốt</t>
  </si>
  <si>
    <t>Sản xuất cốt pha, cốt thép đáy bể phốt</t>
  </si>
  <si>
    <t>Xây bể phốt gạch xi măng cốt liệu 6,5x10,5x22cm, vữa XM M75, PCB30</t>
  </si>
  <si>
    <t>Bê tông tấm đan nắp bể phốt đổ thủ công, bê tông M200, đá 1x2, PCB30</t>
  </si>
  <si>
    <t>Lắp dựng cốt thép, cốp pha tấm đan nắp bể phốt</t>
  </si>
  <si>
    <t>Sản xuất cốt thép, cốt pha tấm đan nắp bể phốt</t>
  </si>
  <si>
    <t>Lắp đặt tấm đan nắp bể phốt</t>
  </si>
  <si>
    <t>Đắp đất bể phốt, độ chặt Y/C K = 0,90</t>
  </si>
  <si>
    <t>Vận chuyển đất bằng ô tô tự đổ 10T đất bể phốt</t>
  </si>
  <si>
    <t>Đào móng bể phốt bằng máy đào</t>
  </si>
  <si>
    <t>Bê tông dầm, sàn mái tầng 1 đổ bằng máy bơm BT tự hành, M250, đá 1x2, PCB40</t>
  </si>
  <si>
    <t>Bê tông dầm, sàn mái tầng 2 đổ bằng máy bơm BT tự hành, M250, đá 1x2, PCB40</t>
  </si>
  <si>
    <t>Bê tông dầm, sàn mái, sê nô tầng 3 đổ bằng máy bơm BT tự hành, M250, đá 1x2, PCB40</t>
  </si>
  <si>
    <t>Tên công việc</t>
  </si>
  <si>
    <t>Start</t>
  </si>
  <si>
    <t>End</t>
  </si>
  <si>
    <t>Chủ đầu tư bàn giao mặt bằng cho đơn vị thi công : Thành phần (có biên bản chi tiết kèm theo)</t>
  </si>
  <si>
    <t>Dọn dẹp công trường, san gạt mặt bằng, tập kết vật liệu, máy móc, nhân lực, dựng lán trại</t>
  </si>
  <si>
    <t>Sản xuất cốt thép, cốp pha 02 cọc thí nghiệm: Thép D6, D12, D18, D22, thép tấm, thép hình, gỗ tự nhiên</t>
  </si>
  <si>
    <t>Lắp dựng cốt thép, cốp pha 02 cọc thí nghiệm</t>
  </si>
  <si>
    <t>Đổ bê tông 02 cọc thí nghiệm, bê tông M250, đá 1x2, PCB40, phụ gia R7</t>
  </si>
  <si>
    <t>Ép cọc thí nghiệm số 108, 19, cọc BTCT KT 25x25; nối đầu cọc; Thí nghiệm ép cọc bê tông cốt thép</t>
  </si>
  <si>
    <t>Sản xuất cốt thép, cốp pha cọc đại trà : Thép D6, D12, D18, D22, thép tấm, thép hình, gỗ tự nhiên (số lượng cọc: 165 cọc)</t>
  </si>
  <si>
    <t>Lắp dựng cốt thép, cốp pha cọc đại trà</t>
  </si>
  <si>
    <t>Đổ bê tông cốt thép cọc đại trà, bê tông M250, đá 1x2, PCB40</t>
  </si>
  <si>
    <t>Sản xuất thép tấm nối đầu cọc BTCT</t>
  </si>
  <si>
    <t>Ép, nối cọc BTCT đại trà, KT 25x25cm</t>
  </si>
  <si>
    <t>Đào móng nhà, đất cấp I</t>
  </si>
  <si>
    <t xml:space="preserve">Phá dỡ đầu cọc bê tông cốt thép </t>
  </si>
  <si>
    <t>Sản xuất, lắp dựng ván khuôn bê tông lót móng nhà, móng bể phốt</t>
  </si>
  <si>
    <t>Đổ bê tông lót M150, đá 4x6, PCB30</t>
  </si>
  <si>
    <t>Sản xuất cốt thép, cốp pha đài cọc, dầm móng, cổ cột: Thép từ D6 đến D22, gỗ tự nhiên</t>
  </si>
  <si>
    <t>Lắp dựng cốt thép đài cọc, dầm móng, cổ cột: Thép từ D6 đến D22</t>
  </si>
  <si>
    <t>Lắp dựng cốp pha đài cọc, dầm móng: gỗ tự nhiên</t>
  </si>
  <si>
    <t>Đổ bê tông thương phẩm đài cọc, dầm móng, M250, đá 1x2, PCB40</t>
  </si>
  <si>
    <t>Bơm nước bảo dưỡng bê tông dầm móng, đài cọc</t>
  </si>
  <si>
    <t>Đắp đất hố móng, độ chặt K = 0,90</t>
  </si>
  <si>
    <t>Vận chuyển đất đào móng bằng ô tô 7 tấn ra ngoài công trường</t>
  </si>
  <si>
    <t>Sản xuất cốp pha cổ cột</t>
  </si>
  <si>
    <t xml:space="preserve">Lắp ghép cốp pha, cốt thép cổ cột </t>
  </si>
  <si>
    <t>Đổ bê tông cốt thép cổ cột, M250, đá 1x2, PCB40</t>
  </si>
  <si>
    <t>Xây tường móng bằng gạch XM cốt liệu 6,5x10,5x22cm, vữa XM M75, PCB30</t>
  </si>
  <si>
    <t>Sản xuất cốt thép, cốp pha gỗ giằng móng</t>
  </si>
  <si>
    <t>Lắp dựng cốt thép, cốt pha gỗ giằng móng</t>
  </si>
  <si>
    <t>Đổ bê tông giằng móng, bê tông M200, đá 1x2, PCB30</t>
  </si>
  <si>
    <t>Đắp cát tôn nền nhà, độ chặt K = 0,90</t>
  </si>
  <si>
    <t>Đào móng bể phốt, đất cấp I</t>
  </si>
  <si>
    <t>Ghép cốp pha, đổ bê tông lót bể phốt M150, đá 4x6, PCB30</t>
  </si>
  <si>
    <t>Sản xuất, lắp dụng cốt thép, cốp pha tấm đan nắp bể phốt</t>
  </si>
  <si>
    <t>Đổ bê tông tấm đan nắp bể phốt, bê tông M200, đá 1x2, PCB30</t>
  </si>
  <si>
    <t>Lắp dựng cốp pha gỗ, đổ thủ công bê tông lót móng bể phốt M150, đá 4x6, PCB30</t>
  </si>
  <si>
    <t>Sản xuất lắp dựng cốt thép, cốp pha gỗ đáy bể phốt</t>
  </si>
  <si>
    <t>Đổ bê tông đáy bể phốt, M200, đá 1x2, PCB30</t>
  </si>
  <si>
    <t>Xây tường bể phốt bằng gạch XM cốt liệu 6,5x10,5x22cm, vữa XM M75, PCB30</t>
  </si>
  <si>
    <t>Trát tường bể phốt, vữa XM M75, PCB30</t>
  </si>
  <si>
    <t>Láng bể phốt, vữa XM M75, PCB30</t>
  </si>
  <si>
    <t>Lắp đặt tấm đan BTCT nắp bể phốt</t>
  </si>
  <si>
    <t>Sản xuất cốt thép, cốp pha gỗ cột tầng 1</t>
  </si>
  <si>
    <t>Lắp dựng cốt thép, cốp pha gỗ cột trục 1-2 tầng 1</t>
  </si>
  <si>
    <t>Đổ bê tông cốt thép cột trục 1-2 tầng 1, bê tông M250, đá 1x2, PCB40</t>
  </si>
  <si>
    <t>Lắp dựng cốt thép, cốp pha gỗ cột trục 3-4 tầng 1</t>
  </si>
  <si>
    <t>Đổ bê tông cốt thép cột trục 3-4 tầng 1, bê tông M250, đá 1x2, PCB40</t>
  </si>
  <si>
    <t>Lắp dựng cốt thép, cốp pha gỗ cột trục 5-6 tầng 1</t>
  </si>
  <si>
    <t>Đổ bê tông cột trục 5-6 tầng 1, bê tông M250, đá 1x2, PCB40</t>
  </si>
  <si>
    <t>Bơm nước bảo dưỡng bê tông cột tầng 1</t>
  </si>
  <si>
    <t>Xây tường, cột tầng 1 các trục từ cốt +0,0m đến cốt +1,5m bằng gạch xi măng cốt liệu 6,5x10,5x22cm, vữa XM M75, PCB30</t>
  </si>
  <si>
    <t>Xây tường, cột tầng 1 các trục từ cốt +1,5m đến các cốt để đổ bê tông lanh tô, ô văng tầng 1 cốt +2.55m, cốt +3.02m, cốt +3.08m, cốt +3.17m bằng gạch xi măng cốt liệu 6,5x10,5x22cm, vữa XM M75, PCB30</t>
  </si>
  <si>
    <t>Sản xuât, lắp dựng cốt thép, cốp pha gỗ lanh tô, ô văng tầng 1 cốt +2.55m, cốt +3.02m, cốt +3.08m, cốt +3.17m</t>
  </si>
  <si>
    <t>Đổ bê tông lanh tô, ô văng tầng 1 cốt +2.55m, cốt +3.02m, cốt +3.08m, cốt +3.17m, bê tông M200, đá 1x2, PCB30</t>
  </si>
  <si>
    <t>Xây tường, cột tiếp tầng 1 các trục đến cốt +3.9m bằng gạch xi măng cốt liệu 6,5x10,5x22cm, vữa XM M75, PCB30</t>
  </si>
  <si>
    <t>Sản xuât, lắp dựng cốt thép, cốp pha gỗ lanh tô ô văng tầng 1 cốt +3.98m</t>
  </si>
  <si>
    <t>Đổ bê tông lanh tô ô văng tầng 1 cốt +3.98m, bê tông M200, đá 1x2, PCB30</t>
  </si>
  <si>
    <t>Xây tiếp tường, cột tầng 1 các trục trên cốt +3.98m bằng gạch xi măng cốt liệu 6,5x10,5x22cm, vữa XM M75, PCB30</t>
  </si>
  <si>
    <t>Sản xuất cốt thép, cốp pha khung dầm, dầm, sàn mái tầng 1</t>
  </si>
  <si>
    <t>Lắp dựng cốt thép, cốp pha khung dầm, dầm, sàn mái tầng 1</t>
  </si>
  <si>
    <t>Lắp đặt ống nhựa chìm bảo hộ dây dẫn trong dầm, mái tầng 1; Móc treo quạt thép d16</t>
  </si>
  <si>
    <t>Đổ bê tông thương phẩm khung dầm, dầm, sàn mái tầng 1, bê tông M250, đá 1x2, PCB40</t>
  </si>
  <si>
    <t>Bơm nước bảo dưỡng bê tông dầm, sàn mái tầng 1</t>
  </si>
  <si>
    <t>Sản xuất cốt thép, cốp pha gỗ cột tầng 2</t>
  </si>
  <si>
    <t>Lắp dựng cốt thép, cốp pha gỗ cột trục 1-2 tầng 2</t>
  </si>
  <si>
    <t>Đổ bê tông cột trục 1-2 tầng 2, bê tông M250, đá 1x2, PCB30</t>
  </si>
  <si>
    <t>Lắp dựng cốt thép, cốp pha gỗ cột trục 3-4 tầng 2</t>
  </si>
  <si>
    <t>Đổ bê tông cột trục 3-4 tầng 2, bê tông M250, đá 1x2, PCB30</t>
  </si>
  <si>
    <t>Lắp dựng cốt thép, cốp pha gỗ cột trục 5-6 tầng 2</t>
  </si>
  <si>
    <t>Đổ bê tông cột trục 5-6 tầng 2, bê tông M250, đá 1x2, PCB30</t>
  </si>
  <si>
    <t>Bảo dưỡng bê tông cột tầng 2</t>
  </si>
  <si>
    <t>Xây tường, cột tầng 2 các trục từ cốt +4,5m đến cốt +6.0m bằng gạch xi măng cốt liệu 6,5x10,5x22cm, vữa XM M75, PCB30</t>
  </si>
  <si>
    <t>Xây tường, cột tầng 2 các trục từ cốt +6,0m đến các cốt để đổ bê tông lanh tô, ô văng tầng 2 cốt +7.35m, cốt +7.41m bằng gạch xi măng cốt liệu 6,5x10,5x22cm, vữa XM M75, PCB30</t>
  </si>
  <si>
    <t>Sản xuât, lắp dựng cốt thép, cốp pha gỗ lanh tô, ô văng tầng 2 cốt +7.35m, cốt +7.41m</t>
  </si>
  <si>
    <t>Đổ bê tông lanh tô, ô văng tầng 2 cốt +7.35m, cốt +7.41m bê tông M200, đá 1x2, PCB30</t>
  </si>
  <si>
    <t>Xây tiếp tường, cột tầng 2 các trục từ cốt +7.35m, cốt +7.41m bằng gạch xi măng cốt liệu 6,5x10,5x22cm, vữa XM M75, PCB30</t>
  </si>
  <si>
    <t>Sản xuất cốt thép, cốp pha khung dầm, dầm, sàn mái tầng 2</t>
  </si>
  <si>
    <t>Lắp dựng cốt thép, cốp pha khung dầm, dầm, sàn mái tầng 2</t>
  </si>
  <si>
    <t>Lắp đặt ống nhựa chìm bảo hộ dây dẫn trong dầm, mái tầng 2; Móc treo quạt thép d16</t>
  </si>
  <si>
    <t>Đổ bê tông thương phẩm khung dầm, dầm, sàn mái tầng 2, bê tông M250, đá 1x2, PCB40</t>
  </si>
  <si>
    <t>Bơm nước bảo dưỡng bê tông dầm, sàn mái tầng 2</t>
  </si>
  <si>
    <t>Đào đất hố móng và đổ bê tông lót móng bậc tam cấp M150, đá 4x6, PCB30</t>
  </si>
  <si>
    <t>Xây bậc tam cấp bằng gạch xi măng cốt liệu 6,5x10,5x22cm, vữa XM M75, PCB30</t>
  </si>
  <si>
    <t>Đắp đất móng bậc tam cấp, độ chặt K = 0,90,</t>
  </si>
  <si>
    <t>Sản xuất, lắp dựng cốt thép, cốp pha gỗ cầu thang tầng 1 từ cốt +0,0m đến cốt +2,793m</t>
  </si>
  <si>
    <t>Đổ bê tông cốt thép cầu thang tầng 1 từ cốt +0,0m đến cốt +2,793m, bê tông M200, đá 1x2, PCB30</t>
  </si>
  <si>
    <t>Bơm nước bảo dưỡng bê tông cầu thang tầng 1 từ cốt +0,0m đến cốt +2,793m</t>
  </si>
  <si>
    <t>Sản xuất, lắp dựng cốt thép, cốp pha gỗ cầu thang tầng 1 từ cốt +2,793 đến cốt +4,5m</t>
  </si>
  <si>
    <t>Đổ bê tông cốt thép cầu thang tầng 1 từ cốt +2,793 đến cốt +4,5m, bê tông M200, đá 1x2, PCB30</t>
  </si>
  <si>
    <t xml:space="preserve">Bơm nước bảo dưỡng bê tông cầu thang tầng 1 </t>
  </si>
  <si>
    <t>Xây bậc cầu thang tầng 1 bằng gạch xi măng cốt liệu 6,5x10,5x22cm, vữa XM M75, PCB30</t>
  </si>
  <si>
    <t>Sản xuất, lắp dựng cốt thép, cốp pha gỗ cầu thang tầng 2 từ cốt +4,5m đến cốt +7,2m</t>
  </si>
  <si>
    <t>Đổ bê tông cốt thép cầu thang tầng 2 từ cốt +4,5m đến cốt +7,2m, bê tông M200, đá 1x2, PCB30</t>
  </si>
  <si>
    <t>Bơm nước bảo dưỡng bê tông cầu thang tầng 2 từ cốt +4,5m đến cốt +7,2m</t>
  </si>
  <si>
    <t>Sản xuất, lắp dựng cốt thép, cốp pha gỗ cầu thang tầng 2 từ cốt +7,2m đến cốt +8,4m</t>
  </si>
  <si>
    <t>Đổ bê tông cốt thép cầu thang tầng 2 từ cốt +7,2m đến cốt +8,4m, bê tông M200, đá 1x2, PCB30</t>
  </si>
  <si>
    <t>Bơm nước bảo dưỡng bê tông cầu thang tầng 2</t>
  </si>
  <si>
    <t>Đổ bê tông nền, M150, đá 1x2, PCB30</t>
  </si>
  <si>
    <t>Xây bậc cầu thang tầng 2 bằng gạch xi măng cốt liệu 6,5x10,5x22cm, vữa XM M75, PCB30</t>
  </si>
  <si>
    <t>Xây tường lan can tầng 2 gạch xi măng cốt liệu 6,5x10,5x22cm, vữa XM M75, PCB30</t>
  </si>
  <si>
    <t xml:space="preserve">Sản xuât, lắp dựng cốt thép, cốp pha gỗ lan can tầng 2 </t>
  </si>
  <si>
    <t>Đổ bê tông lan can tầng 2, bê tông M200, đá 1x2, PCB30</t>
  </si>
  <si>
    <t>Công trường nghỉ tết dương</t>
  </si>
  <si>
    <t>Sản xuất cốt thép, cốt pha gỗ cột tầng 3</t>
  </si>
  <si>
    <t>Lắp dựng cốt thép, cốp pha gỗ cột trục 1-2 tầng 3</t>
  </si>
  <si>
    <t>Đổ bê tông cột trục 1-2 tầng 3, bê tông M250, đá 1x2, PCB30</t>
  </si>
  <si>
    <t>Lắp dựng cốt thép, cốp pha gỗ cột trục 3-4 tầng 3</t>
  </si>
  <si>
    <t>Đổ bê tông cột trục 3-4 tầng 3, bê tông M250, đá 1x2, PCB30</t>
  </si>
  <si>
    <t>Lắp dựng cốt thép, cốp pha gỗ cột trục 5-6 tầng 3</t>
  </si>
  <si>
    <t>Đổ bê tông cột trục 5-6 tầng 3, bê tông M250, đá 1x2, PCB30</t>
  </si>
  <si>
    <t>Bơm nước bảo dưỡng bê tông cột tầng 3</t>
  </si>
  <si>
    <t xml:space="preserve">Xây tường, cột tầng 3 bằng gạch xi măng cốt liệu 6,5x10,5x22cm, vữa XM M75, PCB30, các trục từ cốt +8,4m đến các cốt để đổ bê tông lanh tô, ô văng </t>
  </si>
  <si>
    <t xml:space="preserve">Sản xuât cốt thép, cốp pha gỗ lanh tô tầng 3 </t>
  </si>
  <si>
    <t xml:space="preserve">Lắp dựng cốt thép, cốp pha gỗ lanh tô tầng 3 </t>
  </si>
  <si>
    <t>Đổ bê tông lanh tô, ô văng tầng 3, bê tông M200, đá 1x2, PCB30</t>
  </si>
  <si>
    <t xml:space="preserve">Xây tường lan can tầng 3 bằng gạch xi măng cốt liệu 6,5x10,5x22cm, vữa XM M75, PCB30 </t>
  </si>
  <si>
    <t xml:space="preserve">Sản xuât, lắp dựng cốt thép, cốp pha gỗ lan can tầng 3 </t>
  </si>
  <si>
    <t>Đổ bê tông lan can tầng 3, bê tông M200, đá 1x2, PCB30</t>
  </si>
  <si>
    <t>Xây tường, cột tiếp tầng 3 bằng gạch xi măng cốt liệu 6,5x10,5x22cm, vữa XM M75, PCB30, các trục trên cốt lanh tô, ô văng</t>
  </si>
  <si>
    <t>Sản xuất cốt thép, cốp pha gỗ khung dầm, dầm, sàn mái, thành sê nô tầng 3</t>
  </si>
  <si>
    <t>Lắp dựng cốt thép khung dầm, dầm, sàn mái, thành sê nô tầng 3</t>
  </si>
  <si>
    <t>Lắp dựng cốp pha gỗ khung dầm, dầm, sàn mái tầng 3</t>
  </si>
  <si>
    <t>Lắp đặt ống nhựa chìm bảo hộ dây dẫn trong dầm, mái tầng 3; Móc treo quạt thép d16</t>
  </si>
  <si>
    <t>Đổ bê tông thương phẩm khung dầm, dầm, sàn mái tầng 3, bê tông M250, đá 1x2, PCB40</t>
  </si>
  <si>
    <t>Bơm nước bảo dưỡng bê tông dầm mái tầng 3</t>
  </si>
  <si>
    <t>Sản xuất cốp pha gỗ thành sênô mái</t>
  </si>
  <si>
    <t>Lắp dựng cốp pha gỗ, cốt thép thành sênô mái</t>
  </si>
  <si>
    <t>Đổ bê tông thành sênô mái, M250, đá 1x2, PCB40</t>
  </si>
  <si>
    <t>Bơm nước bảo dưỡng bê tông thành sê nô</t>
  </si>
  <si>
    <t xml:space="preserve">Xây tường thu hồi bằng gạch xi măng cốt liệu 6,5x10,5x22cm, vữa XM M75, PCB30: GTH2, GTH3, GTH4, GTH5, GTH6, GTH8, GTH1, GTH7 </t>
  </si>
  <si>
    <t>Sản xuất cốt thép, cốp pha gỗ giằng tường thu hồi</t>
  </si>
  <si>
    <t>Lắp dựng cốt thép, cốp pha gỗ giằng tường thu hồi</t>
  </si>
  <si>
    <t>Đổ bê tông giằng tường thu hồi, bê tông M200, đá 1x2, PCB30</t>
  </si>
  <si>
    <t>Công trường nghỉ tết âm lịch</t>
  </si>
  <si>
    <t>Trát thành sê nô dày 2cm, vữa XM M75, PCB30</t>
  </si>
  <si>
    <t>Trát phào, gờ chỉ sê nô mái, vữa XM M75, PCB30</t>
  </si>
  <si>
    <t>Láng mái sảnh dày 2cm, vữa XM M100, PCB30</t>
  </si>
  <si>
    <t>Láng mái sê nô dày 2cm, vữa XM M100, PCB30</t>
  </si>
  <si>
    <t xml:space="preserve">Quét dung dịch chống thấm các sàn WC </t>
  </si>
  <si>
    <t>Láng các sàn WC dày 2cm, vữa XM M100, PCB30</t>
  </si>
  <si>
    <t>Tháo dỡ cốp pha dần, sàn mái tầng 1</t>
  </si>
  <si>
    <t>Trát xà dầm, trần trong nhà tầng 1 vữa XM M75, PCB30</t>
  </si>
  <si>
    <t>Trát tường, lanh tô trong nhà tầng 1 dày 1,5cm, vữa XM M75, PCB30</t>
  </si>
  <si>
    <t>Trát cầu thang tầng 1, dày 1,5cm, vữa XM M75, PCB30</t>
  </si>
  <si>
    <t>Trát trụ cột, má cửa trong nhà tầng 1 dày 2cm, vữa XM M75, PCB30</t>
  </si>
  <si>
    <t>Tháo dỡ cốp pha dần, sàn mái tầng 2</t>
  </si>
  <si>
    <t>Trát xà dầm, trần trong nhà tầng 2 vữa XM M75, PCB30</t>
  </si>
  <si>
    <t>Trát tường, lanh tô trong nhà tầng 2 dày 1,5cm, vữa XM M75, PCB30</t>
  </si>
  <si>
    <t>Trát cầu thang tầng 2, dày 1,5cm, vữa XM M75, PCB30</t>
  </si>
  <si>
    <t>Trát trụ cột, má cửa trong nhà tầng 2 dày 2cm, vữa XM M75, PCB30</t>
  </si>
  <si>
    <t>Tháo dỡ cốp pha dần, sàn mái tầng 3</t>
  </si>
  <si>
    <t>Trát xà dầm, trần trong nhà tầng 3 vữa XM M75, PCB30</t>
  </si>
  <si>
    <t>Trát tường, lanh tô trong nhà tầng 3 dày 1,5cm, vữa XM M75, PCB30</t>
  </si>
  <si>
    <t>Trát trụ cột, má cửa trong nhà tầng 3 dày 2cm, vữa XM M75, PCB30</t>
  </si>
  <si>
    <t>Trát tường ngoài dày 2cm tầng 3, vữa XM M75, PCB30</t>
  </si>
  <si>
    <t>Trát trụ cột, ô văng, lan can tầng 3 phía ngoài dày 2cm, vữa XM M75, PCB30</t>
  </si>
  <si>
    <t>Trát gờ chỉ phía ngoài nhà tầng 3, vữa XM M75, PCB30</t>
  </si>
  <si>
    <t>Trát tường ngoài dày 2cm tầng 2, vữa XM M75, PCB30</t>
  </si>
  <si>
    <t>Trát trụ cột, ô văng, lan can tầng 2 phía ngoài nhà dày 2cm, vữa XM M75, PCB30</t>
  </si>
  <si>
    <t>Trát gờ chỉ phía ngoài nhà tầng 2, vữa XM M75, PCB30</t>
  </si>
  <si>
    <t>Trát tường ngoài dày 2cm tầng 1, vữa XM M75, PCB30</t>
  </si>
  <si>
    <t>Trát trụ cột, ô văng, tầng 1 phía ngoài nhà dày 2cm, vữa XM M75, PCB30</t>
  </si>
  <si>
    <t>Trát gờ chỉ phía ngoài nhà tầng 1, vữa XM M75, PCB30</t>
  </si>
  <si>
    <t>Trát chân móng dày 2cm, vữa XM M75, PCB30</t>
  </si>
  <si>
    <t>Ốp tường vệ sinh tầng 3, KT 300x600mm, XM PCB30</t>
  </si>
  <si>
    <t>Lát nền vệ sinh tầng 3 bằng gạch chống trơn KT 600x600mm, XM PCB30</t>
  </si>
  <si>
    <t>Ốp tường vệ sinh tầng 2, KT 300x600mm, XM PCB30</t>
  </si>
  <si>
    <t>Lát nền vệ sinh tầng 2 bằng gạch chống trơn KT 600x600mm, XM PCB30</t>
  </si>
  <si>
    <t>Ốp tường vệ sinh tầng 1, KT 300x600mm, XM PCB30</t>
  </si>
  <si>
    <t>Lát nền vệ sinh tầng 1 bằng gạch chống trơn KT 600x600mm, XM PCB30</t>
  </si>
  <si>
    <t>Lát nền tầng 3 bằng gạch granite KT 600x600mm, XM PCB30</t>
  </si>
  <si>
    <t>Ốp gạch granite chân tường trong nhà, hành lang tầng 3 cao 120mm, cao 150 mm, XM PCB30</t>
  </si>
  <si>
    <t>Lát nền tầng 2 bằng gạch granite KT 600x600mm, XM PCB30</t>
  </si>
  <si>
    <t>Ốp gạch granite chân tường trong nhà, hành lang tầng 2 cao 120mm, cao 150 mm, XM PCB30</t>
  </si>
  <si>
    <t>Lát nền tầng 1 bằng gạch granite KT 800x800mm, XM PCB30</t>
  </si>
  <si>
    <t>Ốp gạch granite chân tường trong nhà, hành lang tầng 1 cao 120mm, cao 150 mm, XM PCB30</t>
  </si>
  <si>
    <t>Ốp trang trí chân móng bằng đá bóc tự nhiên KT 100x200mm</t>
  </si>
  <si>
    <t>Ốp, lát đá granit bậc cầu thang, PCB30</t>
  </si>
  <si>
    <t>Ốp, lát đá granit bậc tam cấp, PCB30</t>
  </si>
  <si>
    <t>Lắp đặt giá đỡ bàn lavabo bằng inox và ốp bàn bằng đá granite tự nhiên</t>
  </si>
  <si>
    <t>Bả bột bả vào cột, dầm, trần, tường các loại trong nhà tầng 3</t>
  </si>
  <si>
    <t>Bả bột bả vào cột, dầm, trần, tường các loại trong nhà tầng 2</t>
  </si>
  <si>
    <t>Bả bột bả vào cột, dầm, trần, tường các loại trong nhà tầng 1</t>
  </si>
  <si>
    <t>Bả bột bả vào cột, ô văng, tường các loại ngoài nhà</t>
  </si>
  <si>
    <t>Sơn nước 1 lớp lót vào cột, dầm, trần, tường các loại trong nhà tầng 3</t>
  </si>
  <si>
    <t>Sơn nước 1 lớp lót vào cột, dầm, trần, tường các loại trong nhà tầng 2</t>
  </si>
  <si>
    <t>Sơn nước 1 lớp lót vào cột, dầm, trần, tường các loại trong nhà tầng 1</t>
  </si>
  <si>
    <t>Sơn nước 2 lớp phủ màu vào cột, dầm, trần, tường các loại trong nhà tầng 3</t>
  </si>
  <si>
    <t>Sơn nước 2 lớp phủ màu vào cột, dầm, trần, tường các loại trong nhà tầng 2</t>
  </si>
  <si>
    <t>Sơn nước 2 lớp phủ màu vào cột, dầm, trần, tường các loại trong nhà tầng 1</t>
  </si>
  <si>
    <t>Sơn nước 1 lớp lót vào cột, ô văng, tường các loại ngoài nhà</t>
  </si>
  <si>
    <t>Sơn nước 2 lớp phủ màu vào cột, ô văng, tường các loại ngoài nhà</t>
  </si>
  <si>
    <t>Lắp dựng khuôn cửa kép gỗ lim KT 60x250mm, cửa đi D3, D4</t>
  </si>
  <si>
    <t>Lắp dựng cánh cửa gỗ lim vào khuôn, cửa đi D3, D4</t>
  </si>
  <si>
    <t>Đóng nẹp khuôn cửa gỗ lim KT 20x70mm</t>
  </si>
  <si>
    <t xml:space="preserve">Lắp khóa cửa tay gạt, cremon cửa đi D3,D4 </t>
  </si>
  <si>
    <t>Lắp dựng vách kính cường lực 12ly khung inox liền cửa đi</t>
  </si>
  <si>
    <t xml:space="preserve">Lắp dựng bản lề thủy lực + cánh cửa đi kính cường lực 12ly liền vách kính </t>
  </si>
  <si>
    <t>Lắp tay nắm, khóa bán nguyệt cửa kính cường lực</t>
  </si>
  <si>
    <t>Lắp dựng cửa đi, cửa sổ kính khung nhôm xingfa và các phụ kiện tầng 3</t>
  </si>
  <si>
    <t>Lắp dựng cửa đi, cửa sổ kính khung nhôm xingfa và các phụ kiện tầng 2</t>
  </si>
  <si>
    <t>Lắp dựng cửa đi, cửa sổ kính khung nhôm xingfa và các phụ kiện tầng 1</t>
  </si>
  <si>
    <t>Lắp dựng vách kính nhôm xingfa</t>
  </si>
  <si>
    <t>Lắp dựng sen hoa inox cửa sổ các tầng</t>
  </si>
  <si>
    <t>Lắp dựng lan can inox hành lang</t>
  </si>
  <si>
    <t>Lắp dựng lan can cầu thang kính cường lực dày 10ly, tay vịn gỗ lim</t>
  </si>
  <si>
    <t>Lắp dựng trụ lan can cầu thang gỗ N2</t>
  </si>
  <si>
    <t>Lắp dựng vách ngăn vệ sinh bằng tấm compact HPL dày 12mm, phụ kiện inox 304 đồng bộ tầng 3</t>
  </si>
  <si>
    <t>Lắp dựng vách ngăn vệ sinh bằng tấm compact HPL dày 12mm, phụ kiện inox 304 đồng bộ tầng 2</t>
  </si>
  <si>
    <t>Lắp dựng vách ngăn vệ sinh bằng tấm compact HPL dày 12mm, phụ kiện inox 304 đồng bộ tầng 1</t>
  </si>
  <si>
    <t>Làm trần giật cấp bằng tấm thạch cao phòng họp và hành lang giữa tầng 3</t>
  </si>
  <si>
    <t>Làm trần phẳng bằng tấm thạch cao chịu nước phòng làm việc tầng 3</t>
  </si>
  <si>
    <t>Làm vách bằng tấm thạch cao trục C, trục 6 tầng 3</t>
  </si>
  <si>
    <t>Làm trần phẳng bằng tấm thạch cao chịu nước khu vệ sinh tầng 3</t>
  </si>
  <si>
    <t>Đóng phào trần nhựa PU kích thước 12cm, kích thước 40x20cm phòng họp, phòng làm việc tầng 3</t>
  </si>
  <si>
    <t>Làm trần giật cấp bằng tấm thạch cao phòng họp và hành lang giữa tầng 2</t>
  </si>
  <si>
    <t>Làm trần phẳng bằng tấm thạch cao chịu nước phòng làm việc tầng 2</t>
  </si>
  <si>
    <t>Lắp dựng khung thép treo để ốp tấm thạch cao phòng họp tầng 2</t>
  </si>
  <si>
    <t>Làm vách bằng tấm thạch cao phòng họp, trục C, trục 6 tầng 2</t>
  </si>
  <si>
    <t>Làm trần phẳng bằng tấm thạch cao chịu nước khu vệ sinh tầng 2</t>
  </si>
  <si>
    <t>Đóng phào trần nhựa PU kích thước 12cm, kích thước 40x20cm phòng họp, phòng làm việc tầng 2</t>
  </si>
  <si>
    <t>Làm trần giật cấp bằng tấm thạch cao phòng 1 cửa tầng 1</t>
  </si>
  <si>
    <t>Lắp dựng khung thép treo để ốp tấm thạch cao phòng 1 cửa tầng 1</t>
  </si>
  <si>
    <t>Làm vách bằng tấm thạch cao vào khung thép treo phòng 1 cửa tầng 1</t>
  </si>
  <si>
    <t>Làm trần phẳng bằng tấm thạch cao chịu nước khu vệ sinh tầng 1</t>
  </si>
  <si>
    <t>Đóng phào viền trần nhựa PU kích thước 16cm và kích thước 50x25cm phòng 1 cửa tầng 1</t>
  </si>
  <si>
    <t>Ốp tường, trụ cột bằng tấm composite dày 9mm dán lamina khung xương gỗ lim phòng 1 cửa tầng 1</t>
  </si>
  <si>
    <t>Đóng nẹp đồng phân khung trang trí trục F phòng 1 cửa tầng 1</t>
  </si>
  <si>
    <t>Đóng phào khung trang trí trục F bằng gỗ lim KT 120x80mm phòng 1 cửa tầng 1</t>
  </si>
  <si>
    <t>Đóng phào cổ trần bằng gỗ lim KT 160x25mm phòng 1 cửa tầng 1</t>
  </si>
  <si>
    <t>Đóng phào viền cổ trần bằng gỗ lim KT 60x60mm phòng 1 cửa tầng 1</t>
  </si>
  <si>
    <t>Đóng phào kẻ chỉ bằng gỗ lim KT 60x60mm phòng 1 cửa tầng 1</t>
  </si>
  <si>
    <t>Đóng phào tường bằng gỗ lim KT 40x25mm phòng 1 cửa tầng 1</t>
  </si>
  <si>
    <t>Đóng phào chân tường bằng gỗ lim KT 120x20mm phòng 1 cửa tầng 1</t>
  </si>
  <si>
    <t>Thi công lắp bộ chữ phòng một cửa 'TRÁCH NHIỆM, CÔNG KHAI, MINH BẠCH, TIỆN LỢI' chất liệu combosite màu vàng gương, chữ cao 20cm</t>
  </si>
  <si>
    <t>Thi công lắp bộ chữ phòng một cửa 'UBND HUYỆN KIM BẢNG, TRUNG TÂM HÀNH CHÍNH CÔNG' chất liệu combosite màu vàng gương, chữ cao 30cm</t>
  </si>
  <si>
    <t>Thi công, lắp đặt đế âm tường, tủ điện</t>
  </si>
  <si>
    <t>Thi công, lắp đặt ống nhựa đi chìm bảo hộ dây dẫn - ĐK = 16mm, 25mm</t>
  </si>
  <si>
    <t>Thi công, lắp đặt các loại dây dẫn điện đi trong ống nhựa đi chìm</t>
  </si>
  <si>
    <t xml:space="preserve">Thi công, lắp đặt các loại đèn chiếu sáng và thiết bị điện </t>
  </si>
  <si>
    <t>Thi công, lắp đặt quạt trần</t>
  </si>
  <si>
    <t>Thi công, lắp đặt máy sấy tay</t>
  </si>
  <si>
    <t>Thi công, lắp đặt đế âm tường</t>
  </si>
  <si>
    <t>Thi công, lắp đặt ống nhựa đặt nổi bảo hộ dây dẫn - ĐK = 15mm, 25mm</t>
  </si>
  <si>
    <t>Thi công, lắp đặt các loại dây dẫn điện đi trong ống nhựa đi nổi</t>
  </si>
  <si>
    <t>Thi công, lắp dựng thang inox lên mái</t>
  </si>
  <si>
    <t>Lắp đặt nắp tôn thang lên mái</t>
  </si>
  <si>
    <t xml:space="preserve">Sản xuất, sơn, lắp dựng xà gồ thép </t>
  </si>
  <si>
    <t>Lợp mái bằng tôn múi dày 0,45ly, chiều dài bất kỳ</t>
  </si>
  <si>
    <t>Lợp tôn úp nóc khổ rộng 600</t>
  </si>
  <si>
    <t>Đào đất hố móng chôn dây tiếp địa, đất C2</t>
  </si>
  <si>
    <t xml:space="preserve">Gia công, đóng cọc chống sét, thép góc L63x63x6, chiều dài L=2000   </t>
  </si>
  <si>
    <t>Thi công, lắp đặt dây thép chống sét, d = 18mm</t>
  </si>
  <si>
    <t>Thi công, lắp đặt dây thép chống sét, d = 12mm</t>
  </si>
  <si>
    <t>Thi công, lắp đặt kim thu sét, dài 1m</t>
  </si>
  <si>
    <t>Đắp đất hố móng chôn dây tiếp địa, độ chặt K = 0,85</t>
  </si>
  <si>
    <t xml:space="preserve">Lắp đặt cút nhựa D90, ống nhựa D90, D34 thoát nước mái và rọ chắn rác </t>
  </si>
  <si>
    <t>Thi công, lắp đặt ống nhựa D=20, D=32 đi chìm bảo hộ dây dẫn điện</t>
  </si>
  <si>
    <t>Thi công, lắp đặt các thiết bị điện</t>
  </si>
  <si>
    <t>Thi công, lắp đặt ống nhựa D=16, D=25 đi chìm bảo hộ dây dẫn điện</t>
  </si>
  <si>
    <t>Thi công, lắp đặt ống nhựa D=16, D=25 đi nổi bảo hộ dây dẫn điện</t>
  </si>
  <si>
    <t>Thi công, lắp đặt hệ thống ống đồng dẫn môi chất lạnh</t>
  </si>
  <si>
    <t>Thi công, lắp đặt hệ thống ống nước ngưng</t>
  </si>
  <si>
    <t>Thi công, lắp đặt hệ thống ống gió lạnh</t>
  </si>
  <si>
    <t xml:space="preserve">Lắp 06 bộ dàn lạnh âm trần nối ống gió VRV Daikin  </t>
  </si>
  <si>
    <t xml:space="preserve">Lắp 01 bộ tổ hợp dàn nóng điều hòa trung tâm VRV A Daikin </t>
  </si>
  <si>
    <t>Lắp 01 bộ chia gas dàn nóng Daikin BHFP22P100 (2 cục dàn nóng)</t>
  </si>
  <si>
    <t>Lắp 06 bộ  chia gas, giảm cấp</t>
  </si>
  <si>
    <t>Thi công lắp đặt các đường ống nhựa PPR và các phụ kiện đường ống nhựa tầng 1, tầng 2, tầng 3</t>
  </si>
  <si>
    <t>Thi công lắp đặt các đường ống nhựa miệng bát nối bằng p/p dán keo và các phụ kiện đường ống nhựa tầng 1, tầng 2, tầng 3</t>
  </si>
  <si>
    <t>Xây hộp kỹ thuật bằng gạch xi măng cốt liệu 6,5x10,5x22cm, vữa XM M75, PCB30: Tầng 1, tầng 2, tầng 3</t>
  </si>
  <si>
    <t>Thi công lắp đặt 02 bồn nước inox</t>
  </si>
  <si>
    <t>Thi công lắp đặt các thiết bị vệ sinh tầng 1, tầng 2, tầng 3</t>
  </si>
  <si>
    <t>Lắp 06 bộ điều khiển từ xa cho dàn lạnh có dây Daikin BRC1E63</t>
  </si>
  <si>
    <t>Dọn dẹp vệ sinh công trường</t>
  </si>
  <si>
    <t>ntcv</t>
  </si>
  <si>
    <t>ngay ntcv</t>
  </si>
  <si>
    <t>ntvl</t>
  </si>
  <si>
    <t>ngay ntvl</t>
  </si>
  <si>
    <t>lmtn</t>
  </si>
  <si>
    <t>ngay lmtn</t>
  </si>
  <si>
    <t>Sản xuất cốt thép, cốp pha 02 cọc thí nghiệm số 108, số 19 (bản vẽ thiết kế): Thép D6, D12, D18, D22, thép tấm, thép hình, gỗ tự nhiên</t>
  </si>
  <si>
    <t>Tập kết vật liệu, máy móc, nhân lực, dựng lán trại</t>
  </si>
  <si>
    <t>Lấy mẫu thí nghiệm đầu vào</t>
  </si>
  <si>
    <t>Đổ bê tông 02 cọc thí nghiệm số 108, số 19 (bản vẽ thiết kế), bê tông M250, đá 1x2, PCB40, phụ gia R7</t>
  </si>
  <si>
    <t xml:space="preserve">Công tác dựng lán trại </t>
  </si>
  <si>
    <t>Bê tông cọc thí nghiệm M250, đá 1x2, PCB40, phụ gia R7</t>
  </si>
  <si>
    <t>Cốt thép, cốp pha cọc thí nghiệm số 108, số 19 trong bản vẽ thiết kế</t>
  </si>
  <si>
    <t>Cốt thép, cốp pha cọc đại trà số lượng 165 cọc dài 5m KT 25x25cm</t>
  </si>
  <si>
    <t>Ép cọc thí nghiệm số 108, số 19 (bản vẽ thiết kế) cọc BTCT dài 5m KT 25x25cm</t>
  </si>
  <si>
    <t>Ép cọc đại trà cọc BTCT, dài 5m, KT 25x25cm</t>
  </si>
  <si>
    <t>Bê tông cọc đại trà M250, đá 1x2, PCB40</t>
  </si>
  <si>
    <t>Phá đầu cọc BTCT</t>
  </si>
  <si>
    <t xml:space="preserve">Đào móng nhà 3 tầng </t>
  </si>
  <si>
    <t>Đổ bê tông lót móng nhà 3 tầng</t>
  </si>
  <si>
    <t>Ván khuôn bê tông lót móng nhà 3 tầng</t>
  </si>
  <si>
    <t>Đổ bê tông móng nhà 3 tầng bằng máy bơm tự hành</t>
  </si>
  <si>
    <t>Cốp pha, cốt thép đài cọc, dầm móng, cổ cột nhà 3 tầng</t>
  </si>
  <si>
    <t>Bê tông lót móng nhà 3 tầng, M150, đá 4x6, PCB30</t>
  </si>
  <si>
    <t>Bê tông móng nhà 3, M250, đá 1x2, PCB40</t>
  </si>
  <si>
    <t>Bê tông cổ cột móng nhà 3 tầng M250, đá 1x2, PCB40</t>
  </si>
  <si>
    <t>Bê tông giằng móng nhà 3 tầng M200, đá 1x2, PCB30</t>
  </si>
  <si>
    <t>Đổ bê tông cổ cột móng nhà 3 tầng, M250, đá 1x2, PCB40</t>
  </si>
  <si>
    <t>Đổ bê tông giằng móng nhà 3 tầng, đổ bằng thủ công, bê tông M200, đá 1x2, PCB30</t>
  </si>
  <si>
    <t>Cốt thép, cốt pha giằng móng nhà 3 tầng</t>
  </si>
  <si>
    <t>Cốt thép, cốp pha đáy bể phốt</t>
  </si>
  <si>
    <t>Cốt thép, cốp pha tấm đan nắp bể phốt</t>
  </si>
  <si>
    <t>Đổ bê tông dầm, sàn mái tầng 1 đổ bằng máy bơm BT tự hành, M250, đá 1x2, PCB40</t>
  </si>
  <si>
    <t>Đổ bê tông dầm, sàn mái tầng 2 đổ bằng máy bơm BT tự hành, M250, đá 1x2, PCB40</t>
  </si>
  <si>
    <t>Đổ bê tông dầm, sàn mái, sê nô tầng 3 đổ bằng máy bơm BT tự hành, M250, đá 1x2, PCB40</t>
  </si>
  <si>
    <t>Đổ bê tông giằng thu hồi, SX bằng máy trộn, đổ bằng thủ công, bê tông M200, đá 1x2, PCB30</t>
  </si>
  <si>
    <t>Bê tông cột tầng 1 trục 1-2 SX bằng máy trộn, đổ bằng thủ công, TD ≤0,1m2, chiều cao ≤6m, M250, đá 1x2, PCB40</t>
  </si>
  <si>
    <t>Bê tông cột tầng 1 trục 3-4 SX bằng máy trộn, đổ bằng thủ công, TD ≤0,1m2, chiều cao ≤6m, M250, đá 1x2, PCB40</t>
  </si>
  <si>
    <t>Bê tông cột tầng 1 trục 5-6 SX bằng máy trộn, đổ bằng thủ công, TD ≤0,1m2, chiều cao ≤6m, M250, đá 1x2, PCB40</t>
  </si>
  <si>
    <t>Bê tông cột tầng 2 trục 1-2 SX bằng máy trộn, đổ bằng thủ công, M200, đá 1x2, PCB30</t>
  </si>
  <si>
    <t>Bê tông cột tầng 2 trục 3-4 SX bằng máy trộn, đổ bằng thủ công, M200, đá 1x2, PCB30</t>
  </si>
  <si>
    <t>Bê tông cột tầng 2 trục 5-6 SX bằng máy trộn, đổ bằng thủ công, M200, đá 1x2, PCB30</t>
  </si>
  <si>
    <t>Bê tông cột tầng 3 trục 1-2 SX bằng máy trộn, đổ bằng thủ công, M200, đá 1x2, PCB30</t>
  </si>
  <si>
    <t>Bê tông cột tầng 3 trục 3-4 SX bằng máy trộn, đổ bằng thủ công, M200, đá 1x2, PCB30</t>
  </si>
  <si>
    <t>Bê tông cột tầng 3 trục 5-6 SX bằng máy trộn, đổ bằng thủ công, M200, đá 1x2, PCB30</t>
  </si>
  <si>
    <t>Đổ bê tông cầu thang tầng 1 từ cốt +0,0m đến cốt +2,793m, bê tông M200, đá 1x2, PCB30</t>
  </si>
  <si>
    <t>Đổ bê tông cầu thang tầng 1 từ cốt +2,793 đến cốt +4,5m, bê tông M200, đá 1x2, PCB30</t>
  </si>
  <si>
    <t>Đổ bê tông cầu thang tầng 2 từ cốt +4,5m đến cốt +7,2m, bê tông M200, đá 1x2, PCB30</t>
  </si>
  <si>
    <t>Đổ bê tông cầu thang tầng 2 từ cốt +7,2m đến cốt +8,4m, bê tông M200, đá 1x2, PCB30</t>
  </si>
  <si>
    <t>Lắp dựng cốt thép, cốp pha gỗ lanh tô, ô văng tầng 1 cốt +2.55m, cốt +3.02m, cốt +3.08m, cốt +3.17m</t>
  </si>
  <si>
    <t>Lắp dựng cốt thép, cốp pha gỗ lanh tô, ô văng tầng 2 cốt +7.35m, cốt +7.41m</t>
  </si>
  <si>
    <t>Lắp dựng cốt thép, cốp pha gỗ lanh tô, ô văng tầng 3 cốt +9.3m</t>
  </si>
  <si>
    <t>Lắp dựng cốt thép, cốt pha khung dầm, dầm, sàn mái tầng 1</t>
  </si>
  <si>
    <t>Lắp dựng cốt thép, cốt pha khung dầm, dầm, sàn mái tầng 2</t>
  </si>
  <si>
    <t>Lắp dựng cốt thép, cốt pha khung dầm, dầm, sàn mái, thành sê nô tầng 3</t>
  </si>
  <si>
    <t>Lắp dựng cốt thép, cốp pha tường sênô mái</t>
  </si>
  <si>
    <t>Lắp dựng cốt thép, cốt pha cầu thang tầng 1 từ cốt +0,0m đến cốt +2,793m</t>
  </si>
  <si>
    <t>Lắp dựng cốt thép, cốt pha cầu thang tầng 1 từ  cốt +2,793m đến cốt +4,5m</t>
  </si>
  <si>
    <t>Lắp dựng cốt thép, cốt pha cầu thang tầng 2 từ cốt +4,5m đến cốt +7,2m</t>
  </si>
  <si>
    <t>Lắp dựng cốt thép, cốt pha cầu thang tầng 2 từ cốt +7,2m đến cốt +8,4m</t>
  </si>
  <si>
    <t>Sản xuất cốt thép, cốp pha gỗ cột tầng 3</t>
  </si>
  <si>
    <t>Sản xuất cốt thép, cốt pha khung dầm, dầm, sàn mái tầng 1</t>
  </si>
  <si>
    <t>Sản xuất cốt thép, cốt pha khung dầm, dầm, sàn mái tầng 2</t>
  </si>
  <si>
    <t>Lắp dựng cốt thép, cốp pha gỗ lanh tô, ô văng tầng 1 cốt +98m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</si>
</sst>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12" x14ac:knownFonts="1">
    <font>
      <sz val="11"/>
      <color theme="1"/>
      <name val="Times New Roman"/>
      <family val="2"/>
    </font>
    <font>
      <sz val="8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b/>
      <sz val="11"/>
      <color theme="1"/>
      <name val="Times New Roman"/>
      <family val="1"/>
    </font>
    <font>
      <b/>
      <sz val="11"/>
      <color rgb="FF9C0006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9C0006"/>
      <name val="Times New Roman"/>
      <family val="1"/>
    </font>
    <font>
      <sz val="11"/>
      <color rgb="FF006100"/>
      <name val="Times New Roman"/>
      <family val="1"/>
    </font>
    <font>
      <b/>
      <i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1">
    <xf numFmtId="0" fontId="0" fillId="0" borderId="0" xfId="0"/>
    <xf numFmtId="14" fontId="0" fillId="0" borderId="0" xfId="0" applyNumberFormat="1"/>
    <xf numFmtId="0" fontId="0" fillId="4" borderId="0" xfId="0" applyFill="1"/>
    <xf numFmtId="0" fontId="3" fillId="3" borderId="0" xfId="2"/>
    <xf numFmtId="0" fontId="2" fillId="2" borderId="0" xfId="1"/>
    <xf numFmtId="0" fontId="4" fillId="0" borderId="0" xfId="0" applyFont="1"/>
    <xf numFmtId="0" fontId="5" fillId="3" borderId="1" xfId="2" applyFont="1" applyBorder="1"/>
    <xf numFmtId="0" fontId="4" fillId="4" borderId="0" xfId="0" applyFont="1" applyFill="1"/>
    <xf numFmtId="164" fontId="4" fillId="0" borderId="0" xfId="0" applyNumberFormat="1" applyFont="1"/>
    <xf numFmtId="0" fontId="6" fillId="0" borderId="0" xfId="0" applyFont="1"/>
    <xf numFmtId="164" fontId="6" fillId="0" borderId="0" xfId="0" applyNumberFormat="1" applyFont="1"/>
    <xf numFmtId="164" fontId="0" fillId="0" borderId="0" xfId="0" applyNumberFormat="1"/>
    <xf numFmtId="0" fontId="8" fillId="0" borderId="0" xfId="0" applyFont="1"/>
    <xf numFmtId="164" fontId="8" fillId="0" borderId="0" xfId="0" applyNumberFormat="1" applyFont="1"/>
    <xf numFmtId="164" fontId="7" fillId="0" borderId="0" xfId="0" applyNumberFormat="1" applyFont="1"/>
    <xf numFmtId="164" fontId="7" fillId="4" borderId="0" xfId="0" applyNumberFormat="1" applyFont="1" applyFill="1"/>
    <xf numFmtId="0" fontId="3" fillId="0" borderId="0" xfId="2" applyFill="1"/>
    <xf numFmtId="0" fontId="2" fillId="0" borderId="0" xfId="1" applyFill="1"/>
    <xf numFmtId="0" fontId="5" fillId="0" borderId="1" xfId="2" applyFont="1" applyFill="1" applyBorder="1"/>
    <xf numFmtId="0" fontId="9" fillId="0" borderId="0" xfId="2" applyFont="1" applyFill="1"/>
    <xf numFmtId="0" fontId="10" fillId="0" borderId="0" xfId="1" applyFont="1" applyFill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2" applyFont="1" applyFill="1"/>
    <xf numFmtId="0" fontId="7" fillId="0" borderId="1" xfId="2" applyFont="1" applyFill="1" applyBorder="1"/>
    <xf numFmtId="0" fontId="8" fillId="0" borderId="0" xfId="2" applyFont="1" applyFill="1"/>
    <xf numFmtId="0" fontId="8" fillId="0" borderId="0" xfId="1" applyFont="1" applyFill="1"/>
    <xf numFmtId="164" fontId="7" fillId="0" borderId="2" xfId="0" applyNumberFormat="1" applyFont="1" applyBorder="1"/>
    <xf numFmtId="0" fontId="8" fillId="4" borderId="2" xfId="0" applyFont="1" applyFill="1" applyBorder="1" applyAlignment="1">
      <alignment horizontal="center"/>
    </xf>
    <xf numFmtId="164" fontId="8" fillId="4" borderId="2" xfId="0" applyNumberFormat="1" applyFont="1" applyFill="1" applyBorder="1"/>
    <xf numFmtId="164" fontId="7" fillId="4" borderId="2" xfId="0" applyNumberFormat="1" applyFont="1" applyFill="1" applyBorder="1"/>
    <xf numFmtId="0" fontId="8" fillId="4" borderId="2" xfId="0" applyFont="1" applyFill="1" applyBorder="1"/>
    <xf numFmtId="0" fontId="7" fillId="0" borderId="3" xfId="2" applyFont="1" applyFill="1" applyBorder="1"/>
    <xf numFmtId="0" fontId="7" fillId="0" borderId="4" xfId="2" applyFont="1" applyFill="1" applyBorder="1"/>
    <xf numFmtId="0" fontId="7" fillId="0" borderId="0" xfId="0" applyFont="1" applyAlignment="1">
      <alignment horizontal="left" vertical="top"/>
    </xf>
    <xf numFmtId="164" fontId="8" fillId="0" borderId="0" xfId="2" applyNumberFormat="1" applyFont="1" applyFill="1"/>
    <xf numFmtId="164" fontId="2" fillId="0" borderId="0" xfId="1" applyNumberFormat="1" applyFill="1"/>
    <xf numFmtId="0" fontId="8" fillId="4" borderId="0" xfId="0" applyFont="1" applyFill="1"/>
    <xf numFmtId="0" fontId="7" fillId="4" borderId="0" xfId="0" applyFont="1" applyFill="1"/>
    <xf numFmtId="164" fontId="8" fillId="4" borderId="0" xfId="0" applyNumberFormat="1" applyFont="1" applyFill="1"/>
    <xf numFmtId="0" fontId="11" fillId="0" borderId="0" xfId="0" applyFont="1"/>
    <xf numFmtId="164" fontId="11" fillId="0" borderId="0" xfId="0" applyNumberFormat="1" applyFont="1"/>
    <xf numFmtId="0" fontId="11" fillId="4" borderId="0" xfId="0" applyFont="1" applyFill="1"/>
    <xf numFmtId="164" fontId="11" fillId="4" borderId="0" xfId="0" applyNumberFormat="1" applyFont="1" applyFill="1"/>
    <xf numFmtId="0" fontId="8" fillId="5" borderId="0" xfId="0" applyFont="1" applyFill="1"/>
    <xf numFmtId="164" fontId="8" fillId="5" borderId="2" xfId="0" applyNumberFormat="1" applyFont="1" applyFill="1" applyBorder="1"/>
    <xf numFmtId="0" fontId="8" fillId="6" borderId="0" xfId="0" applyFont="1" applyFill="1"/>
    <xf numFmtId="164" fontId="8" fillId="6" borderId="2" xfId="0" applyNumberFormat="1" applyFont="1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39A6-87C9-4B63-8597-871B4F130A9B}">
  <sheetPr codeName="Sheet1"/>
  <dimension ref="A1:AC433"/>
  <sheetViews>
    <sheetView tabSelected="1" topLeftCell="A76" workbookViewId="0">
      <selection activeCell="C103" sqref="C103"/>
    </sheetView>
  </sheetViews>
  <sheetFormatPr defaultRowHeight="15" x14ac:dyDescent="0.25"/>
  <cols>
    <col min="1" max="1" width="3" style="12" bestFit="1" customWidth="1"/>
    <col min="2" max="2" width="9.140625" style="12"/>
    <col min="3" max="3" width="45.42578125" style="12" customWidth="1"/>
    <col min="4" max="5" width="11.28515625" style="34" bestFit="1" customWidth="1"/>
    <col min="6" max="6" width="9.140625" style="12"/>
    <col min="7" max="7" width="9.28515625" style="12" bestFit="1" customWidth="1"/>
    <col min="8" max="9" width="11.28515625" style="12" bestFit="1" customWidth="1"/>
    <col min="10" max="11" width="11.28515625" style="12" customWidth="1"/>
    <col min="12" max="12" width="11.28515625" style="9" customWidth="1"/>
    <col min="13" max="14" width="9.140625" style="9"/>
    <col min="16" max="16" width="62.85546875" style="12" customWidth="1"/>
    <col min="17" max="17" width="7.85546875" style="13" bestFit="1" customWidth="1"/>
    <col min="18" max="18" width="6.7109375" style="13" bestFit="1" customWidth="1"/>
  </cols>
  <sheetData>
    <row r="1" spans="1:29" x14ac:dyDescent="0.25">
      <c r="A1" s="25" t="s">
        <v>0</v>
      </c>
      <c r="B1" s="25" t="s">
        <v>13</v>
      </c>
      <c r="C1" s="25" t="s">
        <v>1</v>
      </c>
      <c r="D1" s="31" t="s">
        <v>4</v>
      </c>
      <c r="E1" s="31" t="s">
        <v>5</v>
      </c>
      <c r="F1" s="25" t="s">
        <v>2</v>
      </c>
      <c r="G1" s="25" t="s">
        <v>3</v>
      </c>
      <c r="H1" s="25" t="s">
        <v>4</v>
      </c>
      <c r="I1" s="25" t="s">
        <v>5</v>
      </c>
      <c r="J1" s="25" t="s">
        <v>850</v>
      </c>
      <c r="K1" s="25" t="s">
        <v>851</v>
      </c>
      <c r="L1" s="21" t="s">
        <v>852</v>
      </c>
      <c r="M1" s="21" t="s">
        <v>853</v>
      </c>
      <c r="N1" s="21" t="s">
        <v>854</v>
      </c>
      <c r="O1" s="21" t="s">
        <v>855</v>
      </c>
      <c r="P1" s="22" t="s">
        <v>573</v>
      </c>
      <c r="Q1" s="23" t="s">
        <v>574</v>
      </c>
      <c r="R1" s="23" t="s">
        <v>575</v>
      </c>
    </row>
    <row r="2" spans="1:29" s="2" customFormat="1" x14ac:dyDescent="0.25">
      <c r="A2" s="12"/>
      <c r="B2" s="12"/>
      <c r="C2" s="12" t="s">
        <v>576</v>
      </c>
      <c r="D2" s="32"/>
      <c r="E2" s="32"/>
      <c r="F2" s="12"/>
      <c r="G2" s="12"/>
      <c r="H2" s="13">
        <v>44470</v>
      </c>
      <c r="I2" s="13">
        <v>44470</v>
      </c>
      <c r="J2" s="13" t="s">
        <v>860</v>
      </c>
      <c r="K2" s="13">
        <v>44475</v>
      </c>
      <c r="L2" s="10"/>
      <c r="M2" s="9"/>
      <c r="N2" s="9" t="s">
        <v>858</v>
      </c>
      <c r="O2" s="11">
        <f>I3</f>
        <v>44471</v>
      </c>
      <c r="P2" s="24" t="s">
        <v>576</v>
      </c>
      <c r="Q2" s="14">
        <v>44470</v>
      </c>
      <c r="R2" s="14">
        <v>44470</v>
      </c>
      <c r="S2"/>
      <c r="T2"/>
      <c r="U2"/>
      <c r="V2"/>
      <c r="W2"/>
      <c r="X2"/>
      <c r="Y2"/>
      <c r="Z2"/>
      <c r="AA2"/>
      <c r="AB2"/>
      <c r="AC2"/>
    </row>
    <row r="3" spans="1:29" s="2" customFormat="1" x14ac:dyDescent="0.25">
      <c r="A3" s="12"/>
      <c r="B3" s="12"/>
      <c r="C3" s="12" t="s">
        <v>577</v>
      </c>
      <c r="D3" s="32"/>
      <c r="E3" s="32"/>
      <c r="F3" s="12"/>
      <c r="G3" s="12"/>
      <c r="H3" s="13">
        <v>44471</v>
      </c>
      <c r="I3" s="13">
        <v>44471</v>
      </c>
      <c r="J3" s="12"/>
      <c r="K3" s="12"/>
      <c r="L3" s="10"/>
      <c r="M3" s="9"/>
      <c r="P3" s="24" t="s">
        <v>577</v>
      </c>
      <c r="Q3" s="14">
        <v>44471</v>
      </c>
      <c r="R3" s="14">
        <v>44475</v>
      </c>
      <c r="S3"/>
      <c r="T3"/>
      <c r="U3"/>
      <c r="V3"/>
      <c r="W3"/>
      <c r="X3"/>
      <c r="Y3"/>
      <c r="Z3"/>
      <c r="AA3"/>
      <c r="AB3"/>
      <c r="AC3"/>
    </row>
    <row r="4" spans="1:29" s="2" customFormat="1" x14ac:dyDescent="0.25">
      <c r="A4" s="12"/>
      <c r="B4" s="12"/>
      <c r="C4" s="12" t="s">
        <v>857</v>
      </c>
      <c r="D4" s="32"/>
      <c r="E4" s="32"/>
      <c r="F4" s="12"/>
      <c r="G4" s="12"/>
      <c r="H4" s="13">
        <v>44472</v>
      </c>
      <c r="I4" s="13">
        <v>44472</v>
      </c>
      <c r="J4" s="24" t="s">
        <v>859</v>
      </c>
      <c r="K4" s="13">
        <f>E8</f>
        <v>44477</v>
      </c>
      <c r="L4" s="10"/>
      <c r="M4" s="9"/>
      <c r="N4" s="9" t="s">
        <v>861</v>
      </c>
      <c r="O4" s="11">
        <f>E8</f>
        <v>44477</v>
      </c>
      <c r="P4" s="24" t="s">
        <v>578</v>
      </c>
      <c r="Q4" s="14">
        <v>44476</v>
      </c>
      <c r="R4" s="14">
        <v>44476</v>
      </c>
      <c r="S4"/>
      <c r="T4"/>
      <c r="U4"/>
      <c r="V4"/>
      <c r="W4"/>
      <c r="X4"/>
      <c r="Y4"/>
      <c r="Z4"/>
      <c r="AA4"/>
      <c r="AB4"/>
      <c r="AC4"/>
    </row>
    <row r="5" spans="1:29" s="2" customFormat="1" x14ac:dyDescent="0.25">
      <c r="A5" s="12"/>
      <c r="B5" s="12"/>
      <c r="C5" s="12" t="s">
        <v>857</v>
      </c>
      <c r="D5" s="32"/>
      <c r="E5" s="32"/>
      <c r="F5" s="12"/>
      <c r="G5" s="12"/>
      <c r="H5" s="13">
        <v>44473</v>
      </c>
      <c r="I5" s="13">
        <v>44473</v>
      </c>
      <c r="J5" s="13"/>
      <c r="K5" s="13"/>
      <c r="L5" s="10"/>
      <c r="M5" s="9"/>
      <c r="N5" s="9"/>
      <c r="O5"/>
      <c r="P5" s="24" t="s">
        <v>579</v>
      </c>
      <c r="Q5" s="14">
        <v>44477</v>
      </c>
      <c r="R5" s="14">
        <v>44477</v>
      </c>
      <c r="S5"/>
      <c r="T5"/>
      <c r="U5"/>
      <c r="V5"/>
      <c r="W5"/>
      <c r="X5"/>
      <c r="Y5"/>
      <c r="Z5"/>
      <c r="AA5"/>
      <c r="AB5"/>
      <c r="AC5"/>
    </row>
    <row r="6" spans="1:29" s="2" customFormat="1" x14ac:dyDescent="0.25">
      <c r="A6" s="12"/>
      <c r="B6" s="12"/>
      <c r="C6" s="12" t="s">
        <v>535</v>
      </c>
      <c r="D6" s="32"/>
      <c r="E6" s="32"/>
      <c r="F6" s="12"/>
      <c r="G6" s="12"/>
      <c r="H6" s="13">
        <v>44474</v>
      </c>
      <c r="I6" s="13">
        <v>44474</v>
      </c>
      <c r="J6" s="13" t="s">
        <v>862</v>
      </c>
      <c r="K6" s="13">
        <f>E10</f>
        <v>44477</v>
      </c>
      <c r="L6" s="10"/>
      <c r="M6" s="9"/>
      <c r="N6" s="9" t="s">
        <v>866</v>
      </c>
      <c r="O6" s="11">
        <f>D9</f>
        <v>44477</v>
      </c>
      <c r="P6" s="24" t="s">
        <v>580</v>
      </c>
      <c r="Q6" s="14">
        <v>44477</v>
      </c>
      <c r="R6" s="14">
        <v>44477</v>
      </c>
      <c r="S6"/>
      <c r="T6"/>
      <c r="U6"/>
      <c r="V6"/>
      <c r="W6"/>
      <c r="X6"/>
      <c r="Y6"/>
      <c r="Z6"/>
      <c r="AA6"/>
      <c r="AB6"/>
      <c r="AC6"/>
    </row>
    <row r="7" spans="1:29" s="2" customFormat="1" x14ac:dyDescent="0.25">
      <c r="A7" s="12"/>
      <c r="B7" s="12"/>
      <c r="C7" s="12" t="s">
        <v>535</v>
      </c>
      <c r="D7" s="32"/>
      <c r="E7" s="32"/>
      <c r="F7" s="12"/>
      <c r="G7" s="12"/>
      <c r="H7" s="13">
        <v>44475</v>
      </c>
      <c r="I7" s="13">
        <v>44475</v>
      </c>
      <c r="J7" s="12"/>
      <c r="K7" s="12"/>
      <c r="L7" s="10"/>
      <c r="M7" s="9"/>
      <c r="N7" s="9" t="s">
        <v>866</v>
      </c>
      <c r="O7" s="11">
        <f>O6+1</f>
        <v>44478</v>
      </c>
      <c r="P7" s="24" t="s">
        <v>581</v>
      </c>
      <c r="Q7" s="14">
        <v>44484</v>
      </c>
      <c r="R7" s="14">
        <v>44484</v>
      </c>
      <c r="S7"/>
      <c r="T7"/>
      <c r="U7"/>
      <c r="V7"/>
      <c r="W7"/>
      <c r="X7"/>
      <c r="Y7"/>
      <c r="Z7"/>
      <c r="AA7"/>
      <c r="AB7"/>
      <c r="AC7"/>
    </row>
    <row r="8" spans="1:29" s="2" customFormat="1" x14ac:dyDescent="0.25">
      <c r="A8" s="12">
        <v>0</v>
      </c>
      <c r="B8" s="12" t="s">
        <v>21</v>
      </c>
      <c r="C8" s="24" t="s">
        <v>859</v>
      </c>
      <c r="D8" s="33">
        <v>44477</v>
      </c>
      <c r="E8" s="33">
        <v>44477</v>
      </c>
      <c r="F8" s="12" t="s">
        <v>22</v>
      </c>
      <c r="G8" s="12">
        <f>157.501875*2/167</f>
        <v>1.8862500000000002</v>
      </c>
      <c r="H8" s="13">
        <v>44477</v>
      </c>
      <c r="I8" s="13">
        <v>44477</v>
      </c>
      <c r="J8" s="13" t="s">
        <v>863</v>
      </c>
      <c r="K8" s="13">
        <v>44477</v>
      </c>
      <c r="L8" s="10"/>
      <c r="M8" s="9"/>
      <c r="N8" s="9" t="s">
        <v>866</v>
      </c>
      <c r="O8" s="11">
        <f t="shared" ref="O8:O17" si="0">O7+1</f>
        <v>44479</v>
      </c>
      <c r="P8" s="24" t="s">
        <v>582</v>
      </c>
      <c r="Q8" s="14">
        <v>44471</v>
      </c>
      <c r="R8" s="14">
        <v>44485</v>
      </c>
      <c r="S8"/>
      <c r="T8"/>
      <c r="U8"/>
      <c r="V8"/>
      <c r="W8"/>
      <c r="X8"/>
      <c r="Y8"/>
      <c r="Z8"/>
      <c r="AA8"/>
      <c r="AB8"/>
      <c r="AC8"/>
    </row>
    <row r="9" spans="1:29" s="2" customFormat="1" x14ac:dyDescent="0.25">
      <c r="A9" s="24">
        <v>0</v>
      </c>
      <c r="B9" s="24" t="s">
        <v>21</v>
      </c>
      <c r="C9" s="24" t="s">
        <v>536</v>
      </c>
      <c r="D9" s="33">
        <v>44477</v>
      </c>
      <c r="E9" s="33">
        <v>44488</v>
      </c>
      <c r="F9" s="12" t="s">
        <v>22</v>
      </c>
      <c r="G9" s="12">
        <f>157.501875*165/167</f>
        <v>155.61562499999999</v>
      </c>
      <c r="H9" s="13">
        <v>44477</v>
      </c>
      <c r="I9" s="13">
        <v>44488</v>
      </c>
      <c r="J9" s="13" t="s">
        <v>863</v>
      </c>
      <c r="K9" s="13">
        <f>K8+4</f>
        <v>44481</v>
      </c>
      <c r="L9" s="10"/>
      <c r="M9" s="9"/>
      <c r="N9" s="9" t="s">
        <v>866</v>
      </c>
      <c r="O9" s="11">
        <f t="shared" si="0"/>
        <v>44480</v>
      </c>
      <c r="P9" s="24" t="s">
        <v>583</v>
      </c>
      <c r="Q9" s="14">
        <v>44473</v>
      </c>
      <c r="R9" s="14">
        <v>44488</v>
      </c>
      <c r="S9"/>
      <c r="T9"/>
      <c r="U9"/>
      <c r="V9"/>
      <c r="W9"/>
      <c r="X9"/>
      <c r="Y9"/>
      <c r="Z9"/>
      <c r="AA9"/>
      <c r="AB9"/>
      <c r="AC9"/>
    </row>
    <row r="10" spans="1:29" s="2" customFormat="1" x14ac:dyDescent="0.25">
      <c r="A10" s="12">
        <v>1</v>
      </c>
      <c r="B10" s="12" t="s">
        <v>23</v>
      </c>
      <c r="C10" s="24" t="s">
        <v>579</v>
      </c>
      <c r="D10" s="33">
        <v>44477</v>
      </c>
      <c r="E10" s="33">
        <v>44477</v>
      </c>
      <c r="F10" s="12" t="s">
        <v>24</v>
      </c>
      <c r="G10" s="12">
        <f>19.406235*2/167</f>
        <v>0.23240999999999998</v>
      </c>
      <c r="H10" s="13">
        <v>44477</v>
      </c>
      <c r="I10" s="13">
        <v>44477</v>
      </c>
      <c r="J10" s="13" t="s">
        <v>863</v>
      </c>
      <c r="K10" s="13">
        <f>K9+4</f>
        <v>44485</v>
      </c>
      <c r="L10" s="10"/>
      <c r="M10" s="9"/>
      <c r="N10" s="9" t="s">
        <v>866</v>
      </c>
      <c r="O10" s="11">
        <f t="shared" si="0"/>
        <v>44481</v>
      </c>
      <c r="P10" s="24" t="s">
        <v>584</v>
      </c>
      <c r="Q10" s="14">
        <v>44477</v>
      </c>
      <c r="R10" s="14">
        <v>44488</v>
      </c>
      <c r="S10"/>
      <c r="T10"/>
      <c r="U10"/>
      <c r="V10"/>
      <c r="W10"/>
      <c r="X10"/>
      <c r="Y10"/>
      <c r="Z10"/>
      <c r="AA10"/>
      <c r="AB10"/>
      <c r="AC10"/>
    </row>
    <row r="11" spans="1:29" s="2" customFormat="1" x14ac:dyDescent="0.25">
      <c r="A11" s="12">
        <v>1</v>
      </c>
      <c r="B11" s="12" t="s">
        <v>23</v>
      </c>
      <c r="C11" s="24" t="s">
        <v>583</v>
      </c>
      <c r="D11" s="33">
        <f>D10-4</f>
        <v>44473</v>
      </c>
      <c r="E11" s="33">
        <f>D11+12-1</f>
        <v>44484</v>
      </c>
      <c r="F11" s="12" t="s">
        <v>24</v>
      </c>
      <c r="G11" s="12">
        <f>19.406235*165/167</f>
        <v>19.173824999999997</v>
      </c>
      <c r="H11" s="13">
        <v>44475</v>
      </c>
      <c r="I11" s="13">
        <v>44488</v>
      </c>
      <c r="J11" s="13"/>
      <c r="K11" s="13"/>
      <c r="L11" s="10"/>
      <c r="M11" s="9"/>
      <c r="N11" s="9" t="s">
        <v>866</v>
      </c>
      <c r="O11" s="11">
        <f t="shared" si="0"/>
        <v>44482</v>
      </c>
      <c r="P11" s="24" t="s">
        <v>585</v>
      </c>
      <c r="Q11" s="14">
        <v>44501</v>
      </c>
      <c r="R11" s="14">
        <v>44504</v>
      </c>
      <c r="S11"/>
      <c r="T11"/>
      <c r="U11"/>
      <c r="V11"/>
      <c r="W11"/>
      <c r="X11"/>
      <c r="Y11"/>
      <c r="Z11"/>
      <c r="AA11"/>
      <c r="AB11"/>
      <c r="AC11"/>
    </row>
    <row r="12" spans="1:29" x14ac:dyDescent="0.25">
      <c r="A12" s="12">
        <v>2</v>
      </c>
      <c r="B12" s="12" t="s">
        <v>25</v>
      </c>
      <c r="C12" s="12" t="s">
        <v>26</v>
      </c>
      <c r="D12" s="32">
        <f>D14</f>
        <v>44471</v>
      </c>
      <c r="E12" s="32">
        <f>E14</f>
        <v>44482</v>
      </c>
      <c r="F12" s="12" t="s">
        <v>27</v>
      </c>
      <c r="G12" s="12">
        <v>5.9758000000000004</v>
      </c>
      <c r="H12" s="13">
        <v>44471</v>
      </c>
      <c r="I12" s="13">
        <v>44485</v>
      </c>
      <c r="J12" s="13" t="s">
        <v>536</v>
      </c>
      <c r="K12" s="13">
        <f>D9</f>
        <v>44477</v>
      </c>
      <c r="L12" s="10"/>
      <c r="N12" s="9" t="s">
        <v>866</v>
      </c>
      <c r="O12" s="11">
        <f t="shared" si="0"/>
        <v>44483</v>
      </c>
      <c r="P12" s="24" t="s">
        <v>586</v>
      </c>
      <c r="Q12" s="14">
        <v>44505</v>
      </c>
      <c r="R12" s="14">
        <v>44518</v>
      </c>
    </row>
    <row r="13" spans="1:29" s="2" customFormat="1" x14ac:dyDescent="0.25">
      <c r="A13" s="24">
        <v>3</v>
      </c>
      <c r="B13" s="24" t="s">
        <v>28</v>
      </c>
      <c r="C13" s="24" t="s">
        <v>856</v>
      </c>
      <c r="D13" s="33">
        <v>44476</v>
      </c>
      <c r="E13" s="33">
        <v>44476</v>
      </c>
      <c r="F13" s="24" t="s">
        <v>27</v>
      </c>
      <c r="G13" s="24">
        <f>20.9542*2/167</f>
        <v>0.250948502994012</v>
      </c>
      <c r="H13" s="14">
        <v>44476</v>
      </c>
      <c r="I13" s="14">
        <v>44476</v>
      </c>
      <c r="J13" s="13" t="s">
        <v>536</v>
      </c>
      <c r="K13" s="13">
        <f>K12+5</f>
        <v>44482</v>
      </c>
      <c r="L13" s="10"/>
      <c r="M13" s="9"/>
      <c r="N13" s="9" t="s">
        <v>866</v>
      </c>
      <c r="O13" s="11">
        <f t="shared" si="0"/>
        <v>44484</v>
      </c>
      <c r="P13" s="37" t="s">
        <v>587</v>
      </c>
      <c r="Q13" s="14">
        <v>44519</v>
      </c>
      <c r="R13" s="14">
        <v>44520</v>
      </c>
      <c r="S13"/>
      <c r="T13"/>
      <c r="U13"/>
      <c r="V13"/>
      <c r="W13"/>
      <c r="X13"/>
      <c r="Y13"/>
      <c r="Z13"/>
      <c r="AA13"/>
      <c r="AB13"/>
      <c r="AC13"/>
    </row>
    <row r="14" spans="1:29" s="2" customFormat="1" x14ac:dyDescent="0.25">
      <c r="A14" s="24">
        <v>3</v>
      </c>
      <c r="B14" s="24" t="s">
        <v>28</v>
      </c>
      <c r="C14" s="24" t="s">
        <v>582</v>
      </c>
      <c r="D14" s="33">
        <v>44471</v>
      </c>
      <c r="E14" s="33">
        <f>D14+12-1</f>
        <v>44482</v>
      </c>
      <c r="F14" s="24" t="s">
        <v>27</v>
      </c>
      <c r="G14" s="24">
        <f>20.9542*165/167</f>
        <v>20.70325149700599</v>
      </c>
      <c r="H14" s="14">
        <v>44471</v>
      </c>
      <c r="I14" s="14">
        <v>44485</v>
      </c>
      <c r="J14" s="13" t="s">
        <v>536</v>
      </c>
      <c r="K14" s="13">
        <f>K13+5</f>
        <v>44487</v>
      </c>
      <c r="L14" s="10"/>
      <c r="M14" s="9"/>
      <c r="N14" s="9" t="s">
        <v>866</v>
      </c>
      <c r="O14" s="11">
        <f t="shared" si="0"/>
        <v>44485</v>
      </c>
      <c r="P14" s="24" t="s">
        <v>588</v>
      </c>
      <c r="Q14" s="14">
        <v>44519</v>
      </c>
      <c r="R14" s="14">
        <v>44520</v>
      </c>
      <c r="S14"/>
      <c r="T14"/>
      <c r="U14"/>
      <c r="V14"/>
      <c r="W14"/>
      <c r="X14"/>
      <c r="Y14"/>
      <c r="Z14"/>
      <c r="AA14"/>
      <c r="AB14"/>
      <c r="AC14"/>
    </row>
    <row r="15" spans="1:29" x14ac:dyDescent="0.25">
      <c r="A15" s="12">
        <v>4</v>
      </c>
      <c r="B15" s="12" t="s">
        <v>29</v>
      </c>
      <c r="C15" s="12" t="s">
        <v>30</v>
      </c>
      <c r="D15" s="32"/>
      <c r="E15" s="32"/>
      <c r="F15" s="12" t="s">
        <v>27</v>
      </c>
      <c r="G15" s="12">
        <v>0.3488</v>
      </c>
      <c r="H15" s="13">
        <v>44471</v>
      </c>
      <c r="I15" s="13">
        <v>44485</v>
      </c>
      <c r="L15" s="10"/>
      <c r="N15" s="9" t="s">
        <v>866</v>
      </c>
      <c r="O15" s="11">
        <f t="shared" si="0"/>
        <v>44486</v>
      </c>
      <c r="P15" s="24" t="s">
        <v>589</v>
      </c>
      <c r="Q15" s="14">
        <v>44521</v>
      </c>
      <c r="R15" s="14">
        <v>44521</v>
      </c>
    </row>
    <row r="16" spans="1:29" s="2" customFormat="1" x14ac:dyDescent="0.25">
      <c r="A16" s="12">
        <v>5</v>
      </c>
      <c r="B16" s="12" t="s">
        <v>31</v>
      </c>
      <c r="C16" s="12" t="s">
        <v>537</v>
      </c>
      <c r="D16" s="32"/>
      <c r="E16" s="32"/>
      <c r="F16" s="12" t="s">
        <v>27</v>
      </c>
      <c r="G16" s="12">
        <f>5.41748*2/167</f>
        <v>6.4880000000000007E-2</v>
      </c>
      <c r="H16" s="13">
        <v>44476</v>
      </c>
      <c r="I16" s="13">
        <v>44476</v>
      </c>
      <c r="J16" s="12" t="s">
        <v>864</v>
      </c>
      <c r="K16" s="30">
        <f>D18</f>
        <v>44484</v>
      </c>
      <c r="L16" s="10"/>
      <c r="M16" s="9"/>
      <c r="N16" s="9" t="s">
        <v>866</v>
      </c>
      <c r="O16" s="11">
        <f t="shared" si="0"/>
        <v>44487</v>
      </c>
      <c r="P16" s="24" t="s">
        <v>590</v>
      </c>
      <c r="Q16" s="14">
        <v>44521</v>
      </c>
      <c r="R16" s="14">
        <v>44521</v>
      </c>
      <c r="S16"/>
      <c r="T16"/>
      <c r="U16"/>
      <c r="V16"/>
      <c r="W16"/>
      <c r="X16"/>
      <c r="Y16"/>
      <c r="Z16"/>
      <c r="AA16"/>
      <c r="AB16"/>
      <c r="AC16"/>
    </row>
    <row r="17" spans="1:29" s="2" customFormat="1" x14ac:dyDescent="0.25">
      <c r="A17" s="12">
        <v>5</v>
      </c>
      <c r="B17" s="12" t="s">
        <v>31</v>
      </c>
      <c r="C17" s="12" t="s">
        <v>538</v>
      </c>
      <c r="D17" s="32"/>
      <c r="E17" s="32"/>
      <c r="F17" s="12" t="s">
        <v>27</v>
      </c>
      <c r="G17" s="12">
        <f>5.41748*165/167</f>
        <v>5.3526000000000007</v>
      </c>
      <c r="H17" s="13">
        <v>44471</v>
      </c>
      <c r="I17" s="13">
        <v>44485</v>
      </c>
      <c r="J17" s="12"/>
      <c r="K17" s="12"/>
      <c r="L17" s="10"/>
      <c r="M17" s="9"/>
      <c r="N17" s="9" t="s">
        <v>866</v>
      </c>
      <c r="O17" s="11">
        <f t="shared" si="0"/>
        <v>44488</v>
      </c>
      <c r="P17" s="24" t="s">
        <v>591</v>
      </c>
      <c r="Q17" s="14">
        <v>44517</v>
      </c>
      <c r="R17" s="14">
        <v>44524</v>
      </c>
      <c r="S17"/>
      <c r="T17"/>
      <c r="U17"/>
      <c r="V17"/>
      <c r="W17"/>
      <c r="X17"/>
      <c r="Y17"/>
      <c r="Z17"/>
      <c r="AA17"/>
      <c r="AB17"/>
      <c r="AC17"/>
    </row>
    <row r="18" spans="1:29" s="3" customFormat="1" x14ac:dyDescent="0.25">
      <c r="A18" s="28">
        <v>6</v>
      </c>
      <c r="B18" s="28" t="s">
        <v>32</v>
      </c>
      <c r="C18" s="26" t="s">
        <v>864</v>
      </c>
      <c r="D18" s="33">
        <v>44484</v>
      </c>
      <c r="E18" s="33">
        <v>44484</v>
      </c>
      <c r="F18" s="28" t="s">
        <v>34</v>
      </c>
      <c r="G18" s="28">
        <f>24.75*2/167</f>
        <v>0.29640718562874252</v>
      </c>
      <c r="H18" s="13">
        <v>44484</v>
      </c>
      <c r="I18" s="13">
        <v>44484</v>
      </c>
      <c r="J18" s="28" t="s">
        <v>865</v>
      </c>
      <c r="K18" s="38">
        <f>E20</f>
        <v>44518</v>
      </c>
      <c r="L18" s="10"/>
      <c r="M18" s="19"/>
      <c r="N18" s="19"/>
      <c r="O18" s="11"/>
      <c r="P18" s="24" t="s">
        <v>592</v>
      </c>
      <c r="Q18" s="14">
        <v>44522</v>
      </c>
      <c r="R18" s="14">
        <v>44524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s="4" customFormat="1" x14ac:dyDescent="0.25">
      <c r="A19" s="29"/>
      <c r="B19" s="29"/>
      <c r="C19" s="29" t="s">
        <v>539</v>
      </c>
      <c r="D19" s="32"/>
      <c r="E19" s="32"/>
      <c r="F19" s="29"/>
      <c r="G19" s="29"/>
      <c r="H19" s="13">
        <v>44484</v>
      </c>
      <c r="I19" s="13">
        <v>44484</v>
      </c>
      <c r="J19" s="13"/>
      <c r="K19" s="13"/>
      <c r="L19" s="10"/>
      <c r="M19" s="20"/>
      <c r="N19" s="20" t="s">
        <v>873</v>
      </c>
      <c r="O19" s="39">
        <f>E27</f>
        <v>44521</v>
      </c>
      <c r="P19" s="24" t="s">
        <v>593</v>
      </c>
      <c r="Q19" s="14">
        <v>44522</v>
      </c>
      <c r="R19" s="14">
        <v>44524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s="6" customFormat="1" ht="14.25" x14ac:dyDescent="0.2">
      <c r="A20" s="27">
        <v>6</v>
      </c>
      <c r="B20" s="27" t="s">
        <v>32</v>
      </c>
      <c r="C20" s="35" t="s">
        <v>553</v>
      </c>
      <c r="D20" s="33">
        <v>44505</v>
      </c>
      <c r="E20" s="33">
        <v>44518</v>
      </c>
      <c r="F20" s="36" t="s">
        <v>34</v>
      </c>
      <c r="G20" s="27">
        <f>24.75*165/167</f>
        <v>24.453592814371259</v>
      </c>
      <c r="H20" s="14">
        <v>44505</v>
      </c>
      <c r="I20" s="14">
        <v>44518</v>
      </c>
      <c r="J20" s="14" t="s">
        <v>867</v>
      </c>
      <c r="K20" s="14">
        <f>E24</f>
        <v>44520</v>
      </c>
      <c r="L20" s="8"/>
      <c r="M20" s="18"/>
      <c r="N20" s="18"/>
      <c r="O20" s="18"/>
      <c r="P20" s="24" t="s">
        <v>594</v>
      </c>
      <c r="Q20" s="14">
        <v>44525</v>
      </c>
      <c r="R20" s="14">
        <v>44525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x14ac:dyDescent="0.25">
      <c r="A21" s="12">
        <v>7</v>
      </c>
      <c r="B21" s="12" t="s">
        <v>32</v>
      </c>
      <c r="C21" s="12" t="s">
        <v>33</v>
      </c>
      <c r="D21" s="32"/>
      <c r="E21" s="32"/>
      <c r="F21" s="12" t="s">
        <v>34</v>
      </c>
      <c r="G21" s="12">
        <v>0.99</v>
      </c>
      <c r="H21" s="13">
        <v>44505</v>
      </c>
      <c r="I21" s="13">
        <v>44518</v>
      </c>
      <c r="J21" s="13"/>
      <c r="K21" s="13"/>
      <c r="L21" s="10"/>
      <c r="N21" s="9" t="s">
        <v>874</v>
      </c>
      <c r="O21" s="11">
        <f>D29</f>
        <v>44525</v>
      </c>
      <c r="P21" s="24" t="s">
        <v>595</v>
      </c>
      <c r="Q21" s="14">
        <v>44526</v>
      </c>
      <c r="R21" s="14">
        <v>44527</v>
      </c>
    </row>
    <row r="22" spans="1:29" x14ac:dyDescent="0.25">
      <c r="A22" s="12">
        <v>8</v>
      </c>
      <c r="B22" s="12" t="s">
        <v>35</v>
      </c>
      <c r="C22" s="12" t="s">
        <v>541</v>
      </c>
      <c r="D22" s="32"/>
      <c r="E22" s="32"/>
      <c r="F22" s="12" t="s">
        <v>36</v>
      </c>
      <c r="G22" s="12">
        <f>334*2/167</f>
        <v>4</v>
      </c>
      <c r="H22" s="13">
        <v>44484</v>
      </c>
      <c r="I22" s="13">
        <v>44484</v>
      </c>
      <c r="J22" s="13" t="s">
        <v>868</v>
      </c>
      <c r="K22" s="13">
        <f>E25</f>
        <v>44520</v>
      </c>
      <c r="L22" s="10"/>
      <c r="P22" s="24" t="s">
        <v>596</v>
      </c>
      <c r="Q22" s="14">
        <v>44527</v>
      </c>
      <c r="R22" s="14">
        <v>44528</v>
      </c>
    </row>
    <row r="23" spans="1:29" x14ac:dyDescent="0.25">
      <c r="A23" s="12">
        <v>8</v>
      </c>
      <c r="B23" s="12" t="s">
        <v>35</v>
      </c>
      <c r="C23" s="12" t="s">
        <v>542</v>
      </c>
      <c r="D23" s="32"/>
      <c r="E23" s="32"/>
      <c r="F23" s="12" t="s">
        <v>36</v>
      </c>
      <c r="G23" s="12">
        <f>334*165/167</f>
        <v>330</v>
      </c>
      <c r="H23" s="13">
        <v>44505</v>
      </c>
      <c r="I23" s="13">
        <v>44518</v>
      </c>
      <c r="J23" s="13"/>
      <c r="K23" s="13"/>
      <c r="L23" s="10"/>
      <c r="N23" s="9" t="s">
        <v>875</v>
      </c>
      <c r="O23" s="11">
        <f>E32</f>
        <v>44527</v>
      </c>
      <c r="P23" s="24" t="s">
        <v>597</v>
      </c>
      <c r="Q23" s="14">
        <v>44530</v>
      </c>
      <c r="R23" s="14">
        <v>44530</v>
      </c>
    </row>
    <row r="24" spans="1:29" x14ac:dyDescent="0.25">
      <c r="A24" s="24">
        <v>9</v>
      </c>
      <c r="B24" s="24" t="s">
        <v>37</v>
      </c>
      <c r="C24" s="24" t="s">
        <v>38</v>
      </c>
      <c r="D24" s="33">
        <v>44519</v>
      </c>
      <c r="E24" s="33">
        <v>44520</v>
      </c>
      <c r="F24" s="12" t="s">
        <v>22</v>
      </c>
      <c r="G24" s="12">
        <v>3.6531249999999997</v>
      </c>
      <c r="H24" s="13">
        <v>44519</v>
      </c>
      <c r="I24" s="13">
        <v>44520</v>
      </c>
      <c r="J24" s="13" t="s">
        <v>869</v>
      </c>
      <c r="K24" s="13">
        <f>E27</f>
        <v>44521</v>
      </c>
      <c r="L24" s="10"/>
      <c r="P24" s="24" t="s">
        <v>598</v>
      </c>
      <c r="Q24" s="14">
        <v>44526</v>
      </c>
      <c r="R24" s="14">
        <v>44527</v>
      </c>
    </row>
    <row r="25" spans="1:29" s="5" customFormat="1" x14ac:dyDescent="0.25">
      <c r="A25" s="24">
        <v>10</v>
      </c>
      <c r="B25" s="24" t="s">
        <v>39</v>
      </c>
      <c r="C25" s="24" t="s">
        <v>540</v>
      </c>
      <c r="D25" s="33">
        <v>44519</v>
      </c>
      <c r="E25" s="33">
        <v>44520</v>
      </c>
      <c r="F25" s="12" t="s">
        <v>40</v>
      </c>
      <c r="G25" s="12">
        <v>2.4112275525000006</v>
      </c>
      <c r="H25" s="13">
        <v>44519</v>
      </c>
      <c r="I25" s="13">
        <v>44520</v>
      </c>
      <c r="J25" s="13" t="s">
        <v>870</v>
      </c>
      <c r="K25" s="13">
        <f>D28</f>
        <v>44521</v>
      </c>
      <c r="L25" s="10"/>
      <c r="M25" s="9"/>
      <c r="N25" s="9" t="s">
        <v>876</v>
      </c>
      <c r="O25" s="8">
        <f>D34</f>
        <v>44531</v>
      </c>
      <c r="P25" s="24" t="s">
        <v>599</v>
      </c>
      <c r="Q25" s="14">
        <v>44527</v>
      </c>
      <c r="R25" s="14">
        <v>44528</v>
      </c>
    </row>
    <row r="26" spans="1:29" x14ac:dyDescent="0.25">
      <c r="A26" s="12">
        <v>11</v>
      </c>
      <c r="B26" s="12" t="s">
        <v>41</v>
      </c>
      <c r="C26" s="12" t="s">
        <v>42</v>
      </c>
      <c r="D26" s="32"/>
      <c r="E26" s="32"/>
      <c r="F26" s="12" t="s">
        <v>43</v>
      </c>
      <c r="G26" s="12">
        <v>33.56647788888889</v>
      </c>
      <c r="H26" s="13">
        <v>44519</v>
      </c>
      <c r="I26" s="13">
        <v>44520</v>
      </c>
      <c r="L26" s="10"/>
      <c r="P26" s="24" t="s">
        <v>600</v>
      </c>
      <c r="Q26" s="14">
        <v>44527</v>
      </c>
      <c r="R26" s="14">
        <v>44528</v>
      </c>
    </row>
    <row r="27" spans="1:29" x14ac:dyDescent="0.25">
      <c r="A27" s="12">
        <v>12</v>
      </c>
      <c r="B27" s="12" t="s">
        <v>44</v>
      </c>
      <c r="C27" s="24" t="s">
        <v>544</v>
      </c>
      <c r="D27" s="33">
        <v>44521</v>
      </c>
      <c r="E27" s="33">
        <v>44521</v>
      </c>
      <c r="F27" s="12" t="s">
        <v>22</v>
      </c>
      <c r="G27" s="12">
        <v>26.422989000000001</v>
      </c>
      <c r="H27" s="13">
        <v>44521</v>
      </c>
      <c r="I27" s="13">
        <v>44521</v>
      </c>
      <c r="J27" s="13" t="s">
        <v>871</v>
      </c>
      <c r="K27" s="13">
        <f>D29</f>
        <v>44525</v>
      </c>
      <c r="L27" s="10"/>
      <c r="P27" s="24" t="s">
        <v>601</v>
      </c>
      <c r="Q27" s="14">
        <v>44529</v>
      </c>
      <c r="R27" s="14">
        <v>44531</v>
      </c>
    </row>
    <row r="28" spans="1:29" x14ac:dyDescent="0.25">
      <c r="B28" s="12" t="s">
        <v>47</v>
      </c>
      <c r="C28" s="24" t="s">
        <v>543</v>
      </c>
      <c r="D28" s="33">
        <v>44521</v>
      </c>
      <c r="E28" s="33">
        <v>44521</v>
      </c>
      <c r="F28" s="12" t="s">
        <v>24</v>
      </c>
      <c r="G28" s="12">
        <v>0.43103799999999992</v>
      </c>
      <c r="H28" s="13">
        <v>44521</v>
      </c>
      <c r="I28" s="13">
        <v>44521</v>
      </c>
      <c r="J28" s="13" t="s">
        <v>872</v>
      </c>
      <c r="K28" s="13">
        <f>E30</f>
        <v>44524</v>
      </c>
      <c r="L28" s="10"/>
      <c r="P28" s="24" t="s">
        <v>602</v>
      </c>
      <c r="Q28" s="14">
        <v>44531</v>
      </c>
      <c r="R28" s="14">
        <v>44531</v>
      </c>
    </row>
    <row r="29" spans="1:29" x14ac:dyDescent="0.25">
      <c r="B29" s="12" t="s">
        <v>48</v>
      </c>
      <c r="C29" s="24" t="s">
        <v>545</v>
      </c>
      <c r="D29" s="33">
        <v>44525</v>
      </c>
      <c r="E29" s="33">
        <v>44525</v>
      </c>
      <c r="F29" s="12" t="s">
        <v>22</v>
      </c>
      <c r="G29" s="12">
        <v>96.501350000000002</v>
      </c>
      <c r="H29" s="13">
        <v>44525</v>
      </c>
      <c r="I29" s="13">
        <v>44525</v>
      </c>
      <c r="J29" s="13"/>
      <c r="K29" s="13"/>
      <c r="L29" s="10"/>
      <c r="P29" s="24" t="s">
        <v>603</v>
      </c>
      <c r="Q29" s="14">
        <v>44532</v>
      </c>
      <c r="R29" s="14">
        <v>44532</v>
      </c>
    </row>
    <row r="30" spans="1:29" s="5" customFormat="1" x14ac:dyDescent="0.25">
      <c r="A30" s="12"/>
      <c r="B30" s="12" t="s">
        <v>49</v>
      </c>
      <c r="C30" s="24" t="s">
        <v>546</v>
      </c>
      <c r="D30" s="33">
        <v>44523</v>
      </c>
      <c r="E30" s="33">
        <v>44524</v>
      </c>
      <c r="F30" s="12" t="s">
        <v>24</v>
      </c>
      <c r="G30" s="12">
        <v>1.0964999999999998</v>
      </c>
      <c r="H30" s="13">
        <v>44523</v>
      </c>
      <c r="I30" s="13">
        <v>44524</v>
      </c>
      <c r="J30" s="13" t="s">
        <v>877</v>
      </c>
      <c r="K30" s="33">
        <v>44527</v>
      </c>
      <c r="L30" s="10"/>
      <c r="M30" s="9"/>
      <c r="N30" s="9"/>
      <c r="P30" s="24" t="s">
        <v>604</v>
      </c>
      <c r="Q30" s="14">
        <v>44532</v>
      </c>
      <c r="R30" s="14">
        <v>44532</v>
      </c>
    </row>
    <row r="31" spans="1:29" s="5" customFormat="1" x14ac:dyDescent="0.25">
      <c r="A31" s="12"/>
      <c r="B31" s="12" t="s">
        <v>47</v>
      </c>
      <c r="C31" s="12" t="s">
        <v>50</v>
      </c>
      <c r="D31" s="32">
        <v>44523</v>
      </c>
      <c r="E31" s="32">
        <v>44524</v>
      </c>
      <c r="F31" s="12" t="s">
        <v>24</v>
      </c>
      <c r="G31" s="12">
        <v>1.4659799999999998</v>
      </c>
      <c r="H31" s="13">
        <v>44523</v>
      </c>
      <c r="I31" s="13">
        <v>44524</v>
      </c>
      <c r="J31" s="13"/>
      <c r="K31" s="13"/>
      <c r="L31" s="10"/>
      <c r="M31" s="9"/>
      <c r="N31" s="9"/>
      <c r="P31" s="24" t="s">
        <v>605</v>
      </c>
      <c r="Q31" s="14">
        <v>44533</v>
      </c>
      <c r="R31" s="14">
        <v>44534</v>
      </c>
    </row>
    <row r="32" spans="1:29" s="5" customFormat="1" x14ac:dyDescent="0.25">
      <c r="A32" s="12"/>
      <c r="B32" s="12" t="s">
        <v>51</v>
      </c>
      <c r="C32" s="24" t="s">
        <v>547</v>
      </c>
      <c r="D32" s="33">
        <v>44527</v>
      </c>
      <c r="E32" s="33">
        <v>44527</v>
      </c>
      <c r="F32" s="12" t="s">
        <v>22</v>
      </c>
      <c r="G32" s="12">
        <v>6.5070000000000014</v>
      </c>
      <c r="H32" s="13">
        <v>44527</v>
      </c>
      <c r="I32" s="13">
        <v>44527</v>
      </c>
      <c r="J32" s="13" t="s">
        <v>878</v>
      </c>
      <c r="K32" s="33">
        <v>44531</v>
      </c>
      <c r="L32" s="10"/>
      <c r="M32" s="9"/>
      <c r="N32" s="9"/>
      <c r="P32" s="37" t="s">
        <v>606</v>
      </c>
      <c r="Q32" s="14">
        <v>44520</v>
      </c>
      <c r="R32" s="14">
        <v>44520</v>
      </c>
    </row>
    <row r="33" spans="1:29" s="5" customFormat="1" x14ac:dyDescent="0.25">
      <c r="A33" s="12"/>
      <c r="B33" s="12" t="s">
        <v>52</v>
      </c>
      <c r="C33" s="24" t="s">
        <v>548</v>
      </c>
      <c r="D33" s="33">
        <v>44526</v>
      </c>
      <c r="E33" s="33">
        <v>44527</v>
      </c>
      <c r="F33" s="12" t="s">
        <v>24</v>
      </c>
      <c r="G33" s="12">
        <v>0.60383000000000009</v>
      </c>
      <c r="H33" s="13">
        <v>44526</v>
      </c>
      <c r="I33" s="13">
        <v>44527</v>
      </c>
      <c r="J33" s="24" t="s">
        <v>879</v>
      </c>
      <c r="K33" s="33">
        <v>44531</v>
      </c>
      <c r="L33" s="10"/>
      <c r="M33" s="9"/>
      <c r="N33" s="9"/>
      <c r="P33" s="24" t="s">
        <v>607</v>
      </c>
      <c r="Q33" s="14">
        <v>44521</v>
      </c>
      <c r="R33" s="14">
        <v>44521</v>
      </c>
    </row>
    <row r="34" spans="1:29" s="5" customFormat="1" x14ac:dyDescent="0.25">
      <c r="A34" s="12"/>
      <c r="B34" s="12" t="s">
        <v>53</v>
      </c>
      <c r="C34" s="24" t="s">
        <v>549</v>
      </c>
      <c r="D34" s="33">
        <v>44531</v>
      </c>
      <c r="E34" s="33">
        <v>44531</v>
      </c>
      <c r="F34" s="12" t="s">
        <v>22</v>
      </c>
      <c r="G34" s="12">
        <v>7.799430000000001</v>
      </c>
      <c r="H34" s="13">
        <v>44531</v>
      </c>
      <c r="I34" s="13">
        <v>44531</v>
      </c>
      <c r="J34" s="13"/>
      <c r="K34" s="13"/>
      <c r="L34" s="10"/>
      <c r="M34" s="9"/>
      <c r="N34" s="9"/>
      <c r="P34" s="24" t="s">
        <v>608</v>
      </c>
      <c r="Q34" s="14">
        <v>44517</v>
      </c>
      <c r="R34" s="14">
        <v>44517</v>
      </c>
    </row>
    <row r="35" spans="1:29" s="5" customFormat="1" x14ac:dyDescent="0.25">
      <c r="A35" s="12"/>
      <c r="B35" s="12" t="s">
        <v>54</v>
      </c>
      <c r="C35" s="24" t="s">
        <v>550</v>
      </c>
      <c r="D35" s="33">
        <v>44531</v>
      </c>
      <c r="E35" s="33">
        <v>44531</v>
      </c>
      <c r="F35" s="12" t="s">
        <v>24</v>
      </c>
      <c r="G35" s="12">
        <v>0.49904999999999994</v>
      </c>
      <c r="H35" s="13">
        <v>44531</v>
      </c>
      <c r="I35" s="13">
        <v>44531</v>
      </c>
      <c r="J35" s="24" t="s">
        <v>554</v>
      </c>
      <c r="K35" s="33">
        <v>44530</v>
      </c>
      <c r="L35" s="10"/>
      <c r="M35" s="9"/>
      <c r="N35" s="9"/>
      <c r="P35" s="24" t="s">
        <v>609</v>
      </c>
      <c r="Q35" s="14">
        <v>44517</v>
      </c>
      <c r="R35" s="14">
        <v>44517</v>
      </c>
    </row>
    <row r="36" spans="1:29" s="7" customFormat="1" x14ac:dyDescent="0.25">
      <c r="A36" s="12"/>
      <c r="B36" s="12" t="s">
        <v>55</v>
      </c>
      <c r="C36" s="24" t="s">
        <v>551</v>
      </c>
      <c r="D36" s="33">
        <v>44519</v>
      </c>
      <c r="E36" s="33">
        <v>44522</v>
      </c>
      <c r="F36" s="12" t="s">
        <v>27</v>
      </c>
      <c r="G36" s="12">
        <v>1.5580000000000001</v>
      </c>
      <c r="H36" s="13">
        <v>44519</v>
      </c>
      <c r="I36" s="13">
        <v>44522</v>
      </c>
      <c r="J36" s="13"/>
      <c r="K36" s="13"/>
      <c r="L36" s="10"/>
      <c r="M36" s="9"/>
      <c r="N36" s="9"/>
      <c r="O36" s="5"/>
      <c r="P36" s="24" t="s">
        <v>610</v>
      </c>
      <c r="Q36" s="14">
        <v>44523</v>
      </c>
      <c r="R36" s="14">
        <v>44523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5">
      <c r="B37" s="12" t="s">
        <v>56</v>
      </c>
      <c r="C37" s="12" t="s">
        <v>57</v>
      </c>
      <c r="D37" s="32">
        <v>44519</v>
      </c>
      <c r="E37" s="32">
        <v>44522</v>
      </c>
      <c r="F37" s="12" t="s">
        <v>27</v>
      </c>
      <c r="G37" s="12">
        <v>4.8761000000000001</v>
      </c>
      <c r="H37" s="13">
        <v>44519</v>
      </c>
      <c r="I37" s="13">
        <v>44522</v>
      </c>
      <c r="J37" s="24" t="s">
        <v>555</v>
      </c>
      <c r="K37" s="33">
        <v>44532</v>
      </c>
      <c r="L37" s="10"/>
      <c r="P37" s="24" t="s">
        <v>611</v>
      </c>
      <c r="Q37" s="14">
        <v>44524</v>
      </c>
      <c r="R37" s="14">
        <v>44524</v>
      </c>
    </row>
    <row r="38" spans="1:29" x14ac:dyDescent="0.25">
      <c r="B38" s="12" t="s">
        <v>58</v>
      </c>
      <c r="C38" s="12" t="s">
        <v>59</v>
      </c>
      <c r="D38" s="32">
        <v>44519</v>
      </c>
      <c r="E38" s="32">
        <v>44522</v>
      </c>
      <c r="F38" s="12" t="s">
        <v>27</v>
      </c>
      <c r="G38" s="12">
        <v>7.0632000000000001</v>
      </c>
      <c r="H38" s="13">
        <v>44519</v>
      </c>
      <c r="I38" s="13">
        <v>44522</v>
      </c>
      <c r="J38" s="13"/>
      <c r="K38" s="13"/>
      <c r="L38" s="10"/>
      <c r="P38" s="24" t="s">
        <v>612</v>
      </c>
      <c r="Q38" s="14">
        <v>44525</v>
      </c>
      <c r="R38" s="14">
        <v>44525</v>
      </c>
    </row>
    <row r="39" spans="1:29" s="7" customFormat="1" x14ac:dyDescent="0.25">
      <c r="A39" s="12"/>
      <c r="B39" s="12" t="s">
        <v>60</v>
      </c>
      <c r="C39" s="24" t="s">
        <v>552</v>
      </c>
      <c r="D39" s="33">
        <v>44530</v>
      </c>
      <c r="E39" s="33">
        <v>44530</v>
      </c>
      <c r="F39" s="12" t="s">
        <v>27</v>
      </c>
      <c r="G39" s="12">
        <v>0.20100000000000001</v>
      </c>
      <c r="H39" s="13">
        <v>44530</v>
      </c>
      <c r="I39" s="13">
        <v>44530</v>
      </c>
      <c r="J39" s="24" t="s">
        <v>557</v>
      </c>
      <c r="K39" s="33">
        <v>44534</v>
      </c>
      <c r="L39" s="10"/>
      <c r="M39" s="9"/>
      <c r="N39" s="9"/>
      <c r="O39" s="5"/>
      <c r="P39" s="24" t="s">
        <v>613</v>
      </c>
      <c r="Q39" s="14">
        <v>44528</v>
      </c>
      <c r="R39" s="14">
        <v>44528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5">
      <c r="B40" s="12" t="s">
        <v>61</v>
      </c>
      <c r="C40" s="12" t="s">
        <v>62</v>
      </c>
      <c r="D40" s="32">
        <v>44530</v>
      </c>
      <c r="E40" s="32">
        <v>44530</v>
      </c>
      <c r="F40" s="12" t="s">
        <v>27</v>
      </c>
      <c r="G40" s="12">
        <v>1.0572000000000001</v>
      </c>
      <c r="H40" s="13">
        <v>44530</v>
      </c>
      <c r="I40" s="13">
        <v>44530</v>
      </c>
      <c r="J40" s="13"/>
      <c r="K40" s="13"/>
      <c r="L40" s="10"/>
      <c r="P40" s="24" t="s">
        <v>614</v>
      </c>
      <c r="Q40" s="14">
        <v>44530</v>
      </c>
      <c r="R40" s="14">
        <v>44530</v>
      </c>
    </row>
    <row r="41" spans="1:29" x14ac:dyDescent="0.25">
      <c r="B41" s="12" t="s">
        <v>63</v>
      </c>
      <c r="C41" s="12" t="s">
        <v>64</v>
      </c>
      <c r="D41" s="32">
        <v>44530</v>
      </c>
      <c r="E41" s="32">
        <v>44530</v>
      </c>
      <c r="F41" s="12" t="s">
        <v>27</v>
      </c>
      <c r="G41" s="12">
        <v>0.20910000000000001</v>
      </c>
      <c r="H41" s="13">
        <v>44530</v>
      </c>
      <c r="I41" s="13">
        <v>44530</v>
      </c>
      <c r="J41" s="24" t="s">
        <v>569</v>
      </c>
      <c r="K41" s="33">
        <v>44520</v>
      </c>
      <c r="L41" s="10"/>
      <c r="P41" s="24" t="s">
        <v>615</v>
      </c>
      <c r="Q41" s="14">
        <v>44531</v>
      </c>
      <c r="R41" s="14">
        <v>44531</v>
      </c>
    </row>
    <row r="42" spans="1:29" s="7" customFormat="1" x14ac:dyDescent="0.25">
      <c r="A42" s="12"/>
      <c r="B42" s="12" t="s">
        <v>65</v>
      </c>
      <c r="C42" s="24" t="s">
        <v>554</v>
      </c>
      <c r="D42" s="33">
        <v>44528</v>
      </c>
      <c r="E42" s="33">
        <v>44530</v>
      </c>
      <c r="F42" s="12" t="s">
        <v>22</v>
      </c>
      <c r="G42" s="12">
        <v>53.177771000000007</v>
      </c>
      <c r="H42" s="13">
        <v>44528</v>
      </c>
      <c r="I42" s="13">
        <v>44530</v>
      </c>
      <c r="J42" s="13"/>
      <c r="K42" s="13"/>
      <c r="L42" s="10"/>
      <c r="M42" s="9"/>
      <c r="N42" s="9"/>
      <c r="O42" s="5"/>
      <c r="P42" s="24" t="s">
        <v>616</v>
      </c>
      <c r="Q42" s="14">
        <v>44533</v>
      </c>
      <c r="R42" s="14">
        <v>44533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s="5" customFormat="1" x14ac:dyDescent="0.25">
      <c r="A43" s="12"/>
      <c r="B43" s="12" t="s">
        <v>66</v>
      </c>
      <c r="C43" s="24" t="s">
        <v>555</v>
      </c>
      <c r="D43" s="33">
        <v>44532</v>
      </c>
      <c r="E43" s="33">
        <v>44532</v>
      </c>
      <c r="F43" s="12" t="s">
        <v>40</v>
      </c>
      <c r="G43" s="12">
        <v>0.91555333333333333</v>
      </c>
      <c r="H43" s="13">
        <v>44532</v>
      </c>
      <c r="I43" s="13">
        <v>44532</v>
      </c>
      <c r="J43" s="24" t="s">
        <v>558</v>
      </c>
      <c r="K43" s="33">
        <v>44521</v>
      </c>
      <c r="L43" s="10"/>
      <c r="M43" s="9"/>
      <c r="N43" s="9"/>
      <c r="P43" s="12" t="s">
        <v>617</v>
      </c>
      <c r="Q43" s="13">
        <v>44531</v>
      </c>
      <c r="R43" s="13">
        <v>44536</v>
      </c>
    </row>
    <row r="44" spans="1:29" x14ac:dyDescent="0.25">
      <c r="B44" s="12" t="s">
        <v>67</v>
      </c>
      <c r="C44" s="12" t="s">
        <v>556</v>
      </c>
      <c r="D44" s="32">
        <v>44532</v>
      </c>
      <c r="E44" s="32">
        <v>44532</v>
      </c>
      <c r="F44" s="12" t="s">
        <v>40</v>
      </c>
      <c r="G44" s="12">
        <v>1.8311066666666667</v>
      </c>
      <c r="H44" s="13">
        <v>44532</v>
      </c>
      <c r="I44" s="13">
        <v>44532</v>
      </c>
      <c r="J44" s="24" t="s">
        <v>559</v>
      </c>
      <c r="K44" s="33">
        <v>44525</v>
      </c>
      <c r="L44" s="10"/>
      <c r="P44" s="12" t="s">
        <v>618</v>
      </c>
      <c r="Q44" s="13">
        <v>44534</v>
      </c>
      <c r="R44" s="13">
        <v>44534</v>
      </c>
    </row>
    <row r="45" spans="1:29" x14ac:dyDescent="0.25">
      <c r="A45" s="24"/>
      <c r="B45" s="24" t="s">
        <v>68</v>
      </c>
      <c r="C45" s="24" t="s">
        <v>557</v>
      </c>
      <c r="D45" s="33">
        <v>44533</v>
      </c>
      <c r="E45" s="33">
        <v>44534</v>
      </c>
      <c r="F45" s="12" t="s">
        <v>40</v>
      </c>
      <c r="G45" s="12">
        <v>2.7599279999999999</v>
      </c>
      <c r="H45" s="13">
        <v>44533</v>
      </c>
      <c r="I45" s="13">
        <v>44534</v>
      </c>
      <c r="J45" s="24" t="s">
        <v>880</v>
      </c>
      <c r="K45" s="33">
        <v>44524</v>
      </c>
      <c r="L45" s="10"/>
      <c r="P45" s="24" t="s">
        <v>619</v>
      </c>
      <c r="Q45" s="14">
        <v>44534</v>
      </c>
      <c r="R45" s="14">
        <v>44534</v>
      </c>
    </row>
    <row r="46" spans="1:29" s="5" customFormat="1" x14ac:dyDescent="0.25">
      <c r="A46" s="12"/>
      <c r="B46" s="12" t="s">
        <v>39</v>
      </c>
      <c r="C46" s="24" t="s">
        <v>569</v>
      </c>
      <c r="D46" s="33">
        <v>44520</v>
      </c>
      <c r="E46" s="33">
        <v>44520</v>
      </c>
      <c r="F46" s="12" t="s">
        <v>40</v>
      </c>
      <c r="G46" s="12">
        <v>0.30569760000000001</v>
      </c>
      <c r="H46" s="13">
        <v>44520</v>
      </c>
      <c r="I46" s="13">
        <v>44520</v>
      </c>
      <c r="J46" s="24" t="s">
        <v>562</v>
      </c>
      <c r="K46" s="33">
        <v>44528</v>
      </c>
      <c r="L46" s="10"/>
      <c r="M46" s="9"/>
      <c r="N46" s="9"/>
      <c r="P46" s="12" t="s">
        <v>620</v>
      </c>
      <c r="Q46" s="13">
        <v>44535</v>
      </c>
      <c r="R46" s="13">
        <v>44535</v>
      </c>
    </row>
    <row r="47" spans="1:29" x14ac:dyDescent="0.25">
      <c r="B47" s="12" t="s">
        <v>41</v>
      </c>
      <c r="C47" s="12" t="s">
        <v>42</v>
      </c>
      <c r="D47" s="32">
        <v>44520</v>
      </c>
      <c r="E47" s="32">
        <v>44520</v>
      </c>
      <c r="F47" s="12" t="s">
        <v>43</v>
      </c>
      <c r="G47" s="12">
        <v>7.6424400000000006</v>
      </c>
      <c r="H47" s="13">
        <v>44520</v>
      </c>
      <c r="I47" s="13">
        <v>44520</v>
      </c>
      <c r="J47" s="13"/>
      <c r="K47" s="13"/>
      <c r="L47" s="10"/>
      <c r="P47" s="24" t="s">
        <v>621</v>
      </c>
      <c r="Q47" s="14">
        <v>44535</v>
      </c>
      <c r="R47" s="14">
        <v>44535</v>
      </c>
    </row>
    <row r="48" spans="1:29" s="5" customFormat="1" x14ac:dyDescent="0.25">
      <c r="A48" s="12"/>
      <c r="B48" s="12" t="s">
        <v>44</v>
      </c>
      <c r="C48" s="24" t="s">
        <v>558</v>
      </c>
      <c r="D48" s="33">
        <v>44521</v>
      </c>
      <c r="E48" s="33">
        <v>44521</v>
      </c>
      <c r="F48" s="12" t="s">
        <v>22</v>
      </c>
      <c r="G48" s="12">
        <v>2.556</v>
      </c>
      <c r="H48" s="13">
        <v>44523</v>
      </c>
      <c r="I48" s="13">
        <v>44523</v>
      </c>
      <c r="J48" s="24" t="s">
        <v>563</v>
      </c>
      <c r="K48" s="33">
        <v>44517</v>
      </c>
      <c r="L48" s="10"/>
      <c r="M48" s="9"/>
      <c r="N48" s="9"/>
      <c r="P48" s="12" t="s">
        <v>622</v>
      </c>
      <c r="Q48" s="13">
        <v>44536</v>
      </c>
      <c r="R48" s="13">
        <v>44536</v>
      </c>
    </row>
    <row r="49" spans="1:29" s="5" customFormat="1" x14ac:dyDescent="0.25">
      <c r="A49" s="12"/>
      <c r="B49" s="24" t="s">
        <v>69</v>
      </c>
      <c r="C49" s="24" t="s">
        <v>559</v>
      </c>
      <c r="D49" s="33">
        <v>44525</v>
      </c>
      <c r="E49" s="33">
        <v>44525</v>
      </c>
      <c r="F49" s="12" t="s">
        <v>22</v>
      </c>
      <c r="G49" s="12">
        <v>2.7520799999999999</v>
      </c>
      <c r="H49" s="13">
        <v>44525</v>
      </c>
      <c r="I49" s="13">
        <v>44525</v>
      </c>
      <c r="J49" s="24" t="s">
        <v>881</v>
      </c>
      <c r="K49" s="33">
        <v>44517</v>
      </c>
      <c r="L49" s="10"/>
      <c r="M49" s="9"/>
      <c r="N49" s="9"/>
      <c r="P49" s="24" t="s">
        <v>623</v>
      </c>
      <c r="Q49" s="14">
        <v>44536</v>
      </c>
      <c r="R49" s="14">
        <v>44536</v>
      </c>
    </row>
    <row r="50" spans="1:29" s="5" customFormat="1" x14ac:dyDescent="0.25">
      <c r="A50" s="12"/>
      <c r="B50" s="24" t="s">
        <v>47</v>
      </c>
      <c r="C50" s="24" t="s">
        <v>560</v>
      </c>
      <c r="D50" s="33">
        <v>44524</v>
      </c>
      <c r="E50" s="33">
        <v>44524</v>
      </c>
      <c r="F50" s="12" t="s">
        <v>24</v>
      </c>
      <c r="G50" s="12">
        <v>0.12587999999999999</v>
      </c>
      <c r="H50" s="13">
        <v>44524</v>
      </c>
      <c r="I50" s="13">
        <v>44524</v>
      </c>
      <c r="J50" s="13"/>
      <c r="K50" s="13"/>
      <c r="L50" s="10"/>
      <c r="M50" s="9"/>
      <c r="N50" s="9"/>
      <c r="P50" s="12" t="s">
        <v>624</v>
      </c>
      <c r="Q50" s="13">
        <v>44536</v>
      </c>
      <c r="R50" s="13">
        <v>44537</v>
      </c>
    </row>
    <row r="51" spans="1:29" s="5" customFormat="1" x14ac:dyDescent="0.25">
      <c r="A51" s="12"/>
      <c r="B51" s="12" t="s">
        <v>55</v>
      </c>
      <c r="C51" s="24" t="s">
        <v>561</v>
      </c>
      <c r="D51" s="33">
        <v>44523</v>
      </c>
      <c r="E51" s="33">
        <v>44523</v>
      </c>
      <c r="F51" s="12" t="s">
        <v>27</v>
      </c>
      <c r="G51" s="12">
        <v>5.0500000000000003E-2</v>
      </c>
      <c r="H51" s="13">
        <v>44523</v>
      </c>
      <c r="I51" s="13">
        <v>44523</v>
      </c>
      <c r="J51" s="24" t="s">
        <v>566</v>
      </c>
      <c r="K51" s="33">
        <v>44533</v>
      </c>
      <c r="L51" s="10"/>
      <c r="M51" s="9"/>
      <c r="N51" s="9"/>
      <c r="P51" s="12" t="s">
        <v>625</v>
      </c>
      <c r="Q51" s="13">
        <v>44536</v>
      </c>
      <c r="R51" s="13">
        <v>44537</v>
      </c>
    </row>
    <row r="52" spans="1:29" x14ac:dyDescent="0.25">
      <c r="B52" s="12" t="s">
        <v>56</v>
      </c>
      <c r="C52" s="12" t="s">
        <v>70</v>
      </c>
      <c r="D52" s="32">
        <v>44523</v>
      </c>
      <c r="E52" s="32">
        <v>44523</v>
      </c>
      <c r="F52" s="12" t="s">
        <v>27</v>
      </c>
      <c r="G52" s="12">
        <v>0.57140000000000013</v>
      </c>
      <c r="H52" s="13">
        <v>44523</v>
      </c>
      <c r="I52" s="13">
        <v>44523</v>
      </c>
      <c r="J52" s="13"/>
      <c r="K52" s="13"/>
      <c r="L52" s="10"/>
      <c r="P52" s="12" t="s">
        <v>626</v>
      </c>
      <c r="Q52" s="13">
        <v>44538</v>
      </c>
      <c r="R52" s="13">
        <v>44539</v>
      </c>
    </row>
    <row r="53" spans="1:29" x14ac:dyDescent="0.25">
      <c r="B53" s="12" t="s">
        <v>58</v>
      </c>
      <c r="C53" s="12" t="s">
        <v>71</v>
      </c>
      <c r="D53" s="32">
        <v>44523</v>
      </c>
      <c r="E53" s="32">
        <v>44523</v>
      </c>
      <c r="F53" s="12" t="s">
        <v>27</v>
      </c>
      <c r="G53" s="12">
        <v>0.3871</v>
      </c>
      <c r="H53" s="13">
        <v>44523</v>
      </c>
      <c r="I53" s="13">
        <v>44523</v>
      </c>
      <c r="J53" s="24" t="s">
        <v>78</v>
      </c>
      <c r="K53" s="33">
        <v>44530</v>
      </c>
      <c r="L53" s="10"/>
      <c r="P53" s="12" t="s">
        <v>627</v>
      </c>
      <c r="Q53" s="13">
        <v>44538</v>
      </c>
      <c r="R53" s="13">
        <v>44539</v>
      </c>
    </row>
    <row r="54" spans="1:29" s="5" customFormat="1" x14ac:dyDescent="0.25">
      <c r="A54" s="12"/>
      <c r="B54" s="12" t="s">
        <v>65</v>
      </c>
      <c r="C54" s="24" t="s">
        <v>562</v>
      </c>
      <c r="D54" s="33">
        <v>44528</v>
      </c>
      <c r="E54" s="33">
        <v>44528</v>
      </c>
      <c r="F54" s="12" t="s">
        <v>22</v>
      </c>
      <c r="G54" s="12">
        <v>10.20327</v>
      </c>
      <c r="H54" s="13">
        <v>44528</v>
      </c>
      <c r="I54" s="13">
        <v>44528</v>
      </c>
      <c r="J54" s="24" t="s">
        <v>81</v>
      </c>
      <c r="K54" s="33">
        <v>44531</v>
      </c>
      <c r="L54" s="10"/>
      <c r="M54" s="9"/>
      <c r="N54" s="9"/>
      <c r="P54" s="24" t="s">
        <v>628</v>
      </c>
      <c r="Q54" s="14">
        <v>44539</v>
      </c>
      <c r="R54" s="14">
        <v>44539</v>
      </c>
    </row>
    <row r="55" spans="1:29" s="5" customFormat="1" x14ac:dyDescent="0.25">
      <c r="A55" s="12"/>
      <c r="B55" s="12" t="s">
        <v>72</v>
      </c>
      <c r="C55" s="24" t="s">
        <v>563</v>
      </c>
      <c r="D55" s="33">
        <v>44517</v>
      </c>
      <c r="E55" s="33">
        <v>44517</v>
      </c>
      <c r="F55" s="12" t="s">
        <v>22</v>
      </c>
      <c r="G55" s="12">
        <v>2.1966000000000001</v>
      </c>
      <c r="H55" s="13">
        <v>44517</v>
      </c>
      <c r="I55" s="13">
        <v>44517</v>
      </c>
      <c r="J55" s="13"/>
      <c r="K55" s="13"/>
      <c r="L55" s="10"/>
      <c r="M55" s="9"/>
      <c r="N55" s="9"/>
      <c r="P55" s="12" t="s">
        <v>629</v>
      </c>
      <c r="Q55" s="13">
        <v>44540</v>
      </c>
      <c r="R55" s="13">
        <v>44540</v>
      </c>
    </row>
    <row r="56" spans="1:29" s="5" customFormat="1" x14ac:dyDescent="0.25">
      <c r="A56" s="12"/>
      <c r="B56" s="12" t="s">
        <v>73</v>
      </c>
      <c r="C56" s="24" t="s">
        <v>564</v>
      </c>
      <c r="D56" s="33">
        <v>44517</v>
      </c>
      <c r="E56" s="33">
        <v>44517</v>
      </c>
      <c r="F56" s="12" t="s">
        <v>24</v>
      </c>
      <c r="G56" s="12">
        <v>0.10708000000000001</v>
      </c>
      <c r="H56" s="13">
        <v>44517</v>
      </c>
      <c r="I56" s="13">
        <v>44517</v>
      </c>
      <c r="J56" s="12" t="s">
        <v>567</v>
      </c>
      <c r="K56" s="32">
        <v>44532</v>
      </c>
      <c r="L56" s="10"/>
      <c r="M56" s="9"/>
      <c r="N56" s="9"/>
      <c r="P56" s="12" t="s">
        <v>630</v>
      </c>
      <c r="Q56" s="13">
        <v>44541</v>
      </c>
      <c r="R56" s="13">
        <v>44541</v>
      </c>
    </row>
    <row r="57" spans="1:29" s="5" customFormat="1" x14ac:dyDescent="0.25">
      <c r="A57" s="12"/>
      <c r="B57" s="12" t="s">
        <v>74</v>
      </c>
      <c r="C57" s="24" t="s">
        <v>565</v>
      </c>
      <c r="D57" s="33">
        <v>44516</v>
      </c>
      <c r="E57" s="33">
        <v>44516</v>
      </c>
      <c r="F57" s="12" t="s">
        <v>27</v>
      </c>
      <c r="G57" s="12">
        <v>0.40010000000000001</v>
      </c>
      <c r="H57" s="13">
        <v>44516</v>
      </c>
      <c r="I57" s="13">
        <v>44516</v>
      </c>
      <c r="J57" s="13"/>
      <c r="K57" s="13"/>
      <c r="L57" s="10"/>
      <c r="M57" s="9"/>
      <c r="N57" s="9"/>
      <c r="P57" s="12" t="s">
        <v>631</v>
      </c>
      <c r="Q57" s="13">
        <v>44541</v>
      </c>
      <c r="R57" s="13">
        <v>44541</v>
      </c>
    </row>
    <row r="58" spans="1:29" s="5" customFormat="1" x14ac:dyDescent="0.25">
      <c r="A58" s="12"/>
      <c r="B58" s="12" t="s">
        <v>75</v>
      </c>
      <c r="C58" s="24" t="s">
        <v>566</v>
      </c>
      <c r="D58" s="33">
        <v>44533</v>
      </c>
      <c r="E58" s="33">
        <v>44533</v>
      </c>
      <c r="F58" s="12" t="s">
        <v>76</v>
      </c>
      <c r="G58" s="12">
        <v>20</v>
      </c>
      <c r="H58" s="13">
        <v>44532</v>
      </c>
      <c r="I58" s="13">
        <v>44532</v>
      </c>
      <c r="J58" s="24" t="s">
        <v>882</v>
      </c>
      <c r="K58" s="33">
        <v>44545</v>
      </c>
      <c r="L58" s="10"/>
      <c r="M58" s="9"/>
      <c r="N58" s="9"/>
      <c r="P58" s="12" t="s">
        <v>632</v>
      </c>
      <c r="Q58" s="13">
        <v>44542</v>
      </c>
      <c r="R58" s="13">
        <v>44542</v>
      </c>
    </row>
    <row r="59" spans="1:29" s="5" customFormat="1" x14ac:dyDescent="0.25">
      <c r="A59" s="12"/>
      <c r="B59" s="12" t="s">
        <v>77</v>
      </c>
      <c r="C59" s="24" t="s">
        <v>78</v>
      </c>
      <c r="D59" s="33">
        <v>44530</v>
      </c>
      <c r="E59" s="33">
        <v>44530</v>
      </c>
      <c r="F59" s="12" t="s">
        <v>79</v>
      </c>
      <c r="G59" s="12">
        <v>63.311999999999998</v>
      </c>
      <c r="H59" s="13">
        <v>44530</v>
      </c>
      <c r="I59" s="13">
        <v>44530</v>
      </c>
      <c r="J59" s="24" t="s">
        <v>883</v>
      </c>
      <c r="K59" s="33">
        <v>44556</v>
      </c>
      <c r="L59" s="10"/>
      <c r="M59" s="9"/>
      <c r="N59" s="9"/>
      <c r="P59" s="12" t="s">
        <v>633</v>
      </c>
      <c r="Q59" s="13">
        <v>44537</v>
      </c>
      <c r="R59" s="13">
        <v>44545</v>
      </c>
    </row>
    <row r="60" spans="1:29" s="5" customFormat="1" x14ac:dyDescent="0.25">
      <c r="A60" s="12"/>
      <c r="B60" s="12" t="s">
        <v>80</v>
      </c>
      <c r="C60" s="24" t="s">
        <v>81</v>
      </c>
      <c r="D60" s="33">
        <v>44531</v>
      </c>
      <c r="E60" s="33">
        <f>D60</f>
        <v>44531</v>
      </c>
      <c r="F60" s="12" t="s">
        <v>79</v>
      </c>
      <c r="G60" s="12">
        <v>14.369</v>
      </c>
      <c r="H60" s="13">
        <v>44530</v>
      </c>
      <c r="I60" s="13">
        <v>44530</v>
      </c>
      <c r="J60" s="24" t="s">
        <v>884</v>
      </c>
      <c r="K60" s="33">
        <v>44570</v>
      </c>
      <c r="L60" s="10"/>
      <c r="M60" s="9"/>
      <c r="N60" s="9"/>
      <c r="P60" s="43" t="s">
        <v>634</v>
      </c>
      <c r="Q60" s="44">
        <v>44543</v>
      </c>
      <c r="R60" s="44">
        <v>44545</v>
      </c>
    </row>
    <row r="61" spans="1:29" x14ac:dyDescent="0.25">
      <c r="B61" s="12" t="s">
        <v>66</v>
      </c>
      <c r="C61" s="12" t="s">
        <v>567</v>
      </c>
      <c r="D61" s="32">
        <v>44532</v>
      </c>
      <c r="E61" s="32">
        <v>44532</v>
      </c>
      <c r="F61" s="12" t="s">
        <v>40</v>
      </c>
      <c r="G61" s="12">
        <v>0.12747333333333333</v>
      </c>
      <c r="H61" s="13">
        <v>44532</v>
      </c>
      <c r="I61" s="13">
        <v>44532</v>
      </c>
      <c r="J61" s="13"/>
      <c r="K61" s="13"/>
      <c r="L61" s="10"/>
      <c r="P61" s="12" t="s">
        <v>635</v>
      </c>
      <c r="Q61" s="13">
        <v>44545</v>
      </c>
      <c r="R61" s="13">
        <v>44545</v>
      </c>
    </row>
    <row r="62" spans="1:29" x14ac:dyDescent="0.25">
      <c r="B62" s="12" t="s">
        <v>67</v>
      </c>
      <c r="C62" s="12" t="s">
        <v>568</v>
      </c>
      <c r="D62" s="32">
        <v>44532</v>
      </c>
      <c r="E62" s="32">
        <v>44532</v>
      </c>
      <c r="F62" s="12" t="s">
        <v>40</v>
      </c>
      <c r="G62" s="12">
        <v>0.25494666666666665</v>
      </c>
      <c r="H62" s="13">
        <v>44532</v>
      </c>
      <c r="I62" s="13">
        <v>44532</v>
      </c>
      <c r="J62" s="24" t="s">
        <v>885</v>
      </c>
      <c r="K62" s="14">
        <v>44590</v>
      </c>
      <c r="L62" s="10"/>
      <c r="P62" s="12" t="s">
        <v>636</v>
      </c>
      <c r="Q62" s="13">
        <v>44546</v>
      </c>
      <c r="R62" s="13">
        <v>44546</v>
      </c>
    </row>
    <row r="63" spans="1:29" s="7" customFormat="1" x14ac:dyDescent="0.25">
      <c r="A63" s="12"/>
      <c r="B63" s="24" t="s">
        <v>82</v>
      </c>
      <c r="C63" s="24" t="s">
        <v>570</v>
      </c>
      <c r="D63" s="33">
        <v>44545</v>
      </c>
      <c r="E63" s="33">
        <v>44545</v>
      </c>
      <c r="F63" s="12" t="s">
        <v>22</v>
      </c>
      <c r="G63" s="12">
        <f>80.525975/3</f>
        <v>26.841991666666669</v>
      </c>
      <c r="H63" s="13">
        <v>44545</v>
      </c>
      <c r="I63" s="13">
        <v>44545</v>
      </c>
      <c r="J63" s="13"/>
      <c r="K63" s="13"/>
      <c r="L63" s="10"/>
      <c r="M63" s="9"/>
      <c r="N63" s="9"/>
      <c r="O63" s="5"/>
      <c r="P63" s="12" t="s">
        <v>637</v>
      </c>
      <c r="Q63" s="13">
        <v>44547</v>
      </c>
      <c r="R63" s="13">
        <v>44548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s="7" customFormat="1" x14ac:dyDescent="0.25">
      <c r="A64" s="12"/>
      <c r="B64" s="24" t="s">
        <v>82</v>
      </c>
      <c r="C64" s="24" t="s">
        <v>571</v>
      </c>
      <c r="D64" s="33">
        <v>44556</v>
      </c>
      <c r="E64" s="33">
        <v>44556</v>
      </c>
      <c r="F64" s="12" t="s">
        <v>22</v>
      </c>
      <c r="G64" s="12">
        <f>80.525975/3</f>
        <v>26.841991666666669</v>
      </c>
      <c r="H64" s="13">
        <v>44556</v>
      </c>
      <c r="I64" s="13">
        <v>44556</v>
      </c>
      <c r="J64" s="13"/>
      <c r="K64" s="13"/>
      <c r="L64" s="10"/>
      <c r="M64" s="9"/>
      <c r="N64" s="9"/>
      <c r="O64" s="5"/>
      <c r="P64" s="12" t="s">
        <v>638</v>
      </c>
      <c r="Q64" s="13">
        <v>44545</v>
      </c>
      <c r="R64" s="13">
        <v>44548</v>
      </c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s="7" customFormat="1" x14ac:dyDescent="0.25">
      <c r="A65" s="12"/>
      <c r="B65" s="24" t="s">
        <v>82</v>
      </c>
      <c r="C65" s="24" t="s">
        <v>572</v>
      </c>
      <c r="D65" s="33">
        <v>44570</v>
      </c>
      <c r="E65" s="33">
        <v>44570</v>
      </c>
      <c r="F65" s="12" t="s">
        <v>22</v>
      </c>
      <c r="G65" s="12">
        <f>80.525975/3</f>
        <v>26.841991666666669</v>
      </c>
      <c r="H65" s="13">
        <v>44570</v>
      </c>
      <c r="I65" s="13">
        <v>44570</v>
      </c>
      <c r="J65" s="13"/>
      <c r="K65" s="13"/>
      <c r="L65" s="10"/>
      <c r="M65" s="9"/>
      <c r="N65" s="9"/>
      <c r="O65" s="5"/>
      <c r="P65" s="12" t="s">
        <v>639</v>
      </c>
      <c r="Q65" s="13">
        <v>44548</v>
      </c>
      <c r="R65" s="13">
        <v>44548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s="5" customFormat="1" x14ac:dyDescent="0.25">
      <c r="A66" s="12"/>
      <c r="B66" s="24" t="s">
        <v>53</v>
      </c>
      <c r="C66" s="24" t="s">
        <v>83</v>
      </c>
      <c r="D66" s="14">
        <v>44590</v>
      </c>
      <c r="E66" s="14">
        <v>44590</v>
      </c>
      <c r="F66" s="12" t="s">
        <v>22</v>
      </c>
      <c r="G66" s="12">
        <v>5.5641300000000005</v>
      </c>
      <c r="H66" s="13"/>
      <c r="I66" s="13"/>
      <c r="J66" s="13"/>
      <c r="K66" s="13"/>
      <c r="L66" s="10"/>
      <c r="M66" s="9"/>
      <c r="N66" s="9"/>
      <c r="P66" s="24" t="s">
        <v>640</v>
      </c>
      <c r="Q66" s="14">
        <v>44548</v>
      </c>
      <c r="R66" s="14">
        <v>44548</v>
      </c>
    </row>
    <row r="67" spans="1:29" s="5" customFormat="1" x14ac:dyDescent="0.25">
      <c r="A67" s="12"/>
      <c r="B67" s="41" t="s">
        <v>84</v>
      </c>
      <c r="C67" s="41" t="s">
        <v>886</v>
      </c>
      <c r="D67" s="14">
        <v>44534</v>
      </c>
      <c r="E67" s="14">
        <v>44534</v>
      </c>
      <c r="F67" s="41" t="s">
        <v>22</v>
      </c>
      <c r="G67" s="41">
        <f>12.67904/3</f>
        <v>4.2263466666666671</v>
      </c>
      <c r="H67" s="13"/>
      <c r="I67" s="13"/>
      <c r="J67" s="13"/>
      <c r="K67" s="13"/>
      <c r="L67" s="10"/>
      <c r="M67" s="9"/>
      <c r="N67" s="9"/>
      <c r="P67" s="12" t="s">
        <v>641</v>
      </c>
      <c r="Q67" s="13">
        <v>44549</v>
      </c>
      <c r="R67" s="13">
        <v>44549</v>
      </c>
    </row>
    <row r="68" spans="1:29" s="5" customFormat="1" x14ac:dyDescent="0.25">
      <c r="A68" s="12"/>
      <c r="B68" s="41" t="s">
        <v>84</v>
      </c>
      <c r="C68" s="41" t="s">
        <v>887</v>
      </c>
      <c r="D68" s="14">
        <v>44535</v>
      </c>
      <c r="E68" s="14">
        <v>44535</v>
      </c>
      <c r="F68" s="41" t="s">
        <v>22</v>
      </c>
      <c r="G68" s="41">
        <f>12.67904/3</f>
        <v>4.2263466666666671</v>
      </c>
      <c r="H68" s="13"/>
      <c r="I68" s="13"/>
      <c r="J68" s="13"/>
      <c r="K68" s="13"/>
      <c r="L68" s="10"/>
      <c r="M68" s="9"/>
      <c r="N68" s="9"/>
      <c r="P68" s="24" t="s">
        <v>642</v>
      </c>
      <c r="Q68" s="14">
        <v>44549</v>
      </c>
      <c r="R68" s="14">
        <v>44549</v>
      </c>
    </row>
    <row r="69" spans="1:29" s="5" customFormat="1" x14ac:dyDescent="0.25">
      <c r="A69" s="12"/>
      <c r="B69" s="41" t="s">
        <v>84</v>
      </c>
      <c r="C69" s="41" t="s">
        <v>888</v>
      </c>
      <c r="D69" s="14">
        <v>44536</v>
      </c>
      <c r="E69" s="14">
        <v>44536</v>
      </c>
      <c r="F69" s="41" t="s">
        <v>22</v>
      </c>
      <c r="G69" s="41">
        <f>12.67904/3</f>
        <v>4.2263466666666671</v>
      </c>
      <c r="H69" s="13"/>
      <c r="I69" s="13"/>
      <c r="J69" s="13"/>
      <c r="K69" s="13"/>
      <c r="L69" s="10"/>
      <c r="M69" s="9"/>
      <c r="N69" s="9"/>
      <c r="P69" s="12" t="s">
        <v>643</v>
      </c>
      <c r="Q69" s="13">
        <v>44550</v>
      </c>
      <c r="R69" s="13">
        <v>44550</v>
      </c>
    </row>
    <row r="70" spans="1:29" s="5" customFormat="1" x14ac:dyDescent="0.25">
      <c r="A70" s="12"/>
      <c r="B70" s="40" t="s">
        <v>85</v>
      </c>
      <c r="C70" s="40" t="s">
        <v>889</v>
      </c>
      <c r="D70" s="14">
        <v>44548</v>
      </c>
      <c r="E70" s="14">
        <v>44548</v>
      </c>
      <c r="F70" s="40" t="s">
        <v>22</v>
      </c>
      <c r="G70" s="40">
        <f t="shared" ref="G70:G75" si="1">19.70624/2/3</f>
        <v>3.2843733333333334</v>
      </c>
      <c r="H70" s="13"/>
      <c r="I70" s="13"/>
      <c r="J70" s="13"/>
      <c r="K70" s="13"/>
      <c r="L70" s="10"/>
      <c r="M70" s="9"/>
      <c r="N70" s="9"/>
      <c r="P70" s="24" t="s">
        <v>644</v>
      </c>
      <c r="Q70" s="14">
        <v>44550</v>
      </c>
      <c r="R70" s="14">
        <v>44550</v>
      </c>
    </row>
    <row r="71" spans="1:29" s="5" customFormat="1" x14ac:dyDescent="0.25">
      <c r="A71" s="12"/>
      <c r="B71" s="40" t="s">
        <v>85</v>
      </c>
      <c r="C71" s="40" t="s">
        <v>890</v>
      </c>
      <c r="D71" s="14">
        <v>44549</v>
      </c>
      <c r="E71" s="14">
        <v>44549</v>
      </c>
      <c r="F71" s="40" t="s">
        <v>22</v>
      </c>
      <c r="G71" s="40">
        <f t="shared" si="1"/>
        <v>3.2843733333333334</v>
      </c>
      <c r="H71" s="13"/>
      <c r="I71" s="13"/>
      <c r="J71" s="13"/>
      <c r="K71" s="13"/>
      <c r="L71" s="10"/>
      <c r="M71" s="9"/>
      <c r="N71" s="9"/>
      <c r="P71" s="12" t="s">
        <v>645</v>
      </c>
      <c r="Q71" s="13">
        <v>44549</v>
      </c>
      <c r="R71" s="13">
        <v>44551</v>
      </c>
    </row>
    <row r="72" spans="1:29" s="5" customFormat="1" x14ac:dyDescent="0.25">
      <c r="A72" s="12"/>
      <c r="B72" s="40" t="s">
        <v>85</v>
      </c>
      <c r="C72" s="40" t="s">
        <v>891</v>
      </c>
      <c r="D72" s="14">
        <v>44550</v>
      </c>
      <c r="E72" s="14">
        <v>44550</v>
      </c>
      <c r="F72" s="40" t="s">
        <v>22</v>
      </c>
      <c r="G72" s="40">
        <f t="shared" si="1"/>
        <v>3.2843733333333334</v>
      </c>
      <c r="H72" s="13"/>
      <c r="I72" s="13"/>
      <c r="J72" s="13"/>
      <c r="K72" s="13"/>
      <c r="L72" s="10"/>
      <c r="M72" s="9"/>
      <c r="N72" s="9"/>
      <c r="P72" s="12" t="s">
        <v>646</v>
      </c>
      <c r="Q72" s="13">
        <v>44550</v>
      </c>
      <c r="R72" s="13">
        <v>44551</v>
      </c>
    </row>
    <row r="73" spans="1:29" s="9" customFormat="1" x14ac:dyDescent="0.25">
      <c r="A73" s="12"/>
      <c r="B73" s="40" t="s">
        <v>85</v>
      </c>
      <c r="C73" s="40" t="s">
        <v>892</v>
      </c>
      <c r="D73" s="13">
        <v>44564</v>
      </c>
      <c r="E73" s="13">
        <v>44564</v>
      </c>
      <c r="F73" s="40" t="s">
        <v>22</v>
      </c>
      <c r="G73" s="40">
        <f t="shared" si="1"/>
        <v>3.2843733333333334</v>
      </c>
      <c r="H73" s="13"/>
      <c r="I73" s="13"/>
      <c r="J73" s="13"/>
      <c r="K73" s="13"/>
      <c r="L73" s="10"/>
      <c r="P73" s="12" t="s">
        <v>647</v>
      </c>
      <c r="Q73" s="13">
        <v>44552</v>
      </c>
      <c r="R73" s="13">
        <v>44553</v>
      </c>
    </row>
    <row r="74" spans="1:29" s="9" customFormat="1" x14ac:dyDescent="0.25">
      <c r="A74" s="12"/>
      <c r="B74" s="40" t="s">
        <v>85</v>
      </c>
      <c r="C74" s="40" t="s">
        <v>893</v>
      </c>
      <c r="D74" s="13">
        <v>44566</v>
      </c>
      <c r="E74" s="13">
        <v>44566</v>
      </c>
      <c r="F74" s="40" t="s">
        <v>22</v>
      </c>
      <c r="G74" s="40">
        <f t="shared" si="1"/>
        <v>3.2843733333333334</v>
      </c>
      <c r="H74" s="13"/>
      <c r="I74" s="13"/>
      <c r="J74" s="13"/>
      <c r="K74" s="13"/>
      <c r="L74" s="10"/>
      <c r="P74" s="12" t="s">
        <v>648</v>
      </c>
      <c r="Q74" s="13">
        <v>44553</v>
      </c>
      <c r="R74" s="13">
        <v>44553</v>
      </c>
    </row>
    <row r="75" spans="1:29" s="9" customFormat="1" x14ac:dyDescent="0.25">
      <c r="A75" s="12"/>
      <c r="B75" s="40" t="s">
        <v>85</v>
      </c>
      <c r="C75" s="40" t="s">
        <v>894</v>
      </c>
      <c r="D75" s="13">
        <v>44568</v>
      </c>
      <c r="E75" s="13">
        <v>44568</v>
      </c>
      <c r="F75" s="40" t="s">
        <v>22</v>
      </c>
      <c r="G75" s="40">
        <f t="shared" si="1"/>
        <v>3.2843733333333334</v>
      </c>
      <c r="H75" s="13"/>
      <c r="I75" s="13"/>
      <c r="J75" s="13"/>
      <c r="K75" s="13"/>
      <c r="L75" s="10"/>
      <c r="P75" s="24" t="s">
        <v>649</v>
      </c>
      <c r="Q75" s="14">
        <v>44553</v>
      </c>
      <c r="R75" s="14">
        <v>44553</v>
      </c>
    </row>
    <row r="76" spans="1:29" x14ac:dyDescent="0.25">
      <c r="B76" s="40" t="s">
        <v>86</v>
      </c>
      <c r="C76" s="40" t="s">
        <v>628</v>
      </c>
      <c r="D76" s="42">
        <v>44539</v>
      </c>
      <c r="E76" s="42">
        <v>44539</v>
      </c>
      <c r="F76" s="40" t="s">
        <v>22</v>
      </c>
      <c r="G76" s="40">
        <f>12.554926/3</f>
        <v>4.184975333333333</v>
      </c>
      <c r="H76" s="13"/>
      <c r="I76" s="13"/>
      <c r="J76" s="13"/>
      <c r="K76" s="13"/>
      <c r="L76" s="10"/>
      <c r="P76" s="12" t="s">
        <v>650</v>
      </c>
      <c r="Q76" s="13">
        <v>44554</v>
      </c>
      <c r="R76" s="13">
        <v>44554</v>
      </c>
    </row>
    <row r="77" spans="1:29" x14ac:dyDescent="0.25">
      <c r="B77" s="40" t="s">
        <v>86</v>
      </c>
      <c r="C77" s="40" t="s">
        <v>649</v>
      </c>
      <c r="D77" s="42">
        <v>44553</v>
      </c>
      <c r="E77" s="42">
        <v>44553</v>
      </c>
      <c r="F77" s="40" t="s">
        <v>22</v>
      </c>
      <c r="G77" s="40">
        <f>12.554926/3</f>
        <v>4.184975333333333</v>
      </c>
      <c r="H77" s="13"/>
      <c r="I77" s="13"/>
      <c r="J77" s="13"/>
      <c r="K77" s="13"/>
      <c r="L77" s="10"/>
      <c r="P77" s="12" t="s">
        <v>651</v>
      </c>
      <c r="Q77" s="13">
        <v>44554</v>
      </c>
      <c r="R77" s="13">
        <v>44557</v>
      </c>
    </row>
    <row r="78" spans="1:29" x14ac:dyDescent="0.25">
      <c r="B78" s="40" t="s">
        <v>86</v>
      </c>
      <c r="C78" s="40" t="s">
        <v>689</v>
      </c>
      <c r="D78" s="42">
        <v>44574</v>
      </c>
      <c r="E78" s="42">
        <v>44574</v>
      </c>
      <c r="F78" s="40" t="s">
        <v>22</v>
      </c>
      <c r="G78" s="40">
        <f>12.554926/3</f>
        <v>4.184975333333333</v>
      </c>
      <c r="K78" s="13"/>
      <c r="L78" s="10"/>
      <c r="P78" s="43" t="s">
        <v>652</v>
      </c>
      <c r="Q78" s="44">
        <v>44555</v>
      </c>
      <c r="R78" s="44">
        <v>44557</v>
      </c>
    </row>
    <row r="79" spans="1:29" x14ac:dyDescent="0.25">
      <c r="B79" s="40" t="s">
        <v>82</v>
      </c>
      <c r="C79" s="40" t="s">
        <v>636</v>
      </c>
      <c r="D79" s="42">
        <v>44546</v>
      </c>
      <c r="E79" s="42">
        <v>44546</v>
      </c>
      <c r="F79" s="40" t="s">
        <v>22</v>
      </c>
      <c r="G79" s="40">
        <v>122.32884000000001</v>
      </c>
      <c r="H79" s="13"/>
      <c r="I79" s="13"/>
      <c r="J79" s="13"/>
      <c r="K79" s="13"/>
      <c r="L79" s="10"/>
      <c r="P79" s="12" t="s">
        <v>653</v>
      </c>
      <c r="Q79" s="13">
        <v>44557</v>
      </c>
      <c r="R79" s="13">
        <v>44557</v>
      </c>
    </row>
    <row r="80" spans="1:29" x14ac:dyDescent="0.25">
      <c r="B80" s="40" t="s">
        <v>82</v>
      </c>
      <c r="C80" s="40" t="s">
        <v>654</v>
      </c>
      <c r="D80" s="42">
        <v>44558</v>
      </c>
      <c r="E80" s="42">
        <v>44558</v>
      </c>
      <c r="F80" s="40" t="s">
        <v>22</v>
      </c>
      <c r="G80" s="40">
        <v>122.32884000000001</v>
      </c>
      <c r="H80" s="13"/>
      <c r="I80" s="13"/>
      <c r="J80" s="13"/>
      <c r="K80" s="13"/>
      <c r="L80" s="10"/>
      <c r="P80" s="12" t="s">
        <v>654</v>
      </c>
      <c r="Q80" s="13">
        <v>44558</v>
      </c>
      <c r="R80" s="13">
        <v>44558</v>
      </c>
    </row>
    <row r="81" spans="2:18" x14ac:dyDescent="0.25">
      <c r="B81" s="40" t="s">
        <v>82</v>
      </c>
      <c r="C81" s="40" t="s">
        <v>698</v>
      </c>
      <c r="D81" s="42">
        <v>44580</v>
      </c>
      <c r="E81" s="42">
        <v>44580</v>
      </c>
      <c r="F81" s="40" t="s">
        <v>22</v>
      </c>
      <c r="G81" s="40">
        <v>122.32884000000001</v>
      </c>
      <c r="H81" s="13"/>
      <c r="I81" s="13"/>
      <c r="J81" s="13"/>
      <c r="K81" s="13"/>
      <c r="L81" s="10"/>
      <c r="P81" s="12" t="s">
        <v>655</v>
      </c>
      <c r="Q81" s="13">
        <v>44559</v>
      </c>
      <c r="R81" s="13">
        <v>44560</v>
      </c>
    </row>
    <row r="82" spans="2:18" x14ac:dyDescent="0.25">
      <c r="B82" s="40" t="s">
        <v>87</v>
      </c>
      <c r="C82" s="40" t="s">
        <v>702</v>
      </c>
      <c r="D82" s="42">
        <v>44587</v>
      </c>
      <c r="E82" s="42">
        <v>44587</v>
      </c>
      <c r="F82" s="40" t="s">
        <v>22</v>
      </c>
      <c r="G82" s="40">
        <v>9.4322749999999989</v>
      </c>
      <c r="H82" s="13"/>
      <c r="I82" s="13"/>
      <c r="J82" s="13"/>
      <c r="K82" s="13"/>
      <c r="L82" s="10"/>
      <c r="P82" s="12" t="s">
        <v>656</v>
      </c>
      <c r="Q82" s="13">
        <v>44547</v>
      </c>
      <c r="R82" s="13">
        <v>44547</v>
      </c>
    </row>
    <row r="83" spans="2:18" x14ac:dyDescent="0.25">
      <c r="B83" s="40" t="s">
        <v>88</v>
      </c>
      <c r="C83" s="41" t="s">
        <v>895</v>
      </c>
      <c r="D83" s="15">
        <v>44540</v>
      </c>
      <c r="E83" s="15">
        <v>44540</v>
      </c>
      <c r="F83" s="40" t="s">
        <v>22</v>
      </c>
      <c r="G83" s="40">
        <f>7.487047/4</f>
        <v>1.8717617499999999</v>
      </c>
      <c r="H83" s="13"/>
      <c r="I83" s="13"/>
      <c r="J83" s="13"/>
      <c r="K83" s="13"/>
      <c r="L83" s="10"/>
      <c r="P83" s="12" t="s">
        <v>657</v>
      </c>
      <c r="Q83" s="13">
        <v>44547</v>
      </c>
      <c r="R83" s="13">
        <v>44548</v>
      </c>
    </row>
    <row r="84" spans="2:18" x14ac:dyDescent="0.25">
      <c r="B84" s="40" t="s">
        <v>88</v>
      </c>
      <c r="C84" s="41" t="s">
        <v>896</v>
      </c>
      <c r="D84" s="15">
        <v>44546</v>
      </c>
      <c r="E84" s="15">
        <v>44546</v>
      </c>
      <c r="F84" s="40" t="s">
        <v>22</v>
      </c>
      <c r="G84" s="40">
        <f t="shared" ref="G84:G86" si="2">7.487047/4</f>
        <v>1.8717617499999999</v>
      </c>
      <c r="H84" s="13"/>
      <c r="I84" s="13"/>
      <c r="J84" s="13"/>
      <c r="K84" s="13"/>
      <c r="L84" s="10"/>
      <c r="P84" s="12" t="s">
        <v>658</v>
      </c>
      <c r="Q84" s="13">
        <v>44553</v>
      </c>
      <c r="R84" s="13">
        <v>44553</v>
      </c>
    </row>
    <row r="85" spans="2:18" x14ac:dyDescent="0.25">
      <c r="B85" s="40" t="s">
        <v>88</v>
      </c>
      <c r="C85" s="41" t="s">
        <v>897</v>
      </c>
      <c r="D85" s="15">
        <v>44553</v>
      </c>
      <c r="E85" s="15">
        <v>44553</v>
      </c>
      <c r="F85" s="40" t="s">
        <v>22</v>
      </c>
      <c r="G85" s="40">
        <f t="shared" si="2"/>
        <v>1.8717617499999999</v>
      </c>
      <c r="H85" s="13"/>
      <c r="I85" s="13"/>
      <c r="J85" s="13"/>
      <c r="K85" s="13"/>
      <c r="L85" s="10"/>
      <c r="P85" s="12" t="s">
        <v>659</v>
      </c>
      <c r="Q85" s="13">
        <v>44537</v>
      </c>
      <c r="R85" s="13">
        <v>44539</v>
      </c>
    </row>
    <row r="86" spans="2:18" x14ac:dyDescent="0.25">
      <c r="B86" s="40" t="s">
        <v>88</v>
      </c>
      <c r="C86" s="41" t="s">
        <v>898</v>
      </c>
      <c r="D86" s="15">
        <v>44558</v>
      </c>
      <c r="E86" s="15">
        <v>44558</v>
      </c>
      <c r="F86" s="40" t="s">
        <v>22</v>
      </c>
      <c r="G86" s="40">
        <f t="shared" si="2"/>
        <v>1.8717617499999999</v>
      </c>
      <c r="H86" s="13"/>
      <c r="I86" s="13"/>
      <c r="J86" s="13"/>
      <c r="K86" s="13"/>
      <c r="L86" s="10"/>
      <c r="P86" s="24" t="s">
        <v>660</v>
      </c>
      <c r="Q86" s="14">
        <v>44540</v>
      </c>
      <c r="R86" s="14">
        <v>44540</v>
      </c>
    </row>
    <row r="87" spans="2:18" x14ac:dyDescent="0.25">
      <c r="B87" s="40" t="s">
        <v>54</v>
      </c>
      <c r="C87" s="45" t="s">
        <v>634</v>
      </c>
      <c r="D87" s="46">
        <v>44543</v>
      </c>
      <c r="E87" s="46">
        <v>44545</v>
      </c>
      <c r="F87" s="40" t="s">
        <v>24</v>
      </c>
      <c r="G87" s="40">
        <f>8.387421/3</f>
        <v>2.7958069999999999</v>
      </c>
      <c r="H87" s="13"/>
      <c r="I87" s="13"/>
      <c r="J87" s="13"/>
      <c r="K87" s="13"/>
      <c r="L87" s="10"/>
      <c r="P87" s="12" t="s">
        <v>661</v>
      </c>
      <c r="Q87" s="13">
        <v>44541</v>
      </c>
      <c r="R87" s="13">
        <v>44541</v>
      </c>
    </row>
    <row r="88" spans="2:18" x14ac:dyDescent="0.25">
      <c r="B88" s="40" t="s">
        <v>54</v>
      </c>
      <c r="C88" s="45" t="s">
        <v>652</v>
      </c>
      <c r="D88" s="46">
        <v>44555</v>
      </c>
      <c r="E88" s="46">
        <v>44557</v>
      </c>
      <c r="F88" s="40" t="s">
        <v>24</v>
      </c>
      <c r="G88" s="40">
        <f t="shared" ref="G88:G89" si="3">8.387421/3</f>
        <v>2.7958069999999999</v>
      </c>
      <c r="H88" s="13"/>
      <c r="I88" s="13"/>
      <c r="J88" s="13"/>
      <c r="K88" s="13"/>
      <c r="L88" s="10"/>
      <c r="P88" s="12" t="s">
        <v>662</v>
      </c>
      <c r="Q88" s="13">
        <v>44543</v>
      </c>
      <c r="R88" s="13">
        <v>44545</v>
      </c>
    </row>
    <row r="89" spans="2:18" x14ac:dyDescent="0.25">
      <c r="B89" s="40" t="s">
        <v>54</v>
      </c>
      <c r="C89" s="41" t="s">
        <v>695</v>
      </c>
      <c r="D89" s="15">
        <v>44575</v>
      </c>
      <c r="E89" s="15">
        <v>44579</v>
      </c>
      <c r="F89" s="40" t="s">
        <v>24</v>
      </c>
      <c r="G89" s="40">
        <f t="shared" si="3"/>
        <v>2.7958069999999999</v>
      </c>
      <c r="H89" s="13"/>
      <c r="I89" s="13"/>
      <c r="J89" s="13"/>
      <c r="K89" s="13"/>
      <c r="L89" s="10"/>
      <c r="P89" s="24" t="s">
        <v>663</v>
      </c>
      <c r="Q89" s="14">
        <v>44546</v>
      </c>
      <c r="R89" s="14">
        <v>44546</v>
      </c>
    </row>
    <row r="90" spans="2:18" x14ac:dyDescent="0.25">
      <c r="B90" s="40" t="s">
        <v>54</v>
      </c>
      <c r="C90" s="41" t="s">
        <v>705</v>
      </c>
      <c r="D90" s="15">
        <v>44587</v>
      </c>
      <c r="E90" s="15">
        <v>44588</v>
      </c>
      <c r="F90" s="40" t="s">
        <v>24</v>
      </c>
      <c r="G90" s="40">
        <v>0.58098640000000001</v>
      </c>
      <c r="H90" s="13"/>
      <c r="I90" s="13"/>
      <c r="J90" s="13"/>
      <c r="K90" s="13"/>
      <c r="L90" s="10"/>
      <c r="P90" s="12" t="s">
        <v>664</v>
      </c>
      <c r="Q90" s="13">
        <v>44547</v>
      </c>
      <c r="R90" s="13">
        <v>44547</v>
      </c>
    </row>
    <row r="91" spans="2:18" x14ac:dyDescent="0.25">
      <c r="B91" s="40" t="s">
        <v>52</v>
      </c>
      <c r="C91" s="40" t="s">
        <v>618</v>
      </c>
      <c r="D91" s="42">
        <v>44534</v>
      </c>
      <c r="E91" s="42">
        <v>44534</v>
      </c>
      <c r="F91" s="40" t="s">
        <v>24</v>
      </c>
      <c r="G91" s="40">
        <f>3.9419/9</f>
        <v>0.43798888888888887</v>
      </c>
      <c r="H91" s="13"/>
      <c r="I91" s="13"/>
      <c r="J91" s="13"/>
      <c r="K91" s="13"/>
      <c r="L91" s="10"/>
      <c r="P91" s="12" t="s">
        <v>665</v>
      </c>
      <c r="Q91" s="13">
        <v>44551</v>
      </c>
      <c r="R91" s="13">
        <v>44551</v>
      </c>
    </row>
    <row r="92" spans="2:18" x14ac:dyDescent="0.25">
      <c r="B92" s="40" t="s">
        <v>52</v>
      </c>
      <c r="C92" s="40" t="s">
        <v>620</v>
      </c>
      <c r="D92" s="42">
        <v>44535</v>
      </c>
      <c r="E92" s="42">
        <v>44535</v>
      </c>
      <c r="F92" s="40" t="s">
        <v>24</v>
      </c>
      <c r="G92" s="40">
        <f t="shared" ref="G92:G99" si="4">3.9419/9</f>
        <v>0.43798888888888887</v>
      </c>
      <c r="H92" s="13"/>
      <c r="I92" s="13"/>
      <c r="J92" s="13"/>
      <c r="K92" s="13"/>
      <c r="L92" s="10"/>
      <c r="P92" s="12" t="s">
        <v>666</v>
      </c>
      <c r="Q92" s="13">
        <v>44551</v>
      </c>
      <c r="R92" s="13">
        <v>44552</v>
      </c>
    </row>
    <row r="93" spans="2:18" x14ac:dyDescent="0.25">
      <c r="B93" s="40" t="s">
        <v>52</v>
      </c>
      <c r="C93" s="40" t="s">
        <v>622</v>
      </c>
      <c r="D93" s="42">
        <v>44536</v>
      </c>
      <c r="E93" s="42">
        <v>44536</v>
      </c>
      <c r="F93" s="40" t="s">
        <v>24</v>
      </c>
      <c r="G93" s="40">
        <f t="shared" si="4"/>
        <v>0.43798888888888887</v>
      </c>
      <c r="H93" s="13"/>
      <c r="I93" s="13"/>
      <c r="J93" s="13"/>
      <c r="K93" s="13"/>
      <c r="L93" s="10"/>
      <c r="P93" s="24" t="s">
        <v>667</v>
      </c>
      <c r="Q93" s="14">
        <v>44553</v>
      </c>
      <c r="R93" s="14">
        <v>44553</v>
      </c>
    </row>
    <row r="94" spans="2:18" x14ac:dyDescent="0.25">
      <c r="B94" s="40" t="s">
        <v>52</v>
      </c>
      <c r="C94" s="40" t="s">
        <v>639</v>
      </c>
      <c r="D94" s="42">
        <v>44548</v>
      </c>
      <c r="E94" s="42">
        <v>44548</v>
      </c>
      <c r="F94" s="40" t="s">
        <v>24</v>
      </c>
      <c r="G94" s="40">
        <f t="shared" si="4"/>
        <v>0.43798888888888887</v>
      </c>
      <c r="H94" s="13"/>
      <c r="I94" s="13"/>
      <c r="J94" s="13"/>
      <c r="K94" s="13"/>
      <c r="L94" s="10"/>
      <c r="P94" s="12" t="s">
        <v>668</v>
      </c>
      <c r="Q94" s="13">
        <v>44554</v>
      </c>
      <c r="R94" s="13">
        <v>44554</v>
      </c>
    </row>
    <row r="95" spans="2:18" x14ac:dyDescent="0.25">
      <c r="B95" s="40" t="s">
        <v>52</v>
      </c>
      <c r="C95" s="40" t="s">
        <v>641</v>
      </c>
      <c r="D95" s="42">
        <v>44549</v>
      </c>
      <c r="E95" s="42">
        <v>44549</v>
      </c>
      <c r="F95" s="40" t="s">
        <v>24</v>
      </c>
      <c r="G95" s="40">
        <f t="shared" si="4"/>
        <v>0.43798888888888887</v>
      </c>
      <c r="H95" s="13"/>
      <c r="I95" s="13"/>
      <c r="J95" s="13"/>
      <c r="K95" s="13"/>
      <c r="L95" s="10"/>
      <c r="P95" s="12" t="s">
        <v>669</v>
      </c>
      <c r="Q95" s="13">
        <v>44556</v>
      </c>
      <c r="R95" s="13">
        <v>44557</v>
      </c>
    </row>
    <row r="96" spans="2:18" x14ac:dyDescent="0.25">
      <c r="B96" s="40" t="s">
        <v>52</v>
      </c>
      <c r="C96" s="40" t="s">
        <v>643</v>
      </c>
      <c r="D96" s="42">
        <v>44550</v>
      </c>
      <c r="E96" s="42">
        <v>44550</v>
      </c>
      <c r="F96" s="40" t="s">
        <v>24</v>
      </c>
      <c r="G96" s="40">
        <f t="shared" si="4"/>
        <v>0.43798888888888887</v>
      </c>
      <c r="H96" s="13"/>
      <c r="I96" s="13"/>
      <c r="J96" s="13"/>
      <c r="K96" s="13"/>
      <c r="L96" s="10"/>
      <c r="P96" s="24" t="s">
        <v>670</v>
      </c>
      <c r="Q96" s="14">
        <v>44558</v>
      </c>
      <c r="R96" s="14">
        <v>44558</v>
      </c>
    </row>
    <row r="97" spans="2:18" x14ac:dyDescent="0.25">
      <c r="B97" s="40" t="s">
        <v>52</v>
      </c>
      <c r="C97" s="40" t="s">
        <v>679</v>
      </c>
      <c r="D97" s="42">
        <v>44563</v>
      </c>
      <c r="E97" s="42">
        <v>44563</v>
      </c>
      <c r="F97" s="40" t="s">
        <v>24</v>
      </c>
      <c r="G97" s="40">
        <f t="shared" si="4"/>
        <v>0.43798888888888887</v>
      </c>
      <c r="H97" s="13"/>
      <c r="I97" s="13"/>
      <c r="J97" s="13"/>
      <c r="K97" s="13"/>
      <c r="L97" s="10"/>
      <c r="P97" s="12" t="s">
        <v>671</v>
      </c>
      <c r="Q97" s="13">
        <v>44559</v>
      </c>
      <c r="R97" s="13">
        <v>44559</v>
      </c>
    </row>
    <row r="98" spans="2:18" x14ac:dyDescent="0.25">
      <c r="B98" s="40" t="s">
        <v>52</v>
      </c>
      <c r="C98" s="40" t="s">
        <v>681</v>
      </c>
      <c r="D98" s="42">
        <v>44565</v>
      </c>
      <c r="E98" s="42">
        <v>44565</v>
      </c>
      <c r="F98" s="40" t="s">
        <v>24</v>
      </c>
      <c r="G98" s="40">
        <f t="shared" si="4"/>
        <v>0.43798888888888887</v>
      </c>
      <c r="H98" s="13"/>
      <c r="I98" s="13"/>
      <c r="J98" s="13"/>
      <c r="K98" s="13"/>
      <c r="L98" s="10"/>
      <c r="P98" s="12" t="s">
        <v>672</v>
      </c>
      <c r="Q98" s="13">
        <v>44559</v>
      </c>
      <c r="R98" s="13">
        <v>44560</v>
      </c>
    </row>
    <row r="99" spans="2:18" x14ac:dyDescent="0.25">
      <c r="B99" s="40" t="s">
        <v>52</v>
      </c>
      <c r="C99" s="40" t="s">
        <v>683</v>
      </c>
      <c r="D99" s="42">
        <v>44567</v>
      </c>
      <c r="E99" s="42">
        <v>44567</v>
      </c>
      <c r="F99" s="40" t="s">
        <v>24</v>
      </c>
      <c r="G99" s="40">
        <f t="shared" si="4"/>
        <v>0.43798888888888887</v>
      </c>
      <c r="H99" s="13"/>
      <c r="I99" s="13"/>
      <c r="J99" s="13"/>
      <c r="K99" s="13"/>
      <c r="L99" s="10"/>
      <c r="P99" s="12" t="s">
        <v>673</v>
      </c>
      <c r="Q99" s="13">
        <v>44560</v>
      </c>
      <c r="R99" s="13">
        <v>44560</v>
      </c>
    </row>
    <row r="100" spans="2:18" x14ac:dyDescent="0.25">
      <c r="B100" s="40" t="s">
        <v>89</v>
      </c>
      <c r="C100" s="40" t="s">
        <v>899</v>
      </c>
      <c r="D100" s="42">
        <v>44539</v>
      </c>
      <c r="E100" s="42">
        <v>44539</v>
      </c>
      <c r="F100" s="40" t="s">
        <v>24</v>
      </c>
      <c r="G100" s="40">
        <f>1.522207/3/2</f>
        <v>0.2537011666666667</v>
      </c>
      <c r="H100" s="13"/>
      <c r="I100" s="13"/>
      <c r="J100" s="13"/>
      <c r="K100" s="13"/>
      <c r="L100" s="10"/>
      <c r="P100" s="12" t="s">
        <v>674</v>
      </c>
      <c r="Q100" s="13">
        <v>44560</v>
      </c>
      <c r="R100" s="13">
        <v>44560</v>
      </c>
    </row>
    <row r="101" spans="2:18" x14ac:dyDescent="0.25">
      <c r="B101" s="40" t="s">
        <v>89</v>
      </c>
      <c r="C101" s="40" t="s">
        <v>913</v>
      </c>
      <c r="D101" s="42">
        <v>44541</v>
      </c>
      <c r="E101" s="42">
        <v>44541</v>
      </c>
      <c r="F101" s="40" t="s">
        <v>24</v>
      </c>
      <c r="G101" s="40">
        <f>1.522207/3/2</f>
        <v>0.2537011666666667</v>
      </c>
      <c r="H101" s="13"/>
      <c r="I101" s="13"/>
      <c r="J101" s="13"/>
      <c r="K101" s="13"/>
      <c r="L101" s="10"/>
      <c r="P101" s="12" t="s">
        <v>675</v>
      </c>
      <c r="Q101" s="13">
        <v>44560</v>
      </c>
      <c r="R101" s="13">
        <v>44560</v>
      </c>
    </row>
    <row r="102" spans="2:18" x14ac:dyDescent="0.25">
      <c r="B102" s="40" t="s">
        <v>89</v>
      </c>
      <c r="C102" s="40" t="s">
        <v>900</v>
      </c>
      <c r="D102" s="42">
        <v>44553</v>
      </c>
      <c r="E102" s="42">
        <v>44553</v>
      </c>
      <c r="F102" s="40" t="s">
        <v>24</v>
      </c>
      <c r="G102" s="40">
        <f t="shared" ref="G102:G103" si="5">1.522207/3</f>
        <v>0.5074023333333334</v>
      </c>
      <c r="H102" s="13"/>
      <c r="I102" s="13"/>
      <c r="J102" s="13"/>
      <c r="K102" s="13"/>
      <c r="L102" s="10"/>
      <c r="P102" s="12" t="s">
        <v>676</v>
      </c>
      <c r="Q102" s="13">
        <v>44560</v>
      </c>
      <c r="R102" s="13">
        <v>44560</v>
      </c>
    </row>
    <row r="103" spans="2:18" x14ac:dyDescent="0.25">
      <c r="B103" s="40" t="s">
        <v>89</v>
      </c>
      <c r="C103" s="40" t="s">
        <v>901</v>
      </c>
      <c r="D103" s="42">
        <v>44573</v>
      </c>
      <c r="E103" s="42">
        <v>44573</v>
      </c>
      <c r="F103" s="40" t="s">
        <v>24</v>
      </c>
      <c r="G103" s="40">
        <f t="shared" si="5"/>
        <v>0.5074023333333334</v>
      </c>
      <c r="H103" s="13"/>
      <c r="I103" s="13"/>
      <c r="J103" s="13"/>
      <c r="K103" s="13"/>
      <c r="L103" s="10"/>
      <c r="P103" s="12" t="s">
        <v>677</v>
      </c>
      <c r="Q103" s="13">
        <v>44562</v>
      </c>
      <c r="R103" s="13">
        <v>44562</v>
      </c>
    </row>
    <row r="104" spans="2:18" x14ac:dyDescent="0.25">
      <c r="B104" s="40" t="s">
        <v>90</v>
      </c>
      <c r="C104" s="40" t="s">
        <v>902</v>
      </c>
      <c r="D104" s="32">
        <v>44543</v>
      </c>
      <c r="E104" s="32">
        <f>D104+3-1</f>
        <v>44545</v>
      </c>
      <c r="F104" s="40" t="s">
        <v>24</v>
      </c>
      <c r="G104" s="40">
        <f>10.56153/3</f>
        <v>3.5205099999999998</v>
      </c>
      <c r="H104" s="13"/>
      <c r="I104" s="13"/>
      <c r="J104" s="13"/>
      <c r="K104" s="13"/>
      <c r="L104" s="10"/>
      <c r="P104" s="12" t="s">
        <v>678</v>
      </c>
      <c r="Q104" s="13">
        <v>44563</v>
      </c>
      <c r="R104" s="13">
        <v>44565</v>
      </c>
    </row>
    <row r="105" spans="2:18" x14ac:dyDescent="0.25">
      <c r="B105" s="40" t="s">
        <v>90</v>
      </c>
      <c r="C105" s="40" t="s">
        <v>903</v>
      </c>
      <c r="D105" s="32">
        <v>44555</v>
      </c>
      <c r="E105" s="32">
        <f>D105+3-1</f>
        <v>44557</v>
      </c>
      <c r="F105" s="40" t="s">
        <v>24</v>
      </c>
      <c r="G105" s="40">
        <f t="shared" ref="G105:G106" si="6">10.56153/3</f>
        <v>3.5205099999999998</v>
      </c>
      <c r="H105" s="13"/>
      <c r="I105" s="13"/>
      <c r="J105" s="13"/>
      <c r="K105" s="13"/>
      <c r="L105" s="10"/>
      <c r="P105" s="12" t="s">
        <v>679</v>
      </c>
      <c r="Q105" s="13">
        <v>44563</v>
      </c>
      <c r="R105" s="13">
        <v>44563</v>
      </c>
    </row>
    <row r="106" spans="2:18" x14ac:dyDescent="0.25">
      <c r="B106" s="40" t="s">
        <v>90</v>
      </c>
      <c r="C106" s="40" t="s">
        <v>904</v>
      </c>
      <c r="D106" s="32">
        <v>44575</v>
      </c>
      <c r="E106" s="32">
        <f>D106+5-1</f>
        <v>44579</v>
      </c>
      <c r="F106" s="40" t="s">
        <v>24</v>
      </c>
      <c r="G106" s="40">
        <f t="shared" si="6"/>
        <v>3.5205099999999998</v>
      </c>
      <c r="H106" s="13"/>
      <c r="I106" s="13"/>
      <c r="J106" s="13"/>
      <c r="K106" s="13"/>
      <c r="L106" s="10"/>
      <c r="P106" s="24" t="s">
        <v>680</v>
      </c>
      <c r="Q106" s="13">
        <v>44564</v>
      </c>
      <c r="R106" s="13">
        <v>44564</v>
      </c>
    </row>
    <row r="107" spans="2:18" x14ac:dyDescent="0.25">
      <c r="B107" s="40" t="s">
        <v>91</v>
      </c>
      <c r="C107" s="40" t="s">
        <v>905</v>
      </c>
      <c r="D107" s="32">
        <v>44585</v>
      </c>
      <c r="E107" s="32">
        <f>D107+2-1</f>
        <v>44586</v>
      </c>
      <c r="F107" s="40" t="s">
        <v>24</v>
      </c>
      <c r="G107" s="40">
        <v>1.0046879999999998</v>
      </c>
      <c r="H107" s="13"/>
      <c r="I107" s="13"/>
      <c r="J107" s="13"/>
      <c r="K107" s="13"/>
      <c r="L107" s="10"/>
      <c r="P107" s="12" t="s">
        <v>681</v>
      </c>
      <c r="Q107" s="13">
        <v>44565</v>
      </c>
      <c r="R107" s="13">
        <v>44565</v>
      </c>
    </row>
    <row r="108" spans="2:18" x14ac:dyDescent="0.25">
      <c r="B108" s="40" t="s">
        <v>92</v>
      </c>
      <c r="C108" s="40" t="s">
        <v>906</v>
      </c>
      <c r="D108" s="32">
        <v>44904</v>
      </c>
      <c r="E108" s="32">
        <f>D108</f>
        <v>44904</v>
      </c>
      <c r="F108" s="40" t="s">
        <v>24</v>
      </c>
      <c r="G108" s="40">
        <f>0.767069/4</f>
        <v>0.19176725</v>
      </c>
      <c r="H108" s="13"/>
      <c r="I108" s="13"/>
      <c r="J108" s="13"/>
      <c r="K108" s="13"/>
      <c r="L108" s="10"/>
      <c r="P108" s="24" t="s">
        <v>682</v>
      </c>
      <c r="Q108" s="13">
        <v>44566</v>
      </c>
      <c r="R108" s="13">
        <v>44566</v>
      </c>
    </row>
    <row r="109" spans="2:18" x14ac:dyDescent="0.25">
      <c r="B109" s="40" t="s">
        <v>92</v>
      </c>
      <c r="C109" s="40" t="s">
        <v>907</v>
      </c>
      <c r="D109" s="32">
        <v>44908</v>
      </c>
      <c r="E109" s="32">
        <f t="shared" ref="E109:E111" si="7">D109</f>
        <v>44908</v>
      </c>
      <c r="F109" s="40" t="s">
        <v>24</v>
      </c>
      <c r="G109" s="40">
        <f t="shared" ref="G109:G111" si="8">0.767069/4</f>
        <v>0.19176725</v>
      </c>
      <c r="H109" s="13"/>
      <c r="I109" s="13"/>
      <c r="J109" s="13"/>
      <c r="K109" s="13"/>
      <c r="L109" s="10"/>
      <c r="P109" s="12" t="s">
        <v>683</v>
      </c>
      <c r="Q109" s="13">
        <v>44567</v>
      </c>
      <c r="R109" s="13">
        <v>44567</v>
      </c>
    </row>
    <row r="110" spans="2:18" x14ac:dyDescent="0.25">
      <c r="B110" s="40" t="s">
        <v>92</v>
      </c>
      <c r="C110" s="40" t="s">
        <v>908</v>
      </c>
      <c r="D110" s="32">
        <v>44917</v>
      </c>
      <c r="E110" s="32">
        <f t="shared" si="7"/>
        <v>44917</v>
      </c>
      <c r="F110" s="40" t="s">
        <v>24</v>
      </c>
      <c r="G110" s="40">
        <f t="shared" si="8"/>
        <v>0.19176725</v>
      </c>
      <c r="H110" s="13"/>
      <c r="I110" s="13"/>
      <c r="J110" s="13"/>
      <c r="K110" s="13"/>
      <c r="L110" s="10"/>
      <c r="P110" s="24" t="s">
        <v>684</v>
      </c>
      <c r="Q110" s="13">
        <v>44568</v>
      </c>
      <c r="R110" s="13">
        <v>44568</v>
      </c>
    </row>
    <row r="111" spans="2:18" x14ac:dyDescent="0.25">
      <c r="B111" s="40" t="s">
        <v>92</v>
      </c>
      <c r="C111" s="40" t="s">
        <v>909</v>
      </c>
      <c r="D111" s="32">
        <v>44557</v>
      </c>
      <c r="E111" s="32">
        <f t="shared" si="7"/>
        <v>44557</v>
      </c>
      <c r="F111" s="40" t="s">
        <v>24</v>
      </c>
      <c r="G111" s="40">
        <f t="shared" si="8"/>
        <v>0.19176725</v>
      </c>
      <c r="H111" s="13"/>
      <c r="I111" s="13"/>
      <c r="J111" s="13"/>
      <c r="K111" s="13"/>
      <c r="L111" s="10"/>
      <c r="P111" s="12" t="s">
        <v>685</v>
      </c>
      <c r="Q111" s="13">
        <v>44565</v>
      </c>
      <c r="R111" s="13">
        <v>44569</v>
      </c>
    </row>
    <row r="112" spans="2:18" x14ac:dyDescent="0.25">
      <c r="B112" s="12" t="s">
        <v>93</v>
      </c>
      <c r="C112" s="12" t="s">
        <v>94</v>
      </c>
      <c r="D112" s="32"/>
      <c r="E112" s="32"/>
      <c r="F112" s="12" t="s">
        <v>79</v>
      </c>
      <c r="G112" s="12">
        <v>748.89599999999984</v>
      </c>
      <c r="H112" s="13"/>
      <c r="I112" s="13"/>
      <c r="J112" s="13"/>
      <c r="K112" s="13"/>
      <c r="L112" s="10"/>
      <c r="P112" s="12" t="s">
        <v>686</v>
      </c>
      <c r="Q112" s="13">
        <v>44569</v>
      </c>
      <c r="R112" s="13">
        <v>44572</v>
      </c>
    </row>
    <row r="113" spans="2:18" x14ac:dyDescent="0.25">
      <c r="B113" s="12" t="s">
        <v>95</v>
      </c>
      <c r="C113" s="12" t="s">
        <v>96</v>
      </c>
      <c r="D113" s="32"/>
      <c r="E113" s="32"/>
      <c r="F113" s="12" t="s">
        <v>79</v>
      </c>
      <c r="G113" s="12">
        <v>76.7</v>
      </c>
      <c r="H113" s="13"/>
      <c r="I113" s="13"/>
      <c r="J113" s="13"/>
      <c r="K113" s="13"/>
      <c r="L113" s="10"/>
      <c r="P113" s="12" t="s">
        <v>687</v>
      </c>
      <c r="Q113" s="13">
        <v>44571</v>
      </c>
      <c r="R113" s="13">
        <v>44572</v>
      </c>
    </row>
    <row r="114" spans="2:18" x14ac:dyDescent="0.25">
      <c r="B114" s="12" t="s">
        <v>97</v>
      </c>
      <c r="C114" s="12" t="s">
        <v>98</v>
      </c>
      <c r="D114" s="32"/>
      <c r="E114" s="32"/>
      <c r="F114" s="12" t="s">
        <v>79</v>
      </c>
      <c r="G114" s="12">
        <v>152.19999999999999</v>
      </c>
      <c r="H114" s="13"/>
      <c r="I114" s="13"/>
      <c r="J114" s="13"/>
      <c r="K114" s="13"/>
      <c r="L114" s="10"/>
      <c r="P114" s="12" t="s">
        <v>688</v>
      </c>
      <c r="Q114" s="13">
        <v>44573</v>
      </c>
      <c r="R114" s="13">
        <v>44573</v>
      </c>
    </row>
    <row r="115" spans="2:18" x14ac:dyDescent="0.25">
      <c r="B115" s="12" t="s">
        <v>99</v>
      </c>
      <c r="C115" s="12" t="s">
        <v>100</v>
      </c>
      <c r="D115" s="32"/>
      <c r="E115" s="32"/>
      <c r="F115" s="12" t="s">
        <v>79</v>
      </c>
      <c r="G115" s="12">
        <v>309.42980000000006</v>
      </c>
      <c r="H115" s="13"/>
      <c r="I115" s="13"/>
      <c r="J115" s="13"/>
      <c r="K115" s="13"/>
      <c r="L115" s="10"/>
      <c r="P115" s="24" t="s">
        <v>689</v>
      </c>
      <c r="Q115" s="14">
        <v>44574</v>
      </c>
      <c r="R115" s="14">
        <v>44574</v>
      </c>
    </row>
    <row r="116" spans="2:18" x14ac:dyDescent="0.25">
      <c r="B116" s="12" t="s">
        <v>101</v>
      </c>
      <c r="C116" s="12" t="s">
        <v>102</v>
      </c>
      <c r="D116" s="32"/>
      <c r="E116" s="32"/>
      <c r="F116" s="12" t="s">
        <v>79</v>
      </c>
      <c r="G116" s="12">
        <v>135.05479999999997</v>
      </c>
      <c r="H116" s="13"/>
      <c r="I116" s="13"/>
      <c r="J116" s="13"/>
      <c r="K116" s="13"/>
      <c r="L116" s="10"/>
      <c r="P116" s="12" t="s">
        <v>690</v>
      </c>
      <c r="Q116" s="13">
        <v>44574</v>
      </c>
      <c r="R116" s="13">
        <v>44574</v>
      </c>
    </row>
    <row r="117" spans="2:18" x14ac:dyDescent="0.25">
      <c r="B117" s="12" t="s">
        <v>103</v>
      </c>
      <c r="C117" s="12" t="s">
        <v>104</v>
      </c>
      <c r="D117" s="32"/>
      <c r="E117" s="32"/>
      <c r="F117" s="12" t="s">
        <v>79</v>
      </c>
      <c r="G117" s="12">
        <v>106.87539999999998</v>
      </c>
      <c r="H117" s="13"/>
      <c r="I117" s="13"/>
      <c r="J117" s="13"/>
      <c r="K117" s="13"/>
      <c r="L117" s="10"/>
      <c r="P117" s="12" t="s">
        <v>691</v>
      </c>
      <c r="Q117" s="13">
        <v>44574</v>
      </c>
      <c r="R117" s="13">
        <v>44574</v>
      </c>
    </row>
    <row r="118" spans="2:18" x14ac:dyDescent="0.25">
      <c r="B118" s="12" t="s">
        <v>105</v>
      </c>
      <c r="C118" s="12" t="s">
        <v>106</v>
      </c>
      <c r="D118" s="32"/>
      <c r="E118" s="32"/>
      <c r="F118" s="12" t="s">
        <v>79</v>
      </c>
      <c r="G118" s="12">
        <v>45.787999999999997</v>
      </c>
      <c r="H118" s="13"/>
      <c r="I118" s="13"/>
      <c r="J118" s="13"/>
      <c r="K118" s="13"/>
      <c r="L118" s="10"/>
      <c r="P118" s="12" t="s">
        <v>692</v>
      </c>
      <c r="Q118" s="13">
        <v>44574</v>
      </c>
      <c r="R118" s="13">
        <v>44574</v>
      </c>
    </row>
    <row r="119" spans="2:18" x14ac:dyDescent="0.25">
      <c r="B119" s="12" t="s">
        <v>107</v>
      </c>
      <c r="C119" s="12" t="s">
        <v>108</v>
      </c>
      <c r="D119" s="32"/>
      <c r="E119" s="32"/>
      <c r="F119" s="12" t="s">
        <v>109</v>
      </c>
      <c r="G119" s="12">
        <v>1309.0221999999994</v>
      </c>
      <c r="H119" s="13"/>
      <c r="I119" s="13"/>
      <c r="J119" s="13"/>
      <c r="K119" s="13"/>
      <c r="L119" s="10"/>
      <c r="P119" s="12" t="s">
        <v>693</v>
      </c>
      <c r="Q119" s="13">
        <v>44608</v>
      </c>
      <c r="R119" s="13">
        <v>44610</v>
      </c>
    </row>
    <row r="120" spans="2:18" x14ac:dyDescent="0.25">
      <c r="B120" s="12" t="s">
        <v>110</v>
      </c>
      <c r="C120" s="12" t="s">
        <v>111</v>
      </c>
      <c r="D120" s="32"/>
      <c r="E120" s="32"/>
      <c r="F120" s="12" t="s">
        <v>109</v>
      </c>
      <c r="G120" s="12">
        <v>117.21680000000001</v>
      </c>
      <c r="H120" s="13"/>
      <c r="I120" s="13"/>
      <c r="J120" s="13"/>
      <c r="K120" s="13"/>
      <c r="L120" s="10"/>
      <c r="P120" s="12" t="s">
        <v>694</v>
      </c>
      <c r="Q120" s="13">
        <v>44570</v>
      </c>
      <c r="R120" s="13">
        <v>44579</v>
      </c>
    </row>
    <row r="121" spans="2:18" x14ac:dyDescent="0.25">
      <c r="B121" s="47" t="s">
        <v>116</v>
      </c>
      <c r="C121" s="47" t="s">
        <v>617</v>
      </c>
      <c r="D121" s="48">
        <v>44531</v>
      </c>
      <c r="E121" s="48">
        <v>44536</v>
      </c>
      <c r="F121" s="47" t="s">
        <v>27</v>
      </c>
      <c r="G121" s="47"/>
      <c r="H121" s="13"/>
      <c r="I121" s="13"/>
      <c r="J121" s="13"/>
      <c r="K121" s="13"/>
      <c r="L121" s="10"/>
      <c r="P121" s="24" t="s">
        <v>695</v>
      </c>
      <c r="Q121" s="14">
        <v>44575</v>
      </c>
      <c r="R121" s="14">
        <v>44579</v>
      </c>
    </row>
    <row r="122" spans="2:18" x14ac:dyDescent="0.25">
      <c r="B122" s="47" t="s">
        <v>116</v>
      </c>
      <c r="C122" s="47" t="s">
        <v>638</v>
      </c>
      <c r="D122" s="48">
        <v>44545</v>
      </c>
      <c r="E122" s="48">
        <v>44548</v>
      </c>
      <c r="F122" s="47" t="s">
        <v>27</v>
      </c>
      <c r="G122" s="47"/>
      <c r="H122" s="13"/>
      <c r="I122" s="13"/>
      <c r="J122" s="13"/>
      <c r="K122" s="13"/>
      <c r="L122" s="10"/>
      <c r="P122" s="12" t="s">
        <v>696</v>
      </c>
      <c r="Q122" s="13">
        <v>44575</v>
      </c>
      <c r="R122" s="13">
        <v>44579</v>
      </c>
    </row>
    <row r="123" spans="2:18" x14ac:dyDescent="0.25">
      <c r="B123" s="47" t="s">
        <v>116</v>
      </c>
      <c r="C123" s="47" t="s">
        <v>910</v>
      </c>
      <c r="D123" s="48">
        <v>44563</v>
      </c>
      <c r="E123" s="48">
        <v>44565</v>
      </c>
      <c r="F123" s="47" t="s">
        <v>27</v>
      </c>
      <c r="G123" s="47"/>
      <c r="H123" s="13"/>
      <c r="I123" s="13"/>
      <c r="J123" s="13"/>
      <c r="K123" s="13"/>
      <c r="L123" s="10"/>
      <c r="P123" s="12" t="s">
        <v>697</v>
      </c>
      <c r="Q123" s="13">
        <v>44579</v>
      </c>
      <c r="R123" s="13">
        <v>44579</v>
      </c>
    </row>
    <row r="124" spans="2:18" x14ac:dyDescent="0.25">
      <c r="B124" s="47" t="s">
        <v>112</v>
      </c>
      <c r="C124" s="47" t="s">
        <v>113</v>
      </c>
      <c r="D124" s="48">
        <f>D121</f>
        <v>44531</v>
      </c>
      <c r="E124" s="48">
        <f>E121</f>
        <v>44536</v>
      </c>
      <c r="F124" s="47" t="s">
        <v>27</v>
      </c>
      <c r="G124" s="47">
        <v>0.39744999999999997</v>
      </c>
      <c r="H124" s="13"/>
      <c r="I124" s="13"/>
      <c r="J124" s="13"/>
      <c r="K124" s="13"/>
      <c r="L124" s="10"/>
      <c r="P124" s="12" t="s">
        <v>698</v>
      </c>
      <c r="Q124" s="13">
        <v>44580</v>
      </c>
      <c r="R124" s="13">
        <v>44580</v>
      </c>
    </row>
    <row r="125" spans="2:18" x14ac:dyDescent="0.25">
      <c r="B125" s="47" t="s">
        <v>114</v>
      </c>
      <c r="C125" s="47" t="s">
        <v>115</v>
      </c>
      <c r="D125" s="48">
        <f>D124</f>
        <v>44531</v>
      </c>
      <c r="E125" s="48">
        <f>E124</f>
        <v>44536</v>
      </c>
      <c r="F125" s="47" t="s">
        <v>27</v>
      </c>
      <c r="G125" s="47">
        <v>0.67354999999999998</v>
      </c>
      <c r="H125" s="13"/>
      <c r="I125" s="13"/>
      <c r="J125" s="13"/>
      <c r="K125" s="13"/>
      <c r="L125" s="10"/>
      <c r="P125" s="12" t="s">
        <v>699</v>
      </c>
      <c r="Q125" s="13">
        <v>44581</v>
      </c>
      <c r="R125" s="13">
        <v>44582</v>
      </c>
    </row>
    <row r="126" spans="2:18" x14ac:dyDescent="0.25">
      <c r="B126" s="47" t="s">
        <v>116</v>
      </c>
      <c r="C126" s="47" t="s">
        <v>117</v>
      </c>
      <c r="D126" s="48">
        <f>D125</f>
        <v>44531</v>
      </c>
      <c r="E126" s="48">
        <f>E125</f>
        <v>44536</v>
      </c>
      <c r="F126" s="47" t="s">
        <v>27</v>
      </c>
      <c r="G126" s="47">
        <v>3.0057499999999995</v>
      </c>
      <c r="H126" s="13"/>
      <c r="I126" s="13"/>
      <c r="J126" s="13"/>
      <c r="K126" s="13"/>
      <c r="L126" s="10"/>
      <c r="P126" s="12" t="s">
        <v>700</v>
      </c>
      <c r="Q126" s="13">
        <v>44582</v>
      </c>
      <c r="R126" s="13">
        <v>44584</v>
      </c>
    </row>
    <row r="127" spans="2:18" x14ac:dyDescent="0.25">
      <c r="B127" s="47" t="s">
        <v>118</v>
      </c>
      <c r="C127" s="47" t="s">
        <v>119</v>
      </c>
      <c r="D127" s="48">
        <f>D122</f>
        <v>44545</v>
      </c>
      <c r="E127" s="48">
        <f>E122</f>
        <v>44548</v>
      </c>
      <c r="F127" s="47" t="s">
        <v>27</v>
      </c>
      <c r="G127" s="47">
        <f>0.39745/2</f>
        <v>0.19872500000000001</v>
      </c>
      <c r="H127" s="13"/>
      <c r="I127" s="13"/>
      <c r="J127" s="13"/>
      <c r="K127" s="13"/>
      <c r="L127" s="10"/>
      <c r="P127" s="12" t="s">
        <v>701</v>
      </c>
      <c r="Q127" s="13">
        <v>44585</v>
      </c>
      <c r="R127" s="13">
        <v>44586</v>
      </c>
    </row>
    <row r="128" spans="2:18" x14ac:dyDescent="0.25">
      <c r="B128" s="47" t="s">
        <v>120</v>
      </c>
      <c r="C128" s="47" t="s">
        <v>121</v>
      </c>
      <c r="D128" s="48">
        <f>D127</f>
        <v>44545</v>
      </c>
      <c r="E128" s="48">
        <f>E127</f>
        <v>44548</v>
      </c>
      <c r="F128" s="47" t="s">
        <v>27</v>
      </c>
      <c r="G128" s="47">
        <f>0.67355/2</f>
        <v>0.33677499999999999</v>
      </c>
      <c r="H128" s="13"/>
      <c r="I128" s="13"/>
      <c r="J128" s="13"/>
      <c r="K128" s="13"/>
      <c r="L128" s="10"/>
      <c r="P128" s="12" t="s">
        <v>702</v>
      </c>
      <c r="Q128" s="13">
        <v>44587</v>
      </c>
      <c r="R128" s="13">
        <v>44587</v>
      </c>
    </row>
    <row r="129" spans="2:18" x14ac:dyDescent="0.25">
      <c r="B129" s="47" t="s">
        <v>122</v>
      </c>
      <c r="C129" s="47" t="s">
        <v>123</v>
      </c>
      <c r="D129" s="48">
        <f>D128</f>
        <v>44545</v>
      </c>
      <c r="E129" s="48">
        <f>E128</f>
        <v>44548</v>
      </c>
      <c r="F129" s="47" t="s">
        <v>27</v>
      </c>
      <c r="G129" s="47">
        <f>3.00575/2</f>
        <v>1.502875</v>
      </c>
      <c r="H129" s="13"/>
      <c r="I129" s="13"/>
      <c r="J129" s="13"/>
      <c r="K129" s="13"/>
      <c r="L129" s="10"/>
      <c r="P129" s="12" t="s">
        <v>703</v>
      </c>
      <c r="Q129" s="13">
        <v>44588</v>
      </c>
      <c r="R129" s="13">
        <v>44588</v>
      </c>
    </row>
    <row r="130" spans="2:18" x14ac:dyDescent="0.25">
      <c r="B130" s="47" t="s">
        <v>118</v>
      </c>
      <c r="C130" s="47" t="s">
        <v>119</v>
      </c>
      <c r="D130" s="48">
        <v>44563</v>
      </c>
      <c r="E130" s="48">
        <v>44565</v>
      </c>
      <c r="F130" s="47" t="s">
        <v>27</v>
      </c>
      <c r="G130" s="47">
        <f>0.39745/2</f>
        <v>0.19872500000000001</v>
      </c>
      <c r="H130" s="13"/>
      <c r="I130" s="13"/>
      <c r="J130" s="13"/>
      <c r="K130" s="13"/>
      <c r="L130" s="10"/>
      <c r="P130" s="12" t="s">
        <v>704</v>
      </c>
      <c r="Q130" s="13">
        <v>44586</v>
      </c>
      <c r="R130" s="13">
        <v>44588</v>
      </c>
    </row>
    <row r="131" spans="2:18" x14ac:dyDescent="0.25">
      <c r="B131" s="47" t="s">
        <v>120</v>
      </c>
      <c r="C131" s="47" t="s">
        <v>121</v>
      </c>
      <c r="D131" s="48">
        <f>D130</f>
        <v>44563</v>
      </c>
      <c r="E131" s="48">
        <f>E130</f>
        <v>44565</v>
      </c>
      <c r="F131" s="47" t="s">
        <v>27</v>
      </c>
      <c r="G131" s="47">
        <f>0.67355/2</f>
        <v>0.33677499999999999</v>
      </c>
      <c r="H131" s="13"/>
      <c r="I131" s="13"/>
      <c r="J131" s="13"/>
      <c r="K131" s="13"/>
      <c r="L131" s="10"/>
      <c r="P131" s="24" t="s">
        <v>705</v>
      </c>
      <c r="Q131" s="14">
        <v>44587</v>
      </c>
      <c r="R131" s="14">
        <v>44588</v>
      </c>
    </row>
    <row r="132" spans="2:18" x14ac:dyDescent="0.25">
      <c r="B132" s="47" t="s">
        <v>122</v>
      </c>
      <c r="C132" s="47" t="s">
        <v>123</v>
      </c>
      <c r="D132" s="48">
        <f>D131</f>
        <v>44563</v>
      </c>
      <c r="E132" s="48">
        <f>E131</f>
        <v>44565</v>
      </c>
      <c r="F132" s="47" t="s">
        <v>27</v>
      </c>
      <c r="G132" s="47">
        <f>3.00575/2</f>
        <v>1.502875</v>
      </c>
      <c r="H132" s="13"/>
      <c r="I132" s="13"/>
      <c r="J132" s="13"/>
      <c r="K132" s="13"/>
      <c r="L132" s="10"/>
      <c r="P132" s="12" t="s">
        <v>706</v>
      </c>
      <c r="Q132" s="13">
        <v>44589</v>
      </c>
      <c r="R132" s="13">
        <v>44589</v>
      </c>
    </row>
    <row r="133" spans="2:18" x14ac:dyDescent="0.25">
      <c r="B133" s="12" t="s">
        <v>63</v>
      </c>
      <c r="C133" s="49" t="s">
        <v>911</v>
      </c>
      <c r="D133" s="50">
        <v>44537</v>
      </c>
      <c r="E133" s="50">
        <v>44545</v>
      </c>
      <c r="F133" s="49"/>
      <c r="G133" s="49"/>
      <c r="H133" s="13"/>
      <c r="I133" s="13"/>
      <c r="J133" s="13"/>
      <c r="K133" s="13"/>
      <c r="L133" s="10"/>
      <c r="P133" s="12" t="s">
        <v>707</v>
      </c>
      <c r="Q133" s="13">
        <v>44590</v>
      </c>
      <c r="R133" s="13">
        <v>44590</v>
      </c>
    </row>
    <row r="134" spans="2:18" x14ac:dyDescent="0.25">
      <c r="B134" s="12" t="s">
        <v>130</v>
      </c>
      <c r="C134" s="49" t="s">
        <v>912</v>
      </c>
      <c r="D134" s="50">
        <v>44554</v>
      </c>
      <c r="E134" s="50">
        <v>44557</v>
      </c>
      <c r="F134" s="49"/>
      <c r="G134" s="49"/>
      <c r="H134" s="13"/>
      <c r="I134" s="13"/>
      <c r="J134" s="13"/>
      <c r="K134" s="13"/>
      <c r="L134" s="10"/>
      <c r="P134" s="12" t="s">
        <v>708</v>
      </c>
      <c r="Q134" s="13">
        <v>44592</v>
      </c>
      <c r="R134" s="13">
        <v>44598</v>
      </c>
    </row>
    <row r="135" spans="2:18" x14ac:dyDescent="0.25">
      <c r="B135" s="12" t="s">
        <v>130</v>
      </c>
      <c r="C135" s="49" t="s">
        <v>912</v>
      </c>
      <c r="D135" s="50">
        <v>44570</v>
      </c>
      <c r="E135" s="50">
        <v>44579</v>
      </c>
      <c r="F135" s="49"/>
      <c r="G135" s="49"/>
      <c r="H135" s="13"/>
      <c r="I135" s="13"/>
      <c r="J135" s="13"/>
      <c r="K135" s="13"/>
      <c r="L135" s="10"/>
      <c r="P135" s="12" t="s">
        <v>187</v>
      </c>
      <c r="Q135" s="13">
        <v>44599</v>
      </c>
      <c r="R135" s="13">
        <v>44601</v>
      </c>
    </row>
    <row r="136" spans="2:18" x14ac:dyDescent="0.25">
      <c r="B136" s="12" t="s">
        <v>60</v>
      </c>
      <c r="C136" s="12" t="s">
        <v>124</v>
      </c>
      <c r="D136" s="32">
        <f>D133</f>
        <v>44537</v>
      </c>
      <c r="E136" s="32">
        <f>E133</f>
        <v>44545</v>
      </c>
      <c r="F136" s="12" t="s">
        <v>27</v>
      </c>
      <c r="G136" s="12">
        <v>1.6171333333333331</v>
      </c>
      <c r="H136" s="13"/>
      <c r="I136" s="13"/>
      <c r="J136" s="13"/>
      <c r="K136" s="13"/>
      <c r="L136" s="10"/>
      <c r="P136" s="12" t="s">
        <v>709</v>
      </c>
      <c r="Q136" s="13">
        <v>44600</v>
      </c>
      <c r="R136" s="13">
        <v>44605</v>
      </c>
    </row>
    <row r="137" spans="2:18" x14ac:dyDescent="0.25">
      <c r="B137" s="12" t="s">
        <v>61</v>
      </c>
      <c r="C137" s="12" t="s">
        <v>125</v>
      </c>
      <c r="D137" s="32">
        <f>D136</f>
        <v>44537</v>
      </c>
      <c r="E137" s="32">
        <f>E136</f>
        <v>44545</v>
      </c>
      <c r="F137" s="12" t="s">
        <v>27</v>
      </c>
      <c r="G137" s="12">
        <v>0.28506666666666663</v>
      </c>
      <c r="H137" s="13"/>
      <c r="I137" s="13"/>
      <c r="J137" s="13"/>
      <c r="K137" s="13"/>
      <c r="L137" s="10"/>
      <c r="P137" s="12" t="s">
        <v>710</v>
      </c>
      <c r="Q137" s="13">
        <v>44602</v>
      </c>
      <c r="R137" s="13">
        <v>44607</v>
      </c>
    </row>
    <row r="138" spans="2:18" x14ac:dyDescent="0.25">
      <c r="B138" s="12" t="s">
        <v>63</v>
      </c>
      <c r="C138" s="12" t="s">
        <v>64</v>
      </c>
      <c r="D138" s="32">
        <f>D137</f>
        <v>44537</v>
      </c>
      <c r="E138" s="32">
        <f>E137</f>
        <v>44545</v>
      </c>
      <c r="F138" s="12" t="s">
        <v>27</v>
      </c>
      <c r="G138" s="12">
        <v>7.1371000000000002</v>
      </c>
      <c r="H138" s="13"/>
      <c r="I138" s="13"/>
      <c r="J138" s="13"/>
      <c r="K138" s="13"/>
      <c r="L138" s="10"/>
      <c r="P138" s="12" t="s">
        <v>711</v>
      </c>
      <c r="Q138" s="13">
        <v>44591</v>
      </c>
      <c r="R138" s="13">
        <v>44591</v>
      </c>
    </row>
    <row r="139" spans="2:18" x14ac:dyDescent="0.25">
      <c r="B139" s="12" t="s">
        <v>126</v>
      </c>
      <c r="C139" s="12" t="s">
        <v>127</v>
      </c>
      <c r="D139" s="32">
        <f>D134</f>
        <v>44554</v>
      </c>
      <c r="E139" s="32">
        <f>E134</f>
        <v>44557</v>
      </c>
      <c r="F139" s="12" t="s">
        <v>27</v>
      </c>
      <c r="G139" s="12">
        <f>3.04486666666667/2</f>
        <v>1.5224333333333351</v>
      </c>
      <c r="H139" s="13"/>
      <c r="I139" s="13"/>
      <c r="J139" s="13"/>
      <c r="K139" s="13"/>
      <c r="L139" s="10"/>
      <c r="P139" s="12" t="s">
        <v>712</v>
      </c>
      <c r="Q139" s="13">
        <v>44607</v>
      </c>
      <c r="R139" s="13">
        <v>44607</v>
      </c>
    </row>
    <row r="140" spans="2:18" x14ac:dyDescent="0.25">
      <c r="B140" s="12" t="s">
        <v>128</v>
      </c>
      <c r="C140" s="12" t="s">
        <v>129</v>
      </c>
      <c r="D140" s="32">
        <f>D139</f>
        <v>44554</v>
      </c>
      <c r="E140" s="32">
        <f>E139</f>
        <v>44557</v>
      </c>
      <c r="F140" s="12" t="s">
        <v>27</v>
      </c>
      <c r="G140" s="12">
        <f>1.48763333333333/2</f>
        <v>0.74381666666666502</v>
      </c>
      <c r="H140" s="13"/>
      <c r="I140" s="13"/>
      <c r="J140" s="13"/>
      <c r="K140" s="13"/>
      <c r="L140" s="10"/>
      <c r="P140" s="12" t="s">
        <v>713</v>
      </c>
      <c r="Q140" s="13">
        <v>44626</v>
      </c>
      <c r="R140" s="13">
        <v>44626</v>
      </c>
    </row>
    <row r="141" spans="2:18" x14ac:dyDescent="0.25">
      <c r="B141" s="12" t="s">
        <v>130</v>
      </c>
      <c r="C141" s="12" t="s">
        <v>131</v>
      </c>
      <c r="D141" s="32">
        <f>D140</f>
        <v>44554</v>
      </c>
      <c r="E141" s="32">
        <f>E140</f>
        <v>44557</v>
      </c>
      <c r="F141" s="12" t="s">
        <v>27</v>
      </c>
      <c r="G141" s="12">
        <f>12.4252/2</f>
        <v>6.2126000000000001</v>
      </c>
      <c r="H141" s="13"/>
      <c r="I141" s="13"/>
      <c r="J141" s="13"/>
      <c r="K141" s="13"/>
      <c r="L141" s="10"/>
      <c r="P141" s="12" t="s">
        <v>714</v>
      </c>
      <c r="Q141" s="13">
        <v>44628</v>
      </c>
      <c r="R141" s="13">
        <v>44628</v>
      </c>
    </row>
    <row r="142" spans="2:18" x14ac:dyDescent="0.25">
      <c r="B142" s="12" t="s">
        <v>126</v>
      </c>
      <c r="C142" s="12" t="s">
        <v>127</v>
      </c>
      <c r="D142" s="32">
        <f>D135</f>
        <v>44570</v>
      </c>
      <c r="E142" s="32">
        <f>E135</f>
        <v>44579</v>
      </c>
      <c r="F142" s="12" t="s">
        <v>27</v>
      </c>
      <c r="G142" s="12">
        <f>3.04486666666667/2</f>
        <v>1.5224333333333351</v>
      </c>
      <c r="H142" s="13"/>
      <c r="I142" s="13"/>
      <c r="J142" s="13"/>
      <c r="K142" s="13"/>
      <c r="L142" s="10"/>
      <c r="P142" s="12" t="s">
        <v>715</v>
      </c>
      <c r="Q142" s="13">
        <v>44577</v>
      </c>
      <c r="R142" s="13">
        <v>44579</v>
      </c>
    </row>
    <row r="143" spans="2:18" x14ac:dyDescent="0.25">
      <c r="B143" s="12" t="s">
        <v>128</v>
      </c>
      <c r="C143" s="12" t="s">
        <v>129</v>
      </c>
      <c r="D143" s="32">
        <f>D135</f>
        <v>44570</v>
      </c>
      <c r="E143" s="32">
        <f>E135</f>
        <v>44579</v>
      </c>
      <c r="F143" s="12" t="s">
        <v>27</v>
      </c>
      <c r="G143" s="12">
        <f>1.48763333333333/2</f>
        <v>0.74381666666666502</v>
      </c>
      <c r="H143" s="13"/>
      <c r="I143" s="13"/>
      <c r="J143" s="13"/>
      <c r="K143" s="13"/>
      <c r="L143" s="10"/>
      <c r="P143" s="12" t="s">
        <v>716</v>
      </c>
      <c r="Q143" s="13">
        <f>ER1</f>
        <v>0</v>
      </c>
      <c r="R143" s="13">
        <v>44614</v>
      </c>
    </row>
    <row r="144" spans="2:18" x14ac:dyDescent="0.25">
      <c r="B144" s="12" t="s">
        <v>130</v>
      </c>
      <c r="C144" s="12" t="s">
        <v>131</v>
      </c>
      <c r="D144" s="32">
        <f>D135</f>
        <v>44570</v>
      </c>
      <c r="E144" s="32">
        <f>E135</f>
        <v>44579</v>
      </c>
      <c r="F144" s="12" t="s">
        <v>27</v>
      </c>
      <c r="G144" s="12">
        <f>12.4252/2</f>
        <v>6.2126000000000001</v>
      </c>
      <c r="H144" s="13"/>
      <c r="I144" s="13"/>
      <c r="J144" s="13"/>
      <c r="K144" s="13"/>
      <c r="L144" s="10"/>
      <c r="P144" s="12" t="s">
        <v>717</v>
      </c>
      <c r="Q144" s="13">
        <f>ER1</f>
        <v>0</v>
      </c>
      <c r="R144" s="13">
        <v>44616</v>
      </c>
    </row>
    <row r="145" spans="2:18" x14ac:dyDescent="0.25">
      <c r="B145" s="12" t="s">
        <v>132</v>
      </c>
      <c r="C145" s="12" t="s">
        <v>133</v>
      </c>
      <c r="D145" s="32"/>
      <c r="E145" s="32"/>
      <c r="F145" s="12" t="s">
        <v>27</v>
      </c>
      <c r="G145" s="12">
        <v>0.26750000000000002</v>
      </c>
      <c r="H145" s="13"/>
      <c r="I145" s="13"/>
      <c r="J145" s="13"/>
      <c r="K145" s="13"/>
      <c r="L145" s="10"/>
      <c r="P145" s="12" t="s">
        <v>718</v>
      </c>
      <c r="Q145" s="13">
        <f>ER1+3</f>
        <v>3</v>
      </c>
      <c r="R145" s="13">
        <f>Q145+3-1</f>
        <v>5</v>
      </c>
    </row>
    <row r="146" spans="2:18" x14ac:dyDescent="0.25">
      <c r="B146" s="12" t="s">
        <v>134</v>
      </c>
      <c r="C146" s="12" t="s">
        <v>135</v>
      </c>
      <c r="D146" s="32"/>
      <c r="E146" s="32"/>
      <c r="F146" s="12" t="s">
        <v>27</v>
      </c>
      <c r="G146" s="12">
        <v>0.26100000000000001</v>
      </c>
      <c r="H146" s="13"/>
      <c r="I146" s="13"/>
      <c r="J146" s="13"/>
      <c r="K146" s="13"/>
      <c r="L146" s="10"/>
      <c r="P146" s="12" t="s">
        <v>719</v>
      </c>
      <c r="Q146" s="13">
        <f>ER1</f>
        <v>0</v>
      </c>
      <c r="R146" s="13">
        <v>44616</v>
      </c>
    </row>
    <row r="147" spans="2:18" x14ac:dyDescent="0.25">
      <c r="B147" s="12" t="s">
        <v>136</v>
      </c>
      <c r="C147" s="12" t="s">
        <v>137</v>
      </c>
      <c r="D147" s="32"/>
      <c r="E147" s="32"/>
      <c r="F147" s="12" t="s">
        <v>27</v>
      </c>
      <c r="G147" s="12">
        <v>0.3826</v>
      </c>
      <c r="H147" s="13"/>
      <c r="I147" s="13"/>
      <c r="J147" s="13"/>
      <c r="K147" s="13"/>
      <c r="L147" s="10"/>
      <c r="P147" s="12" t="s">
        <v>720</v>
      </c>
      <c r="Q147" s="13">
        <v>44605</v>
      </c>
      <c r="R147" s="13">
        <v>44609</v>
      </c>
    </row>
    <row r="148" spans="2:18" x14ac:dyDescent="0.25">
      <c r="B148" s="12" t="s">
        <v>138</v>
      </c>
      <c r="C148" s="12" t="s">
        <v>139</v>
      </c>
      <c r="D148" s="32"/>
      <c r="E148" s="32"/>
      <c r="F148" s="12" t="s">
        <v>27</v>
      </c>
      <c r="G148" s="12">
        <v>0.98239999999999994</v>
      </c>
      <c r="H148" s="13"/>
      <c r="I148" s="13"/>
      <c r="J148" s="13"/>
      <c r="K148" s="13"/>
      <c r="L148" s="10"/>
      <c r="P148" s="12" t="s">
        <v>721</v>
      </c>
      <c r="Q148" s="13">
        <v>44611</v>
      </c>
      <c r="R148" s="13">
        <v>44623</v>
      </c>
    </row>
    <row r="149" spans="2:18" x14ac:dyDescent="0.25">
      <c r="B149" s="12" t="s">
        <v>140</v>
      </c>
      <c r="C149" s="12" t="s">
        <v>141</v>
      </c>
      <c r="D149" s="32"/>
      <c r="E149" s="32"/>
      <c r="F149" s="12" t="s">
        <v>27</v>
      </c>
      <c r="G149" s="12">
        <v>0.93470000000000009</v>
      </c>
      <c r="H149" s="13"/>
      <c r="I149" s="13"/>
      <c r="J149" s="13"/>
      <c r="K149" s="13"/>
      <c r="L149" s="10"/>
      <c r="P149" s="12" t="s">
        <v>722</v>
      </c>
      <c r="Q149" s="13">
        <v>44612</v>
      </c>
      <c r="R149" s="13">
        <v>44628</v>
      </c>
    </row>
    <row r="150" spans="2:18" x14ac:dyDescent="0.25">
      <c r="B150" s="12" t="s">
        <v>142</v>
      </c>
      <c r="C150" s="12" t="s">
        <v>143</v>
      </c>
      <c r="D150" s="32"/>
      <c r="E150" s="32"/>
      <c r="F150" s="12" t="s">
        <v>27</v>
      </c>
      <c r="G150" s="12">
        <v>0.93600000000000005</v>
      </c>
      <c r="H150" s="13"/>
      <c r="I150" s="13"/>
      <c r="J150" s="13"/>
      <c r="K150" s="13"/>
      <c r="L150" s="10"/>
      <c r="P150" s="12" t="s">
        <v>723</v>
      </c>
      <c r="Q150" s="13">
        <v>44624</v>
      </c>
      <c r="R150" s="13">
        <v>44626</v>
      </c>
    </row>
    <row r="151" spans="2:18" x14ac:dyDescent="0.25">
      <c r="B151" s="12" t="s">
        <v>144</v>
      </c>
      <c r="C151" s="12" t="s">
        <v>145</v>
      </c>
      <c r="D151" s="32"/>
      <c r="E151" s="32"/>
      <c r="F151" s="12" t="s">
        <v>27</v>
      </c>
      <c r="G151" s="12">
        <v>24.118500000000001</v>
      </c>
      <c r="H151" s="13"/>
      <c r="I151" s="13"/>
      <c r="J151" s="13"/>
      <c r="K151" s="13"/>
      <c r="L151" s="10"/>
      <c r="P151" s="12" t="s">
        <v>724</v>
      </c>
      <c r="Q151" s="13">
        <v>44612</v>
      </c>
      <c r="R151" s="13">
        <v>44628</v>
      </c>
    </row>
    <row r="152" spans="2:18" x14ac:dyDescent="0.25">
      <c r="B152" s="12" t="s">
        <v>146</v>
      </c>
      <c r="C152" s="12" t="s">
        <v>147</v>
      </c>
      <c r="D152" s="32"/>
      <c r="E152" s="32"/>
      <c r="F152" s="12" t="s">
        <v>27</v>
      </c>
      <c r="G152" s="12">
        <v>2.8893</v>
      </c>
      <c r="H152" s="13"/>
      <c r="I152" s="13"/>
      <c r="J152" s="13"/>
      <c r="K152" s="13"/>
      <c r="L152" s="10"/>
      <c r="P152" s="12" t="s">
        <v>725</v>
      </c>
      <c r="Q152" s="13">
        <v>44610</v>
      </c>
      <c r="R152" s="13">
        <v>44612</v>
      </c>
    </row>
    <row r="153" spans="2:18" x14ac:dyDescent="0.25">
      <c r="B153" s="12" t="s">
        <v>148</v>
      </c>
      <c r="C153" s="12" t="s">
        <v>149</v>
      </c>
      <c r="D153" s="32"/>
      <c r="E153" s="32"/>
      <c r="F153" s="12" t="s">
        <v>27</v>
      </c>
      <c r="G153" s="12">
        <v>2.8893</v>
      </c>
      <c r="H153" s="13"/>
      <c r="I153" s="13"/>
      <c r="J153" s="13"/>
      <c r="K153" s="13"/>
      <c r="L153" s="10"/>
      <c r="P153" s="12" t="s">
        <v>726</v>
      </c>
      <c r="Q153" s="13">
        <v>44621</v>
      </c>
      <c r="R153" s="13">
        <v>44630</v>
      </c>
    </row>
    <row r="154" spans="2:18" x14ac:dyDescent="0.25">
      <c r="B154" s="12" t="s">
        <v>150</v>
      </c>
      <c r="C154" s="12" t="s">
        <v>151</v>
      </c>
      <c r="D154" s="32"/>
      <c r="E154" s="32"/>
      <c r="F154" s="12" t="s">
        <v>152</v>
      </c>
      <c r="G154" s="12">
        <v>252.89277899343548</v>
      </c>
      <c r="H154" s="13"/>
      <c r="I154" s="13"/>
      <c r="J154" s="13"/>
      <c r="K154" s="13"/>
      <c r="L154" s="10"/>
      <c r="P154" s="12" t="s">
        <v>727</v>
      </c>
      <c r="Q154" s="13">
        <v>44621</v>
      </c>
      <c r="R154" s="13">
        <v>44633</v>
      </c>
    </row>
    <row r="155" spans="2:18" x14ac:dyDescent="0.25">
      <c r="B155" s="12" t="s">
        <v>153</v>
      </c>
      <c r="C155" s="12" t="s">
        <v>154</v>
      </c>
      <c r="D155" s="32"/>
      <c r="E155" s="32"/>
      <c r="F155" s="12" t="s">
        <v>109</v>
      </c>
      <c r="G155" s="12">
        <v>29</v>
      </c>
      <c r="H155" s="13"/>
      <c r="I155" s="13"/>
      <c r="J155" s="13"/>
      <c r="K155" s="13"/>
      <c r="L155" s="10"/>
      <c r="P155" s="12" t="s">
        <v>728</v>
      </c>
      <c r="Q155" s="13">
        <v>44621</v>
      </c>
      <c r="R155" s="13">
        <v>44633</v>
      </c>
    </row>
    <row r="156" spans="2:18" x14ac:dyDescent="0.25">
      <c r="B156" s="12" t="s">
        <v>155</v>
      </c>
      <c r="C156" s="12" t="s">
        <v>156</v>
      </c>
      <c r="D156" s="32"/>
      <c r="E156" s="32"/>
      <c r="F156" s="12" t="s">
        <v>27</v>
      </c>
      <c r="G156" s="12">
        <v>7.4379420000000002E-2</v>
      </c>
      <c r="H156" s="13"/>
      <c r="I156" s="13"/>
      <c r="J156" s="13"/>
      <c r="K156" s="13"/>
      <c r="L156" s="10"/>
      <c r="P156" s="12" t="s">
        <v>729</v>
      </c>
      <c r="Q156" s="13">
        <v>44610</v>
      </c>
      <c r="R156" s="13">
        <v>44623</v>
      </c>
    </row>
    <row r="157" spans="2:18" x14ac:dyDescent="0.25">
      <c r="B157" s="12" t="s">
        <v>157</v>
      </c>
      <c r="C157" s="12" t="s">
        <v>158</v>
      </c>
      <c r="D157" s="32"/>
      <c r="E157" s="32"/>
      <c r="F157" s="12" t="s">
        <v>79</v>
      </c>
      <c r="G157" s="12">
        <v>27.844799999999999</v>
      </c>
      <c r="H157" s="13"/>
      <c r="I157" s="13"/>
      <c r="J157" s="13"/>
      <c r="K157" s="13"/>
      <c r="L157" s="10"/>
      <c r="P157" s="12" t="s">
        <v>730</v>
      </c>
      <c r="Q157" s="13">
        <v>44610</v>
      </c>
      <c r="R157" s="13">
        <v>44623</v>
      </c>
    </row>
    <row r="158" spans="2:18" x14ac:dyDescent="0.25">
      <c r="B158" s="12" t="s">
        <v>159</v>
      </c>
      <c r="C158" s="12" t="s">
        <v>160</v>
      </c>
      <c r="D158" s="32"/>
      <c r="E158" s="32"/>
      <c r="F158" s="12" t="s">
        <v>161</v>
      </c>
      <c r="G158" s="12">
        <v>1</v>
      </c>
      <c r="H158" s="13"/>
      <c r="I158" s="13"/>
      <c r="J158" s="13"/>
      <c r="K158" s="13"/>
      <c r="L158" s="10"/>
      <c r="P158" s="12" t="s">
        <v>731</v>
      </c>
      <c r="Q158" s="13">
        <v>44610</v>
      </c>
      <c r="R158" s="13">
        <v>44623</v>
      </c>
    </row>
    <row r="159" spans="2:18" x14ac:dyDescent="0.25">
      <c r="B159" s="12" t="s">
        <v>162</v>
      </c>
      <c r="C159" s="12" t="s">
        <v>163</v>
      </c>
      <c r="D159" s="32"/>
      <c r="E159" s="32"/>
      <c r="F159" s="12" t="s">
        <v>27</v>
      </c>
      <c r="G159" s="12">
        <v>2.3987999999999999E-2</v>
      </c>
      <c r="H159" s="13"/>
      <c r="I159" s="13"/>
      <c r="J159" s="13"/>
      <c r="K159" s="13"/>
      <c r="L159" s="10"/>
      <c r="P159" s="12" t="s">
        <v>732</v>
      </c>
      <c r="Q159" s="13">
        <v>44622</v>
      </c>
      <c r="R159" s="13">
        <v>44636</v>
      </c>
    </row>
    <row r="160" spans="2:18" x14ac:dyDescent="0.25">
      <c r="B160" s="12" t="s">
        <v>164</v>
      </c>
      <c r="C160" s="12" t="s">
        <v>165</v>
      </c>
      <c r="D160" s="32"/>
      <c r="E160" s="32"/>
      <c r="F160" s="12" t="s">
        <v>43</v>
      </c>
      <c r="G160" s="12">
        <v>4.7259799999999998</v>
      </c>
      <c r="H160" s="13"/>
      <c r="I160" s="13"/>
      <c r="J160" s="13"/>
      <c r="K160" s="13"/>
      <c r="L160" s="10"/>
      <c r="P160" s="12" t="s">
        <v>733</v>
      </c>
      <c r="Q160" s="13">
        <v>44622</v>
      </c>
      <c r="R160" s="13">
        <v>44636</v>
      </c>
    </row>
    <row r="161" spans="2:18" x14ac:dyDescent="0.25">
      <c r="B161" s="12" t="s">
        <v>44</v>
      </c>
      <c r="C161" s="12" t="s">
        <v>166</v>
      </c>
      <c r="D161" s="32"/>
      <c r="E161" s="32"/>
      <c r="F161" s="12" t="s">
        <v>22</v>
      </c>
      <c r="G161" s="12">
        <v>4.7259799999999998</v>
      </c>
      <c r="H161" s="13"/>
      <c r="I161" s="13"/>
      <c r="J161" s="13"/>
      <c r="K161" s="13"/>
      <c r="L161" s="10"/>
      <c r="P161" s="12" t="s">
        <v>734</v>
      </c>
      <c r="Q161" s="13">
        <v>44622</v>
      </c>
      <c r="R161" s="13">
        <v>44636</v>
      </c>
    </row>
    <row r="162" spans="2:18" x14ac:dyDescent="0.25">
      <c r="B162" s="12" t="s">
        <v>167</v>
      </c>
      <c r="C162" s="12" t="s">
        <v>168</v>
      </c>
      <c r="D162" s="32"/>
      <c r="E162" s="32"/>
      <c r="F162" s="12" t="s">
        <v>22</v>
      </c>
      <c r="G162" s="12">
        <v>26.188679999999994</v>
      </c>
      <c r="H162" s="13"/>
      <c r="I162" s="13"/>
      <c r="J162" s="13"/>
      <c r="K162" s="13"/>
      <c r="L162" s="10"/>
      <c r="P162" s="12" t="s">
        <v>735</v>
      </c>
      <c r="Q162" s="13">
        <v>44635</v>
      </c>
      <c r="R162" s="13">
        <v>44648</v>
      </c>
    </row>
    <row r="163" spans="2:18" x14ac:dyDescent="0.25">
      <c r="B163" s="12" t="s">
        <v>169</v>
      </c>
      <c r="C163" s="12" t="s">
        <v>170</v>
      </c>
      <c r="D163" s="32"/>
      <c r="E163" s="32"/>
      <c r="F163" s="12" t="s">
        <v>22</v>
      </c>
      <c r="G163" s="12">
        <v>1.5753333333333333</v>
      </c>
      <c r="H163" s="13"/>
      <c r="I163" s="13"/>
      <c r="J163" s="13"/>
      <c r="K163" s="13"/>
      <c r="L163" s="10"/>
      <c r="P163" s="12" t="s">
        <v>736</v>
      </c>
      <c r="Q163" s="13">
        <v>44635</v>
      </c>
      <c r="R163" s="13">
        <v>44648</v>
      </c>
    </row>
    <row r="164" spans="2:18" x14ac:dyDescent="0.25">
      <c r="B164" s="12" t="s">
        <v>171</v>
      </c>
      <c r="C164" s="12" t="s">
        <v>172</v>
      </c>
      <c r="D164" s="32"/>
      <c r="E164" s="32"/>
      <c r="F164" s="12" t="s">
        <v>79</v>
      </c>
      <c r="G164" s="12">
        <v>62.707500000000003</v>
      </c>
      <c r="H164" s="13"/>
      <c r="I164" s="13"/>
      <c r="J164" s="13"/>
      <c r="K164" s="13"/>
      <c r="L164" s="10"/>
      <c r="P164" s="12" t="s">
        <v>737</v>
      </c>
      <c r="Q164" s="13">
        <f>Q163</f>
        <v>44635</v>
      </c>
      <c r="R164" s="13">
        <f>R163</f>
        <v>44648</v>
      </c>
    </row>
    <row r="165" spans="2:18" x14ac:dyDescent="0.25">
      <c r="B165" s="12" t="s">
        <v>173</v>
      </c>
      <c r="C165" s="12" t="s">
        <v>174</v>
      </c>
      <c r="D165" s="32"/>
      <c r="E165" s="32"/>
      <c r="F165" s="12" t="s">
        <v>22</v>
      </c>
      <c r="G165" s="12">
        <v>74.648661999999987</v>
      </c>
      <c r="H165" s="13"/>
      <c r="I165" s="13"/>
      <c r="J165" s="13"/>
      <c r="K165" s="13"/>
      <c r="L165" s="10"/>
      <c r="P165" s="12" t="s">
        <v>738</v>
      </c>
      <c r="Q165" s="13">
        <v>44649</v>
      </c>
      <c r="R165" s="13">
        <v>44650</v>
      </c>
    </row>
    <row r="166" spans="2:18" x14ac:dyDescent="0.25">
      <c r="B166" s="12" t="s">
        <v>175</v>
      </c>
      <c r="C166" s="12" t="s">
        <v>176</v>
      </c>
      <c r="D166" s="32"/>
      <c r="E166" s="32"/>
      <c r="F166" s="12" t="s">
        <v>22</v>
      </c>
      <c r="G166" s="12">
        <v>180.92822000000007</v>
      </c>
      <c r="H166" s="13"/>
      <c r="I166" s="13"/>
      <c r="J166" s="13"/>
      <c r="K166" s="13"/>
      <c r="L166" s="10"/>
      <c r="P166" s="12" t="s">
        <v>739</v>
      </c>
      <c r="Q166" s="13">
        <v>44634</v>
      </c>
      <c r="R166" s="13">
        <v>44638</v>
      </c>
    </row>
    <row r="167" spans="2:18" x14ac:dyDescent="0.25">
      <c r="B167" s="12" t="s">
        <v>175</v>
      </c>
      <c r="C167" s="12" t="s">
        <v>177</v>
      </c>
      <c r="D167" s="32"/>
      <c r="E167" s="32"/>
      <c r="F167" s="12" t="s">
        <v>22</v>
      </c>
      <c r="G167" s="12">
        <v>28.042963300000004</v>
      </c>
      <c r="H167" s="13"/>
      <c r="I167" s="13"/>
      <c r="J167" s="13"/>
      <c r="K167" s="13"/>
      <c r="L167" s="10"/>
      <c r="P167" s="12" t="s">
        <v>740</v>
      </c>
      <c r="Q167" s="13">
        <v>44637</v>
      </c>
      <c r="R167" s="13">
        <v>44639</v>
      </c>
    </row>
    <row r="168" spans="2:18" x14ac:dyDescent="0.25">
      <c r="B168" s="12" t="s">
        <v>178</v>
      </c>
      <c r="C168" s="12" t="s">
        <v>179</v>
      </c>
      <c r="D168" s="32"/>
      <c r="E168" s="32"/>
      <c r="F168" s="12" t="s">
        <v>22</v>
      </c>
      <c r="G168" s="12">
        <v>2.7240399999999996</v>
      </c>
      <c r="H168" s="13"/>
      <c r="I168" s="13"/>
      <c r="J168" s="13"/>
      <c r="K168" s="13"/>
      <c r="L168" s="10"/>
      <c r="P168" s="12" t="s">
        <v>741</v>
      </c>
      <c r="Q168" s="13">
        <v>44639</v>
      </c>
      <c r="R168" s="13">
        <v>44645</v>
      </c>
    </row>
    <row r="169" spans="2:18" x14ac:dyDescent="0.25">
      <c r="B169" s="12" t="s">
        <v>180</v>
      </c>
      <c r="C169" s="12" t="s">
        <v>181</v>
      </c>
      <c r="D169" s="32"/>
      <c r="E169" s="32"/>
      <c r="F169" s="12" t="s">
        <v>22</v>
      </c>
      <c r="G169" s="12">
        <v>15.246980000000001</v>
      </c>
      <c r="H169" s="13"/>
      <c r="I169" s="13"/>
      <c r="J169" s="13"/>
      <c r="K169" s="13"/>
      <c r="L169" s="10"/>
      <c r="P169" s="12" t="s">
        <v>742</v>
      </c>
      <c r="Q169" s="13">
        <v>44644</v>
      </c>
      <c r="R169" s="13">
        <v>44646</v>
      </c>
    </row>
    <row r="170" spans="2:18" x14ac:dyDescent="0.25">
      <c r="B170" s="12" t="s">
        <v>182</v>
      </c>
      <c r="C170" s="12" t="s">
        <v>183</v>
      </c>
      <c r="D170" s="32"/>
      <c r="E170" s="32"/>
      <c r="F170" s="12" t="s">
        <v>22</v>
      </c>
      <c r="G170" s="12">
        <v>25.965965360000002</v>
      </c>
      <c r="H170" s="13"/>
      <c r="I170" s="13"/>
      <c r="J170" s="13"/>
      <c r="K170" s="13"/>
      <c r="L170" s="10"/>
      <c r="P170" s="12" t="s">
        <v>743</v>
      </c>
      <c r="Q170" s="13">
        <v>44645</v>
      </c>
      <c r="R170" s="13">
        <v>44652</v>
      </c>
    </row>
    <row r="171" spans="2:18" x14ac:dyDescent="0.25">
      <c r="B171" s="12" t="s">
        <v>175</v>
      </c>
      <c r="C171" s="12" t="s">
        <v>184</v>
      </c>
      <c r="D171" s="32"/>
      <c r="E171" s="32"/>
      <c r="F171" s="12" t="s">
        <v>22</v>
      </c>
      <c r="G171" s="12">
        <v>0.14137200000000003</v>
      </c>
      <c r="H171" s="13"/>
      <c r="I171" s="13"/>
      <c r="J171" s="13"/>
      <c r="K171" s="13"/>
      <c r="L171" s="10"/>
      <c r="P171" s="12" t="s">
        <v>744</v>
      </c>
      <c r="Q171" s="13">
        <f>R171-3+1</f>
        <v>44651</v>
      </c>
      <c r="R171" s="13">
        <v>44653</v>
      </c>
    </row>
    <row r="172" spans="2:18" x14ac:dyDescent="0.25">
      <c r="B172" s="12" t="s">
        <v>101</v>
      </c>
      <c r="C172" s="12" t="s">
        <v>185</v>
      </c>
      <c r="D172" s="32"/>
      <c r="E172" s="32"/>
      <c r="F172" s="12" t="s">
        <v>79</v>
      </c>
      <c r="G172" s="12">
        <v>603.57584999999995</v>
      </c>
      <c r="H172" s="13"/>
      <c r="I172" s="13"/>
      <c r="J172" s="13"/>
      <c r="K172" s="13"/>
      <c r="L172" s="10"/>
      <c r="P172" s="12" t="s">
        <v>745</v>
      </c>
      <c r="Q172" s="13">
        <v>44642</v>
      </c>
      <c r="R172" s="13">
        <v>44649</v>
      </c>
    </row>
    <row r="173" spans="2:18" x14ac:dyDescent="0.25">
      <c r="B173" s="12" t="s">
        <v>97</v>
      </c>
      <c r="C173" s="12" t="s">
        <v>186</v>
      </c>
      <c r="D173" s="32"/>
      <c r="E173" s="32"/>
      <c r="F173" s="12" t="s">
        <v>79</v>
      </c>
      <c r="G173" s="12">
        <v>2251.3877272727277</v>
      </c>
      <c r="H173" s="13"/>
      <c r="I173" s="13"/>
      <c r="J173" s="13"/>
      <c r="K173" s="13"/>
      <c r="L173" s="10"/>
      <c r="P173" s="12" t="s">
        <v>746</v>
      </c>
      <c r="Q173" s="13">
        <v>44648</v>
      </c>
      <c r="R173" s="13">
        <v>44650</v>
      </c>
    </row>
    <row r="174" spans="2:18" x14ac:dyDescent="0.25">
      <c r="B174" s="12" t="s">
        <v>97</v>
      </c>
      <c r="C174" s="12" t="s">
        <v>187</v>
      </c>
      <c r="D174" s="32"/>
      <c r="E174" s="32"/>
      <c r="F174" s="12" t="s">
        <v>79</v>
      </c>
      <c r="G174" s="12">
        <v>84.492960000000011</v>
      </c>
      <c r="H174" s="13"/>
      <c r="I174" s="13"/>
      <c r="J174" s="13"/>
      <c r="K174" s="13"/>
      <c r="L174" s="10"/>
      <c r="P174" s="12" t="s">
        <v>747</v>
      </c>
      <c r="Q174" s="13">
        <v>44649</v>
      </c>
      <c r="R174" s="13">
        <v>44656</v>
      </c>
    </row>
    <row r="175" spans="2:18" x14ac:dyDescent="0.25">
      <c r="B175" s="12" t="s">
        <v>101</v>
      </c>
      <c r="C175" s="12" t="s">
        <v>188</v>
      </c>
      <c r="D175" s="32"/>
      <c r="E175" s="32"/>
      <c r="F175" s="12" t="s">
        <v>79</v>
      </c>
      <c r="G175" s="12">
        <v>14.459100000000007</v>
      </c>
      <c r="H175" s="13"/>
      <c r="I175" s="13"/>
      <c r="J175" s="13"/>
      <c r="K175" s="13"/>
      <c r="L175" s="10"/>
      <c r="P175" s="12" t="s">
        <v>748</v>
      </c>
      <c r="Q175" s="13">
        <v>44654</v>
      </c>
      <c r="R175" s="13">
        <v>44657</v>
      </c>
    </row>
    <row r="176" spans="2:18" x14ac:dyDescent="0.25">
      <c r="B176" s="12" t="s">
        <v>189</v>
      </c>
      <c r="C176" s="12" t="s">
        <v>190</v>
      </c>
      <c r="D176" s="32"/>
      <c r="E176" s="32"/>
      <c r="F176" s="12" t="s">
        <v>79</v>
      </c>
      <c r="G176" s="12">
        <v>573.055116</v>
      </c>
      <c r="H176" s="13"/>
      <c r="I176" s="13"/>
      <c r="J176" s="13"/>
      <c r="K176" s="13"/>
      <c r="L176" s="10"/>
      <c r="P176" s="12" t="s">
        <v>749</v>
      </c>
      <c r="Q176" s="13">
        <v>44656</v>
      </c>
      <c r="R176" s="13">
        <v>44661</v>
      </c>
    </row>
    <row r="177" spans="2:18" x14ac:dyDescent="0.25">
      <c r="B177" s="12" t="s">
        <v>101</v>
      </c>
      <c r="C177" s="12" t="s">
        <v>191</v>
      </c>
      <c r="D177" s="32"/>
      <c r="E177" s="32"/>
      <c r="F177" s="12" t="s">
        <v>79</v>
      </c>
      <c r="G177" s="12">
        <v>2.6316000000000002</v>
      </c>
      <c r="H177" s="13"/>
      <c r="I177" s="13"/>
      <c r="J177" s="13"/>
      <c r="K177" s="13"/>
      <c r="L177" s="10"/>
      <c r="P177" s="12" t="s">
        <v>750</v>
      </c>
      <c r="Q177" s="13">
        <v>44660</v>
      </c>
      <c r="R177" s="13">
        <v>44661</v>
      </c>
    </row>
    <row r="178" spans="2:18" x14ac:dyDescent="0.25">
      <c r="B178" s="12" t="s">
        <v>167</v>
      </c>
      <c r="C178" s="12" t="s">
        <v>192</v>
      </c>
      <c r="D178" s="32"/>
      <c r="E178" s="32"/>
      <c r="F178" s="12" t="s">
        <v>22</v>
      </c>
      <c r="G178" s="12">
        <v>1.68885</v>
      </c>
      <c r="H178" s="13"/>
      <c r="I178" s="13"/>
      <c r="J178" s="13"/>
      <c r="K178" s="13"/>
      <c r="L178" s="10"/>
      <c r="P178" s="12" t="s">
        <v>751</v>
      </c>
      <c r="Q178" s="13">
        <v>44653</v>
      </c>
      <c r="R178" s="13">
        <v>44657</v>
      </c>
    </row>
    <row r="179" spans="2:18" x14ac:dyDescent="0.25">
      <c r="B179" s="12" t="s">
        <v>193</v>
      </c>
      <c r="C179" s="12" t="s">
        <v>194</v>
      </c>
      <c r="D179" s="32"/>
      <c r="E179" s="32"/>
      <c r="F179" s="12" t="s">
        <v>79</v>
      </c>
      <c r="G179" s="12">
        <v>35.238799999999998</v>
      </c>
      <c r="H179" s="13"/>
      <c r="I179" s="13"/>
      <c r="J179" s="13"/>
      <c r="K179" s="13"/>
      <c r="L179" s="10"/>
      <c r="P179" s="12" t="s">
        <v>752</v>
      </c>
      <c r="Q179" s="13">
        <v>44656</v>
      </c>
      <c r="R179" s="13">
        <v>44662</v>
      </c>
    </row>
    <row r="180" spans="2:18" x14ac:dyDescent="0.25">
      <c r="B180" s="12" t="s">
        <v>195</v>
      </c>
      <c r="C180" s="12" t="s">
        <v>196</v>
      </c>
      <c r="D180" s="32"/>
      <c r="E180" s="32"/>
      <c r="F180" s="12" t="s">
        <v>22</v>
      </c>
      <c r="G180" s="12">
        <v>34.1571</v>
      </c>
      <c r="H180" s="13"/>
      <c r="I180" s="13"/>
      <c r="J180" s="13"/>
      <c r="K180" s="13"/>
      <c r="L180" s="10"/>
      <c r="P180" s="12" t="s">
        <v>753</v>
      </c>
      <c r="Q180" s="13">
        <v>44659</v>
      </c>
      <c r="R180" s="13">
        <v>44664</v>
      </c>
    </row>
    <row r="181" spans="2:18" x14ac:dyDescent="0.25">
      <c r="B181" s="12" t="s">
        <v>197</v>
      </c>
      <c r="C181" s="12" t="s">
        <v>198</v>
      </c>
      <c r="D181" s="32"/>
      <c r="E181" s="32"/>
      <c r="F181" s="12" t="s">
        <v>79</v>
      </c>
      <c r="G181" s="12">
        <v>369.1644</v>
      </c>
      <c r="H181" s="13"/>
      <c r="I181" s="13"/>
      <c r="J181" s="13"/>
      <c r="K181" s="13"/>
      <c r="L181" s="10"/>
      <c r="P181" s="12" t="s">
        <v>754</v>
      </c>
      <c r="Q181" s="13">
        <v>44664</v>
      </c>
      <c r="R181" s="13">
        <v>44665</v>
      </c>
    </row>
    <row r="182" spans="2:18" x14ac:dyDescent="0.25">
      <c r="B182" s="12" t="s">
        <v>199</v>
      </c>
      <c r="C182" s="12" t="s">
        <v>200</v>
      </c>
      <c r="D182" s="32"/>
      <c r="E182" s="32"/>
      <c r="F182" s="12" t="s">
        <v>79</v>
      </c>
      <c r="G182" s="12">
        <v>599.85320000000002</v>
      </c>
      <c r="H182" s="13"/>
      <c r="I182" s="13"/>
      <c r="J182" s="13"/>
      <c r="K182" s="13"/>
      <c r="L182" s="10"/>
      <c r="P182" s="12" t="s">
        <v>755</v>
      </c>
      <c r="Q182" s="13">
        <v>44639</v>
      </c>
      <c r="R182" s="13">
        <v>44647</v>
      </c>
    </row>
    <row r="183" spans="2:18" x14ac:dyDescent="0.25">
      <c r="B183" s="12" t="s">
        <v>199</v>
      </c>
      <c r="C183" s="12" t="s">
        <v>201</v>
      </c>
      <c r="D183" s="32"/>
      <c r="E183" s="32"/>
      <c r="F183" s="12" t="s">
        <v>79</v>
      </c>
      <c r="G183" s="12">
        <v>80.638000000000005</v>
      </c>
      <c r="H183" s="13"/>
      <c r="I183" s="13"/>
      <c r="J183" s="13"/>
      <c r="K183" s="13"/>
      <c r="L183" s="10"/>
      <c r="P183" s="12" t="s">
        <v>756</v>
      </c>
      <c r="Q183" s="13">
        <v>44644</v>
      </c>
      <c r="R183" s="13">
        <v>44652</v>
      </c>
    </row>
    <row r="184" spans="2:18" x14ac:dyDescent="0.25">
      <c r="B184" s="12" t="s">
        <v>202</v>
      </c>
      <c r="C184" s="12" t="s">
        <v>203</v>
      </c>
      <c r="D184" s="32"/>
      <c r="E184" s="32"/>
      <c r="F184" s="12" t="s">
        <v>79</v>
      </c>
      <c r="G184" s="12">
        <v>352.3855999999999</v>
      </c>
      <c r="H184" s="13"/>
      <c r="I184" s="13"/>
      <c r="J184" s="13"/>
      <c r="K184" s="13"/>
      <c r="L184" s="10"/>
      <c r="P184" s="12" t="s">
        <v>757</v>
      </c>
      <c r="Q184" s="13">
        <v>44652</v>
      </c>
      <c r="R184" s="13">
        <v>44658</v>
      </c>
    </row>
    <row r="185" spans="2:18" x14ac:dyDescent="0.25">
      <c r="B185" s="12" t="s">
        <v>204</v>
      </c>
      <c r="C185" s="12" t="s">
        <v>205</v>
      </c>
      <c r="D185" s="32"/>
      <c r="E185" s="32"/>
      <c r="F185" s="12" t="s">
        <v>79</v>
      </c>
      <c r="G185" s="12">
        <v>46.399200000000008</v>
      </c>
      <c r="H185" s="13"/>
      <c r="I185" s="13"/>
      <c r="J185" s="13"/>
      <c r="K185" s="13"/>
      <c r="L185" s="10"/>
      <c r="P185" s="12" t="s">
        <v>758</v>
      </c>
      <c r="Q185" s="13">
        <v>44653</v>
      </c>
      <c r="R185" s="13">
        <v>44661</v>
      </c>
    </row>
    <row r="186" spans="2:18" x14ac:dyDescent="0.25">
      <c r="B186" s="12" t="s">
        <v>202</v>
      </c>
      <c r="C186" s="12" t="s">
        <v>206</v>
      </c>
      <c r="D186" s="32"/>
      <c r="E186" s="32"/>
      <c r="F186" s="12" t="s">
        <v>79</v>
      </c>
      <c r="G186" s="12">
        <v>4.3415999999999997</v>
      </c>
      <c r="H186" s="13"/>
      <c r="I186" s="13"/>
      <c r="J186" s="13"/>
      <c r="K186" s="13"/>
      <c r="L186" s="10"/>
      <c r="P186" s="12" t="s">
        <v>759</v>
      </c>
      <c r="Q186" s="13">
        <v>44650</v>
      </c>
      <c r="R186" s="13">
        <v>44652</v>
      </c>
    </row>
    <row r="187" spans="2:18" x14ac:dyDescent="0.25">
      <c r="B187" s="12" t="s">
        <v>207</v>
      </c>
      <c r="C187" s="12" t="s">
        <v>208</v>
      </c>
      <c r="D187" s="32"/>
      <c r="E187" s="32"/>
      <c r="F187" s="12" t="s">
        <v>79</v>
      </c>
      <c r="G187" s="12">
        <v>39.398500000000006</v>
      </c>
      <c r="H187" s="13"/>
      <c r="I187" s="13"/>
      <c r="J187" s="13"/>
      <c r="K187" s="13"/>
      <c r="L187" s="10"/>
      <c r="P187" s="12" t="s">
        <v>760</v>
      </c>
      <c r="Q187" s="13">
        <v>44654</v>
      </c>
      <c r="R187" s="13">
        <v>44656</v>
      </c>
    </row>
    <row r="188" spans="2:18" x14ac:dyDescent="0.25">
      <c r="B188" s="12" t="s">
        <v>209</v>
      </c>
      <c r="C188" s="12" t="s">
        <v>210</v>
      </c>
      <c r="D188" s="32"/>
      <c r="E188" s="32"/>
      <c r="F188" s="12" t="s">
        <v>79</v>
      </c>
      <c r="G188" s="12">
        <v>289.50119999999998</v>
      </c>
      <c r="H188" s="13"/>
      <c r="I188" s="13"/>
      <c r="J188" s="13"/>
      <c r="K188" s="13"/>
      <c r="L188" s="10"/>
      <c r="P188" s="12" t="s">
        <v>761</v>
      </c>
      <c r="Q188" s="13">
        <v>44659</v>
      </c>
      <c r="R188" s="13">
        <v>44661</v>
      </c>
    </row>
    <row r="189" spans="2:18" x14ac:dyDescent="0.25">
      <c r="B189" s="12" t="s">
        <v>211</v>
      </c>
      <c r="C189" s="12" t="s">
        <v>212</v>
      </c>
      <c r="D189" s="32"/>
      <c r="E189" s="32"/>
      <c r="F189" s="12" t="s">
        <v>79</v>
      </c>
      <c r="G189" s="12">
        <v>14.046799999999999</v>
      </c>
      <c r="H189" s="13"/>
      <c r="I189" s="13"/>
      <c r="J189" s="13"/>
      <c r="K189" s="13"/>
      <c r="L189" s="10"/>
      <c r="P189" s="12" t="s">
        <v>762</v>
      </c>
      <c r="Q189" s="13">
        <v>44653</v>
      </c>
      <c r="R189" s="13">
        <v>44657</v>
      </c>
    </row>
    <row r="190" spans="2:18" x14ac:dyDescent="0.25">
      <c r="B190" s="12" t="s">
        <v>159</v>
      </c>
      <c r="C190" s="12" t="s">
        <v>213</v>
      </c>
      <c r="D190" s="32"/>
      <c r="E190" s="32"/>
      <c r="F190" s="12" t="s">
        <v>161</v>
      </c>
      <c r="G190" s="12">
        <v>42</v>
      </c>
      <c r="H190" s="13"/>
      <c r="I190" s="13"/>
      <c r="J190" s="13"/>
      <c r="K190" s="13"/>
      <c r="L190" s="10"/>
      <c r="P190" s="12" t="s">
        <v>763</v>
      </c>
      <c r="Q190" s="13">
        <v>44658</v>
      </c>
      <c r="R190" s="13">
        <v>44661</v>
      </c>
    </row>
    <row r="191" spans="2:18" x14ac:dyDescent="0.25">
      <c r="B191" s="12" t="s">
        <v>214</v>
      </c>
      <c r="C191" s="12" t="s">
        <v>215</v>
      </c>
      <c r="D191" s="32"/>
      <c r="E191" s="32"/>
      <c r="F191" s="12" t="s">
        <v>34</v>
      </c>
      <c r="G191" s="12">
        <v>1.4055</v>
      </c>
      <c r="H191" s="13"/>
      <c r="I191" s="13"/>
      <c r="J191" s="13"/>
      <c r="K191" s="13"/>
      <c r="L191" s="10"/>
      <c r="P191" s="12" t="s">
        <v>764</v>
      </c>
      <c r="Q191" s="13">
        <v>44662</v>
      </c>
      <c r="R191" s="13">
        <v>44666</v>
      </c>
    </row>
    <row r="192" spans="2:18" x14ac:dyDescent="0.25">
      <c r="B192" s="12" t="s">
        <v>216</v>
      </c>
      <c r="C192" s="12" t="s">
        <v>217</v>
      </c>
      <c r="D192" s="32"/>
      <c r="E192" s="32"/>
      <c r="F192" s="12" t="s">
        <v>161</v>
      </c>
      <c r="G192" s="12">
        <v>51</v>
      </c>
      <c r="H192" s="13"/>
      <c r="I192" s="13"/>
      <c r="J192" s="13"/>
      <c r="K192" s="13"/>
      <c r="L192" s="10"/>
      <c r="P192" s="12" t="s">
        <v>765</v>
      </c>
      <c r="Q192" s="13">
        <v>44662</v>
      </c>
      <c r="R192" s="13">
        <v>44665</v>
      </c>
    </row>
    <row r="193" spans="2:18" x14ac:dyDescent="0.25">
      <c r="B193" s="12" t="s">
        <v>159</v>
      </c>
      <c r="C193" s="12" t="s">
        <v>218</v>
      </c>
      <c r="D193" s="32"/>
      <c r="E193" s="32"/>
      <c r="F193" s="12" t="s">
        <v>161</v>
      </c>
      <c r="G193" s="12">
        <v>11</v>
      </c>
      <c r="H193" s="13"/>
      <c r="I193" s="13"/>
      <c r="J193" s="13"/>
      <c r="K193" s="13"/>
      <c r="L193" s="10"/>
      <c r="P193" s="12" t="s">
        <v>766</v>
      </c>
      <c r="Q193" s="13">
        <v>44666</v>
      </c>
      <c r="R193" s="13">
        <v>44674</v>
      </c>
    </row>
    <row r="194" spans="2:18" x14ac:dyDescent="0.25">
      <c r="B194" s="12" t="s">
        <v>159</v>
      </c>
      <c r="C194" s="12" t="s">
        <v>219</v>
      </c>
      <c r="D194" s="32"/>
      <c r="E194" s="32"/>
      <c r="F194" s="12" t="s">
        <v>161</v>
      </c>
      <c r="G194" s="12">
        <v>11</v>
      </c>
      <c r="H194" s="13"/>
      <c r="I194" s="13"/>
      <c r="J194" s="13"/>
      <c r="K194" s="13"/>
      <c r="L194" s="10"/>
      <c r="P194" s="12" t="s">
        <v>767</v>
      </c>
      <c r="Q194" s="13">
        <v>44623</v>
      </c>
      <c r="R194" s="13">
        <v>44624</v>
      </c>
    </row>
    <row r="195" spans="2:18" x14ac:dyDescent="0.25">
      <c r="B195" s="12" t="s">
        <v>153</v>
      </c>
      <c r="C195" s="12" t="s">
        <v>220</v>
      </c>
      <c r="D195" s="32"/>
      <c r="E195" s="32"/>
      <c r="F195" s="12" t="s">
        <v>79</v>
      </c>
      <c r="G195" s="12">
        <v>160.9623</v>
      </c>
      <c r="H195" s="13"/>
      <c r="I195" s="13"/>
      <c r="J195" s="13"/>
      <c r="K195" s="13"/>
      <c r="L195" s="10"/>
      <c r="P195" s="12" t="s">
        <v>768</v>
      </c>
      <c r="Q195" s="13">
        <v>44666</v>
      </c>
      <c r="R195" s="13">
        <v>44667</v>
      </c>
    </row>
    <row r="196" spans="2:18" x14ac:dyDescent="0.25">
      <c r="B196" s="12" t="s">
        <v>153</v>
      </c>
      <c r="C196" s="12" t="s">
        <v>221</v>
      </c>
      <c r="D196" s="32"/>
      <c r="E196" s="32"/>
      <c r="F196" s="12" t="s">
        <v>109</v>
      </c>
      <c r="G196" s="12">
        <v>54.800000000000011</v>
      </c>
      <c r="H196" s="13"/>
      <c r="I196" s="13"/>
      <c r="J196" s="13"/>
      <c r="K196" s="13"/>
      <c r="L196" s="10"/>
      <c r="P196" s="12" t="s">
        <v>769</v>
      </c>
      <c r="Q196" s="13">
        <v>44668</v>
      </c>
      <c r="R196" s="13">
        <v>44668</v>
      </c>
    </row>
    <row r="197" spans="2:18" x14ac:dyDescent="0.25">
      <c r="B197" s="12" t="s">
        <v>153</v>
      </c>
      <c r="C197" s="12" t="s">
        <v>222</v>
      </c>
      <c r="D197" s="32"/>
      <c r="E197" s="32"/>
      <c r="F197" s="12" t="s">
        <v>109</v>
      </c>
      <c r="G197" s="12">
        <v>10.84</v>
      </c>
      <c r="H197" s="13"/>
      <c r="I197" s="13"/>
      <c r="J197" s="13"/>
      <c r="K197" s="13"/>
      <c r="L197" s="10"/>
      <c r="P197" s="12" t="s">
        <v>770</v>
      </c>
      <c r="Q197" s="13">
        <v>44668</v>
      </c>
      <c r="R197" s="13">
        <v>44668</v>
      </c>
    </row>
    <row r="198" spans="2:18" x14ac:dyDescent="0.25">
      <c r="B198" s="12" t="s">
        <v>153</v>
      </c>
      <c r="C198" s="12" t="s">
        <v>223</v>
      </c>
      <c r="D198" s="32"/>
      <c r="E198" s="32"/>
      <c r="F198" s="12" t="s">
        <v>109</v>
      </c>
      <c r="G198" s="12">
        <v>63.06</v>
      </c>
      <c r="H198" s="13"/>
      <c r="I198" s="13"/>
      <c r="J198" s="13"/>
      <c r="K198" s="13"/>
      <c r="L198" s="10"/>
      <c r="P198" s="12" t="s">
        <v>771</v>
      </c>
      <c r="Q198" s="13">
        <v>44669</v>
      </c>
      <c r="R198" s="13">
        <v>44669</v>
      </c>
    </row>
    <row r="199" spans="2:18" x14ac:dyDescent="0.25">
      <c r="B199" s="12" t="s">
        <v>153</v>
      </c>
      <c r="C199" s="12" t="s">
        <v>224</v>
      </c>
      <c r="D199" s="32"/>
      <c r="E199" s="32"/>
      <c r="F199" s="12" t="s">
        <v>109</v>
      </c>
      <c r="G199" s="12">
        <v>100.02000000000001</v>
      </c>
      <c r="H199" s="13"/>
      <c r="I199" s="13"/>
      <c r="J199" s="13"/>
      <c r="K199" s="13"/>
      <c r="L199" s="10"/>
      <c r="P199" s="12" t="s">
        <v>772</v>
      </c>
      <c r="Q199" s="13">
        <v>44670</v>
      </c>
      <c r="R199" s="13">
        <v>44670</v>
      </c>
    </row>
    <row r="200" spans="2:18" x14ac:dyDescent="0.25">
      <c r="B200" s="12" t="s">
        <v>153</v>
      </c>
      <c r="C200" s="12" t="s">
        <v>225</v>
      </c>
      <c r="D200" s="32"/>
      <c r="E200" s="32"/>
      <c r="F200" s="12" t="s">
        <v>109</v>
      </c>
      <c r="G200" s="12">
        <v>337.73000000000008</v>
      </c>
      <c r="H200" s="13"/>
      <c r="I200" s="13"/>
      <c r="J200" s="13"/>
      <c r="K200" s="13"/>
      <c r="L200" s="10"/>
      <c r="P200" s="12" t="s">
        <v>773</v>
      </c>
      <c r="Q200" s="13">
        <v>44670</v>
      </c>
      <c r="R200" s="13">
        <v>44670</v>
      </c>
    </row>
    <row r="201" spans="2:18" x14ac:dyDescent="0.25">
      <c r="B201" s="12" t="s">
        <v>153</v>
      </c>
      <c r="C201" s="12" t="s">
        <v>226</v>
      </c>
      <c r="D201" s="32"/>
      <c r="E201" s="32"/>
      <c r="F201" s="12" t="s">
        <v>109</v>
      </c>
      <c r="G201" s="12">
        <v>32.519999999999996</v>
      </c>
      <c r="H201" s="13"/>
      <c r="I201" s="13"/>
      <c r="J201" s="13"/>
      <c r="K201" s="13"/>
      <c r="L201" s="10"/>
      <c r="P201" s="12" t="s">
        <v>774</v>
      </c>
      <c r="Q201" s="13">
        <v>44668</v>
      </c>
      <c r="R201" s="13">
        <v>44670</v>
      </c>
    </row>
    <row r="202" spans="2:18" x14ac:dyDescent="0.25">
      <c r="B202" s="12" t="s">
        <v>227</v>
      </c>
      <c r="C202" s="12" t="s">
        <v>228</v>
      </c>
      <c r="D202" s="32"/>
      <c r="E202" s="32"/>
      <c r="F202" s="12" t="s">
        <v>79</v>
      </c>
      <c r="G202" s="12">
        <v>478.33505200000002</v>
      </c>
      <c r="H202" s="13"/>
      <c r="I202" s="13"/>
      <c r="J202" s="13"/>
      <c r="K202" s="13"/>
      <c r="L202" s="10"/>
      <c r="P202" s="12" t="s">
        <v>775</v>
      </c>
      <c r="Q202" s="13">
        <v>44670</v>
      </c>
      <c r="R202" s="13">
        <v>44672</v>
      </c>
    </row>
    <row r="203" spans="2:18" x14ac:dyDescent="0.25">
      <c r="B203" s="12" t="s">
        <v>153</v>
      </c>
      <c r="C203" s="12" t="s">
        <v>229</v>
      </c>
      <c r="D203" s="32"/>
      <c r="E203" s="32"/>
      <c r="F203" s="12" t="s">
        <v>109</v>
      </c>
      <c r="G203" s="12">
        <v>287.76</v>
      </c>
      <c r="H203" s="13"/>
      <c r="I203" s="13"/>
      <c r="J203" s="13"/>
      <c r="K203" s="13"/>
      <c r="L203" s="10"/>
      <c r="P203" s="12" t="s">
        <v>776</v>
      </c>
      <c r="Q203" s="13">
        <v>44672</v>
      </c>
      <c r="R203" s="13">
        <v>44674</v>
      </c>
    </row>
    <row r="204" spans="2:18" x14ac:dyDescent="0.25">
      <c r="B204" s="12" t="s">
        <v>153</v>
      </c>
      <c r="C204" s="12" t="s">
        <v>230</v>
      </c>
      <c r="D204" s="32"/>
      <c r="E204" s="32"/>
      <c r="F204" s="12" t="s">
        <v>109</v>
      </c>
      <c r="G204" s="12">
        <v>115.4</v>
      </c>
      <c r="H204" s="13"/>
      <c r="I204" s="13"/>
      <c r="J204" s="13"/>
      <c r="K204" s="13"/>
      <c r="L204" s="10"/>
      <c r="P204" s="12" t="s">
        <v>777</v>
      </c>
      <c r="Q204" s="13">
        <v>44674</v>
      </c>
      <c r="R204" s="13">
        <v>44674</v>
      </c>
    </row>
    <row r="205" spans="2:18" x14ac:dyDescent="0.25">
      <c r="B205" s="12" t="s">
        <v>153</v>
      </c>
      <c r="C205" s="12" t="s">
        <v>231</v>
      </c>
      <c r="D205" s="32"/>
      <c r="E205" s="32"/>
      <c r="F205" s="12" t="s">
        <v>109</v>
      </c>
      <c r="G205" s="12">
        <v>107.6</v>
      </c>
      <c r="H205" s="13"/>
      <c r="I205" s="13"/>
      <c r="J205" s="13"/>
      <c r="K205" s="13"/>
      <c r="L205" s="10"/>
      <c r="P205" s="12" t="s">
        <v>778</v>
      </c>
      <c r="Q205" s="13">
        <v>44662</v>
      </c>
      <c r="R205" s="13">
        <v>44665</v>
      </c>
    </row>
    <row r="206" spans="2:18" x14ac:dyDescent="0.25">
      <c r="B206" s="12" t="s">
        <v>153</v>
      </c>
      <c r="C206" s="12" t="s">
        <v>232</v>
      </c>
      <c r="D206" s="32"/>
      <c r="E206" s="32"/>
      <c r="F206" s="12" t="s">
        <v>109</v>
      </c>
      <c r="G206" s="12">
        <v>115.4</v>
      </c>
      <c r="H206" s="13"/>
      <c r="I206" s="13"/>
      <c r="J206" s="13"/>
      <c r="K206" s="13"/>
      <c r="L206" s="10"/>
      <c r="P206" s="12" t="s">
        <v>779</v>
      </c>
      <c r="Q206" s="13">
        <v>44664</v>
      </c>
      <c r="R206" s="13">
        <v>44665</v>
      </c>
    </row>
    <row r="207" spans="2:18" x14ac:dyDescent="0.25">
      <c r="B207" s="12" t="s">
        <v>153</v>
      </c>
      <c r="C207" s="12" t="s">
        <v>233</v>
      </c>
      <c r="D207" s="32"/>
      <c r="E207" s="32"/>
      <c r="F207" s="12" t="s">
        <v>234</v>
      </c>
      <c r="G207" s="12">
        <v>1</v>
      </c>
      <c r="H207" s="13"/>
      <c r="I207" s="13"/>
      <c r="J207" s="13"/>
      <c r="K207" s="13"/>
      <c r="L207" s="10"/>
      <c r="P207" s="12" t="s">
        <v>780</v>
      </c>
      <c r="Q207" s="13">
        <v>44664</v>
      </c>
      <c r="R207" s="13">
        <v>44669</v>
      </c>
    </row>
    <row r="208" spans="2:18" x14ac:dyDescent="0.25">
      <c r="B208" s="12" t="s">
        <v>153</v>
      </c>
      <c r="C208" s="12" t="s">
        <v>235</v>
      </c>
      <c r="D208" s="32"/>
      <c r="E208" s="32"/>
      <c r="F208" s="12" t="s">
        <v>234</v>
      </c>
      <c r="G208" s="12">
        <v>1</v>
      </c>
      <c r="H208" s="13"/>
      <c r="I208" s="13"/>
      <c r="J208" s="13"/>
      <c r="K208" s="13"/>
      <c r="L208" s="10"/>
      <c r="P208" s="12" t="s">
        <v>781</v>
      </c>
      <c r="Q208" s="13">
        <v>44669</v>
      </c>
      <c r="R208" s="13">
        <v>44669</v>
      </c>
    </row>
    <row r="209" spans="2:18" x14ac:dyDescent="0.25">
      <c r="B209" s="12" t="s">
        <v>153</v>
      </c>
      <c r="C209" s="12" t="s">
        <v>236</v>
      </c>
      <c r="D209" s="32"/>
      <c r="E209" s="32"/>
      <c r="F209" s="12" t="s">
        <v>79</v>
      </c>
      <c r="G209" s="12">
        <v>55.5486</v>
      </c>
      <c r="H209" s="13"/>
      <c r="I209" s="13"/>
      <c r="J209" s="13"/>
      <c r="K209" s="13"/>
      <c r="L209" s="10"/>
      <c r="P209" s="12" t="s">
        <v>782</v>
      </c>
      <c r="Q209" s="13">
        <v>44672</v>
      </c>
      <c r="R209" s="13">
        <v>44672</v>
      </c>
    </row>
    <row r="210" spans="2:18" x14ac:dyDescent="0.25">
      <c r="B210" s="12" t="s">
        <v>209</v>
      </c>
      <c r="C210" s="12" t="s">
        <v>237</v>
      </c>
      <c r="D210" s="32"/>
      <c r="E210" s="32"/>
      <c r="F210" s="12" t="s">
        <v>109</v>
      </c>
      <c r="G210" s="12">
        <v>22.28</v>
      </c>
      <c r="H210" s="13"/>
      <c r="I210" s="13"/>
      <c r="J210" s="13"/>
      <c r="K210" s="13"/>
      <c r="L210" s="10"/>
      <c r="P210" s="12" t="s">
        <v>783</v>
      </c>
      <c r="Q210" s="13">
        <v>44672</v>
      </c>
      <c r="R210" s="13">
        <v>44673</v>
      </c>
    </row>
    <row r="211" spans="2:18" x14ac:dyDescent="0.25">
      <c r="B211" s="12" t="s">
        <v>209</v>
      </c>
      <c r="C211" s="12" t="s">
        <v>238</v>
      </c>
      <c r="D211" s="32"/>
      <c r="E211" s="32"/>
      <c r="F211" s="12" t="s">
        <v>79</v>
      </c>
      <c r="G211" s="12">
        <v>7.7990000000000013</v>
      </c>
      <c r="H211" s="13"/>
      <c r="I211" s="13"/>
      <c r="J211" s="13"/>
      <c r="K211" s="13"/>
      <c r="L211" s="10"/>
      <c r="P211" s="12" t="s">
        <v>784</v>
      </c>
      <c r="Q211" s="13">
        <v>44673</v>
      </c>
      <c r="R211" s="13">
        <v>44674</v>
      </c>
    </row>
    <row r="212" spans="2:18" x14ac:dyDescent="0.25">
      <c r="B212" s="12" t="s">
        <v>209</v>
      </c>
      <c r="C212" s="12" t="s">
        <v>239</v>
      </c>
      <c r="D212" s="32"/>
      <c r="E212" s="32"/>
      <c r="F212" s="12" t="s">
        <v>79</v>
      </c>
      <c r="G212" s="12">
        <v>0.90200000000000002</v>
      </c>
      <c r="H212" s="13"/>
      <c r="I212" s="13"/>
      <c r="J212" s="13"/>
      <c r="K212" s="13"/>
      <c r="L212" s="10"/>
      <c r="P212" s="12" t="s">
        <v>785</v>
      </c>
      <c r="Q212" s="13">
        <v>44635</v>
      </c>
      <c r="R212" s="13">
        <v>44639</v>
      </c>
    </row>
    <row r="213" spans="2:18" x14ac:dyDescent="0.25">
      <c r="B213" s="12" t="s">
        <v>240</v>
      </c>
      <c r="C213" s="12" t="s">
        <v>241</v>
      </c>
      <c r="D213" s="32"/>
      <c r="E213" s="32"/>
      <c r="F213" s="12" t="s">
        <v>242</v>
      </c>
      <c r="G213" s="12">
        <v>22.28</v>
      </c>
      <c r="H213" s="13"/>
      <c r="I213" s="13"/>
      <c r="J213" s="13"/>
      <c r="K213" s="13"/>
      <c r="L213" s="10"/>
      <c r="P213" s="12" t="s">
        <v>786</v>
      </c>
      <c r="Q213" s="13">
        <v>44636</v>
      </c>
      <c r="R213" s="13">
        <v>44639</v>
      </c>
    </row>
    <row r="214" spans="2:18" x14ac:dyDescent="0.25">
      <c r="B214" s="12" t="s">
        <v>243</v>
      </c>
      <c r="C214" s="12" t="s">
        <v>244</v>
      </c>
      <c r="D214" s="32"/>
      <c r="E214" s="32"/>
      <c r="F214" s="12" t="s">
        <v>152</v>
      </c>
      <c r="G214" s="12">
        <v>8.7010000000000005</v>
      </c>
      <c r="H214" s="13"/>
      <c r="I214" s="13"/>
      <c r="J214" s="13"/>
      <c r="K214" s="13"/>
      <c r="L214" s="10"/>
      <c r="P214" s="12" t="s">
        <v>787</v>
      </c>
      <c r="Q214" s="13">
        <v>44640</v>
      </c>
      <c r="R214" s="13">
        <v>44640</v>
      </c>
    </row>
    <row r="215" spans="2:18" x14ac:dyDescent="0.25">
      <c r="B215" s="12" t="s">
        <v>153</v>
      </c>
      <c r="C215" s="12" t="s">
        <v>245</v>
      </c>
      <c r="D215" s="32"/>
      <c r="E215" s="32"/>
      <c r="F215" s="12" t="s">
        <v>109</v>
      </c>
      <c r="G215" s="12">
        <v>39.760000000000005</v>
      </c>
      <c r="H215" s="13"/>
      <c r="I215" s="13"/>
      <c r="J215" s="13"/>
      <c r="K215" s="13"/>
      <c r="L215" s="10"/>
      <c r="P215" s="12" t="s">
        <v>788</v>
      </c>
      <c r="Q215" s="13">
        <v>44640</v>
      </c>
      <c r="R215" s="13">
        <v>44642</v>
      </c>
    </row>
    <row r="216" spans="2:18" x14ac:dyDescent="0.25">
      <c r="B216" s="12" t="s">
        <v>153</v>
      </c>
      <c r="C216" s="12" t="s">
        <v>246</v>
      </c>
      <c r="D216" s="32"/>
      <c r="E216" s="32"/>
      <c r="F216" s="12" t="s">
        <v>247</v>
      </c>
      <c r="G216" s="12">
        <v>3</v>
      </c>
      <c r="H216" s="13"/>
      <c r="I216" s="13"/>
      <c r="J216" s="13"/>
      <c r="K216" s="13"/>
      <c r="L216" s="10"/>
      <c r="P216" s="12" t="s">
        <v>789</v>
      </c>
      <c r="Q216" s="13">
        <f>R212+1</f>
        <v>44640</v>
      </c>
      <c r="R216" s="13">
        <f>Q216+1-1</f>
        <v>44640</v>
      </c>
    </row>
    <row r="217" spans="2:18" x14ac:dyDescent="0.25">
      <c r="B217" s="12" t="s">
        <v>153</v>
      </c>
      <c r="C217" s="12" t="s">
        <v>248</v>
      </c>
      <c r="D217" s="32"/>
      <c r="E217" s="32"/>
      <c r="F217" s="12" t="s">
        <v>247</v>
      </c>
      <c r="G217" s="12">
        <v>3</v>
      </c>
      <c r="H217" s="13"/>
      <c r="I217" s="13"/>
      <c r="J217" s="13"/>
      <c r="K217" s="13"/>
      <c r="L217" s="10"/>
      <c r="P217" s="12" t="s">
        <v>790</v>
      </c>
      <c r="Q217" s="13">
        <v>44640</v>
      </c>
      <c r="R217" s="13">
        <v>44646</v>
      </c>
    </row>
    <row r="218" spans="2:18" x14ac:dyDescent="0.25">
      <c r="B218" s="12" t="s">
        <v>159</v>
      </c>
      <c r="C218" s="12" t="s">
        <v>249</v>
      </c>
      <c r="D218" s="32"/>
      <c r="E218" s="32"/>
      <c r="F218" s="12" t="s">
        <v>79</v>
      </c>
      <c r="G218" s="12">
        <v>10.045</v>
      </c>
      <c r="H218" s="13"/>
      <c r="I218" s="13"/>
      <c r="J218" s="13"/>
      <c r="K218" s="13"/>
      <c r="L218" s="10"/>
      <c r="P218" s="12" t="s">
        <v>791</v>
      </c>
      <c r="Q218" s="13">
        <v>44641</v>
      </c>
      <c r="R218" s="13">
        <v>44647</v>
      </c>
    </row>
    <row r="219" spans="2:18" x14ac:dyDescent="0.25">
      <c r="B219" s="12" t="s">
        <v>159</v>
      </c>
      <c r="C219" s="12" t="s">
        <v>250</v>
      </c>
      <c r="D219" s="32"/>
      <c r="E219" s="32"/>
      <c r="F219" s="12" t="s">
        <v>161</v>
      </c>
      <c r="G219" s="12">
        <v>4</v>
      </c>
      <c r="H219" s="13"/>
      <c r="I219" s="13"/>
      <c r="J219" s="13"/>
      <c r="K219" s="13"/>
      <c r="L219" s="10"/>
      <c r="P219" s="12" t="s">
        <v>792</v>
      </c>
      <c r="Q219" s="13">
        <v>44645</v>
      </c>
      <c r="R219" s="13">
        <v>44645</v>
      </c>
    </row>
    <row r="220" spans="2:18" x14ac:dyDescent="0.25">
      <c r="B220" s="12" t="s">
        <v>159</v>
      </c>
      <c r="C220" s="12" t="s">
        <v>251</v>
      </c>
      <c r="D220" s="32"/>
      <c r="E220" s="32"/>
      <c r="F220" s="12" t="s">
        <v>161</v>
      </c>
      <c r="G220" s="12">
        <v>1</v>
      </c>
      <c r="H220" s="13"/>
      <c r="I220" s="13"/>
      <c r="J220" s="13"/>
      <c r="K220" s="13"/>
      <c r="L220" s="10"/>
      <c r="P220" s="12" t="s">
        <v>793</v>
      </c>
      <c r="Q220" s="13">
        <v>44646</v>
      </c>
      <c r="R220" s="13">
        <v>44646</v>
      </c>
    </row>
    <row r="221" spans="2:18" x14ac:dyDescent="0.25">
      <c r="B221" s="12" t="s">
        <v>159</v>
      </c>
      <c r="C221" s="12" t="s">
        <v>252</v>
      </c>
      <c r="D221" s="32"/>
      <c r="E221" s="32"/>
      <c r="F221" s="12" t="s">
        <v>247</v>
      </c>
      <c r="G221" s="12">
        <v>6</v>
      </c>
      <c r="H221" s="13"/>
      <c r="I221" s="13"/>
      <c r="J221" s="13"/>
      <c r="K221" s="13"/>
      <c r="L221" s="10"/>
      <c r="P221" s="12" t="s">
        <v>794</v>
      </c>
      <c r="Q221" s="13">
        <v>44648</v>
      </c>
      <c r="R221" s="13">
        <v>44650</v>
      </c>
    </row>
    <row r="222" spans="2:18" x14ac:dyDescent="0.25">
      <c r="B222" s="12" t="s">
        <v>153</v>
      </c>
      <c r="C222" s="12" t="s">
        <v>253</v>
      </c>
      <c r="D222" s="32"/>
      <c r="E222" s="32"/>
      <c r="F222" s="12" t="s">
        <v>79</v>
      </c>
      <c r="G222" s="12">
        <v>88.953000000000003</v>
      </c>
      <c r="H222" s="13"/>
      <c r="I222" s="13"/>
      <c r="J222" s="13"/>
      <c r="K222" s="13"/>
      <c r="L222" s="10"/>
      <c r="P222" s="12" t="s">
        <v>795</v>
      </c>
      <c r="Q222" s="13">
        <f>R217+1</f>
        <v>44647</v>
      </c>
      <c r="R222" s="13">
        <f>Q222+1-1</f>
        <v>44647</v>
      </c>
    </row>
    <row r="223" spans="2:18" x14ac:dyDescent="0.25">
      <c r="B223" s="12" t="s">
        <v>153</v>
      </c>
      <c r="C223" s="12" t="s">
        <v>254</v>
      </c>
      <c r="D223" s="32"/>
      <c r="E223" s="32"/>
      <c r="F223" s="12" t="s">
        <v>79</v>
      </c>
      <c r="G223" s="12">
        <v>145.816</v>
      </c>
      <c r="H223" s="13"/>
      <c r="I223" s="13"/>
      <c r="J223" s="13"/>
      <c r="K223" s="13"/>
      <c r="L223" s="10"/>
      <c r="P223" s="12" t="s">
        <v>796</v>
      </c>
      <c r="Q223" s="13">
        <v>44646</v>
      </c>
      <c r="R223" s="13">
        <v>44654</v>
      </c>
    </row>
    <row r="224" spans="2:18" x14ac:dyDescent="0.25">
      <c r="B224" s="12" t="s">
        <v>153</v>
      </c>
      <c r="C224" s="12" t="s">
        <v>255</v>
      </c>
      <c r="D224" s="32"/>
      <c r="E224" s="32"/>
      <c r="F224" s="12" t="s">
        <v>79</v>
      </c>
      <c r="G224" s="12">
        <v>23.994399999999999</v>
      </c>
      <c r="H224" s="13"/>
      <c r="I224" s="13"/>
      <c r="J224" s="13"/>
      <c r="K224" s="13"/>
      <c r="L224" s="10"/>
      <c r="P224" s="12" t="s">
        <v>797</v>
      </c>
      <c r="Q224" s="13">
        <v>44653</v>
      </c>
      <c r="R224" s="13">
        <v>44653</v>
      </c>
    </row>
    <row r="225" spans="2:18" x14ac:dyDescent="0.25">
      <c r="B225" s="12" t="s">
        <v>153</v>
      </c>
      <c r="C225" s="12" t="s">
        <v>256</v>
      </c>
      <c r="D225" s="32"/>
      <c r="E225" s="32"/>
      <c r="F225" s="12" t="s">
        <v>247</v>
      </c>
      <c r="G225" s="12">
        <v>17</v>
      </c>
      <c r="H225" s="13"/>
      <c r="I225" s="13"/>
      <c r="J225" s="13"/>
      <c r="K225" s="13"/>
      <c r="L225" s="10"/>
      <c r="P225" s="12" t="s">
        <v>798</v>
      </c>
      <c r="Q225" s="13">
        <v>44654</v>
      </c>
      <c r="R225" s="13">
        <v>44654</v>
      </c>
    </row>
    <row r="226" spans="2:18" x14ac:dyDescent="0.25">
      <c r="B226" s="12" t="s">
        <v>153</v>
      </c>
      <c r="C226" s="12" t="s">
        <v>257</v>
      </c>
      <c r="D226" s="32"/>
      <c r="E226" s="32"/>
      <c r="F226" s="12" t="s">
        <v>247</v>
      </c>
      <c r="G226" s="12">
        <v>15</v>
      </c>
      <c r="H226" s="13"/>
      <c r="I226" s="13"/>
      <c r="J226" s="13"/>
      <c r="K226" s="13"/>
      <c r="L226" s="10"/>
      <c r="P226" s="12" t="s">
        <v>799</v>
      </c>
      <c r="Q226" s="13">
        <v>44655</v>
      </c>
      <c r="R226" s="13">
        <v>44657</v>
      </c>
    </row>
    <row r="227" spans="2:18" x14ac:dyDescent="0.25">
      <c r="B227" s="12" t="s">
        <v>153</v>
      </c>
      <c r="C227" s="12" t="s">
        <v>258</v>
      </c>
      <c r="D227" s="32"/>
      <c r="E227" s="32"/>
      <c r="F227" s="12" t="s">
        <v>247</v>
      </c>
      <c r="G227" s="12">
        <v>35</v>
      </c>
      <c r="H227" s="13"/>
      <c r="I227" s="13"/>
      <c r="J227" s="13"/>
      <c r="K227" s="13"/>
      <c r="L227" s="10"/>
      <c r="P227" s="12" t="s">
        <v>800</v>
      </c>
      <c r="Q227" s="13">
        <f>R223+1</f>
        <v>44655</v>
      </c>
      <c r="R227" s="13">
        <f>Q227-1+1</f>
        <v>44655</v>
      </c>
    </row>
    <row r="228" spans="2:18" x14ac:dyDescent="0.25">
      <c r="B228" s="12" t="s">
        <v>153</v>
      </c>
      <c r="C228" s="12" t="s">
        <v>259</v>
      </c>
      <c r="D228" s="32"/>
      <c r="E228" s="32"/>
      <c r="F228" s="12" t="s">
        <v>247</v>
      </c>
      <c r="G228" s="12">
        <v>3</v>
      </c>
      <c r="H228" s="13"/>
      <c r="I228" s="13"/>
      <c r="J228" s="13"/>
      <c r="K228" s="13"/>
      <c r="L228" s="10"/>
      <c r="P228" s="12" t="s">
        <v>801</v>
      </c>
      <c r="Q228" s="13">
        <v>44663</v>
      </c>
      <c r="R228" s="13">
        <v>44669</v>
      </c>
    </row>
    <row r="229" spans="2:18" x14ac:dyDescent="0.25">
      <c r="B229" s="12" t="s">
        <v>153</v>
      </c>
      <c r="C229" s="12" t="s">
        <v>260</v>
      </c>
      <c r="D229" s="32"/>
      <c r="E229" s="32"/>
      <c r="F229" s="12" t="s">
        <v>247</v>
      </c>
      <c r="G229" s="12">
        <v>14</v>
      </c>
      <c r="H229" s="13"/>
      <c r="I229" s="13"/>
      <c r="J229" s="13"/>
      <c r="K229" s="13"/>
      <c r="L229" s="10"/>
      <c r="P229" s="12" t="s">
        <v>802</v>
      </c>
      <c r="Q229" s="13">
        <v>44822</v>
      </c>
      <c r="R229" s="13">
        <v>44669</v>
      </c>
    </row>
    <row r="230" spans="2:18" x14ac:dyDescent="0.25">
      <c r="B230" s="12" t="s">
        <v>153</v>
      </c>
      <c r="C230" s="12" t="s">
        <v>261</v>
      </c>
      <c r="D230" s="32"/>
      <c r="E230" s="32"/>
      <c r="F230" s="12" t="s">
        <v>247</v>
      </c>
      <c r="G230" s="12">
        <v>27</v>
      </c>
      <c r="H230" s="13"/>
      <c r="I230" s="13"/>
      <c r="J230" s="13"/>
      <c r="K230" s="13"/>
      <c r="L230" s="10"/>
      <c r="P230" s="12" t="s">
        <v>803</v>
      </c>
      <c r="Q230" s="13">
        <v>44670</v>
      </c>
      <c r="R230" s="13">
        <v>44670</v>
      </c>
    </row>
    <row r="231" spans="2:18" x14ac:dyDescent="0.25">
      <c r="B231" s="12" t="s">
        <v>262</v>
      </c>
      <c r="C231" s="12" t="s">
        <v>263</v>
      </c>
      <c r="D231" s="32"/>
      <c r="E231" s="32"/>
      <c r="F231" s="12" t="s">
        <v>79</v>
      </c>
      <c r="G231" s="12">
        <v>234.886</v>
      </c>
      <c r="H231" s="13"/>
      <c r="I231" s="13"/>
      <c r="J231" s="13"/>
      <c r="K231" s="13"/>
      <c r="L231" s="10"/>
      <c r="P231" s="12" t="s">
        <v>804</v>
      </c>
      <c r="Q231" s="13">
        <v>44670</v>
      </c>
      <c r="R231" s="13">
        <v>44670</v>
      </c>
    </row>
    <row r="232" spans="2:18" x14ac:dyDescent="0.25">
      <c r="B232" s="12" t="s">
        <v>264</v>
      </c>
      <c r="C232" s="12" t="s">
        <v>265</v>
      </c>
      <c r="D232" s="32"/>
      <c r="E232" s="32"/>
      <c r="F232" s="12" t="s">
        <v>79</v>
      </c>
      <c r="G232" s="12">
        <v>23.994</v>
      </c>
      <c r="H232" s="13"/>
      <c r="I232" s="13"/>
      <c r="J232" s="13"/>
      <c r="K232" s="13"/>
      <c r="L232" s="10"/>
      <c r="P232" s="12" t="s">
        <v>805</v>
      </c>
      <c r="Q232" s="13">
        <v>44670</v>
      </c>
      <c r="R232" s="13">
        <v>44671</v>
      </c>
    </row>
    <row r="233" spans="2:18" x14ac:dyDescent="0.25">
      <c r="B233" s="12" t="s">
        <v>266</v>
      </c>
      <c r="C233" s="12" t="s">
        <v>267</v>
      </c>
      <c r="D233" s="32"/>
      <c r="E233" s="32"/>
      <c r="F233" s="12" t="s">
        <v>27</v>
      </c>
      <c r="G233" s="12">
        <v>1.15594</v>
      </c>
      <c r="H233" s="13"/>
      <c r="I233" s="13"/>
      <c r="J233" s="13"/>
      <c r="K233" s="13"/>
      <c r="L233" s="10"/>
      <c r="P233" s="12" t="s">
        <v>806</v>
      </c>
      <c r="Q233" s="13">
        <v>44671</v>
      </c>
      <c r="R233" s="13">
        <v>44671</v>
      </c>
    </row>
    <row r="234" spans="2:18" x14ac:dyDescent="0.25">
      <c r="B234" s="12" t="s">
        <v>268</v>
      </c>
      <c r="C234" s="12" t="s">
        <v>269</v>
      </c>
      <c r="D234" s="32"/>
      <c r="E234" s="32"/>
      <c r="F234" s="12" t="s">
        <v>79</v>
      </c>
      <c r="G234" s="12">
        <v>132.38800000000001</v>
      </c>
      <c r="H234" s="13"/>
      <c r="I234" s="13"/>
      <c r="J234" s="13"/>
      <c r="K234" s="13"/>
      <c r="L234" s="10"/>
      <c r="P234" s="12" t="s">
        <v>807</v>
      </c>
      <c r="Q234" s="13">
        <v>44671</v>
      </c>
      <c r="R234" s="13">
        <v>44672</v>
      </c>
    </row>
    <row r="235" spans="2:18" x14ac:dyDescent="0.25">
      <c r="B235" s="12" t="s">
        <v>270</v>
      </c>
      <c r="C235" s="12" t="s">
        <v>271</v>
      </c>
      <c r="D235" s="32"/>
      <c r="E235" s="32"/>
      <c r="F235" s="12" t="s">
        <v>24</v>
      </c>
      <c r="G235" s="12">
        <v>4.3421719999999997</v>
      </c>
      <c r="H235" s="13"/>
      <c r="I235" s="13"/>
      <c r="J235" s="13"/>
      <c r="K235" s="13"/>
      <c r="L235" s="10"/>
      <c r="P235" s="12" t="s">
        <v>808</v>
      </c>
      <c r="Q235" s="13">
        <v>44672</v>
      </c>
      <c r="R235" s="13">
        <v>44672</v>
      </c>
    </row>
    <row r="236" spans="2:18" x14ac:dyDescent="0.25">
      <c r="B236" s="12" t="s">
        <v>209</v>
      </c>
      <c r="C236" s="12" t="s">
        <v>272</v>
      </c>
      <c r="D236" s="32"/>
      <c r="E236" s="32"/>
      <c r="F236" s="12" t="s">
        <v>109</v>
      </c>
      <c r="G236" s="12">
        <v>123.90999999999998</v>
      </c>
      <c r="H236" s="13"/>
      <c r="I236" s="13"/>
      <c r="J236" s="13"/>
      <c r="K236" s="13"/>
      <c r="L236" s="10"/>
      <c r="P236" s="12" t="s">
        <v>809</v>
      </c>
      <c r="Q236" s="13">
        <v>44669</v>
      </c>
      <c r="R236" s="13">
        <v>44674</v>
      </c>
    </row>
    <row r="237" spans="2:18" x14ac:dyDescent="0.25">
      <c r="B237" s="12" t="s">
        <v>159</v>
      </c>
      <c r="C237" s="12" t="s">
        <v>273</v>
      </c>
      <c r="D237" s="32"/>
      <c r="E237" s="32"/>
      <c r="F237" s="12" t="s">
        <v>274</v>
      </c>
      <c r="G237" s="12">
        <v>21.855392000000002</v>
      </c>
      <c r="H237" s="13"/>
      <c r="I237" s="13"/>
      <c r="J237" s="13"/>
      <c r="K237" s="13"/>
      <c r="L237" s="10"/>
      <c r="P237" s="12" t="s">
        <v>810</v>
      </c>
      <c r="Q237" s="13">
        <v>44669</v>
      </c>
      <c r="R237" s="13">
        <v>44674</v>
      </c>
    </row>
    <row r="238" spans="2:18" x14ac:dyDescent="0.25">
      <c r="B238" s="12" t="s">
        <v>275</v>
      </c>
      <c r="C238" s="12" t="s">
        <v>276</v>
      </c>
      <c r="D238" s="32"/>
      <c r="E238" s="32"/>
      <c r="F238" s="12" t="s">
        <v>27</v>
      </c>
      <c r="G238" s="12">
        <v>0.33260000000000001</v>
      </c>
      <c r="H238" s="13"/>
      <c r="I238" s="13"/>
      <c r="J238" s="13"/>
      <c r="K238" s="13"/>
      <c r="L238" s="10"/>
      <c r="P238" s="12" t="s">
        <v>811</v>
      </c>
      <c r="Q238" s="13">
        <v>44631</v>
      </c>
      <c r="R238" s="13">
        <v>44633</v>
      </c>
    </row>
    <row r="239" spans="2:18" x14ac:dyDescent="0.25">
      <c r="B239" s="12" t="s">
        <v>277</v>
      </c>
      <c r="C239" s="12" t="s">
        <v>278</v>
      </c>
      <c r="D239" s="32"/>
      <c r="E239" s="32"/>
      <c r="F239" s="12" t="s">
        <v>79</v>
      </c>
      <c r="G239" s="12">
        <v>17.59</v>
      </c>
      <c r="H239" s="13"/>
      <c r="I239" s="13"/>
      <c r="J239" s="13"/>
      <c r="K239" s="13"/>
      <c r="L239" s="10"/>
      <c r="P239" s="12" t="s">
        <v>812</v>
      </c>
      <c r="Q239" s="13">
        <v>44614</v>
      </c>
      <c r="R239" s="13">
        <v>44633</v>
      </c>
    </row>
    <row r="240" spans="2:18" x14ac:dyDescent="0.25">
      <c r="B240" s="12" t="s">
        <v>279</v>
      </c>
      <c r="C240" s="12" t="s">
        <v>280</v>
      </c>
      <c r="D240" s="32"/>
      <c r="E240" s="32"/>
      <c r="F240" s="12" t="s">
        <v>79</v>
      </c>
      <c r="G240" s="12">
        <v>2795.5760000000005</v>
      </c>
      <c r="H240" s="13"/>
      <c r="I240" s="13"/>
      <c r="J240" s="13"/>
      <c r="K240" s="13"/>
      <c r="L240" s="10"/>
      <c r="P240" s="12" t="s">
        <v>813</v>
      </c>
      <c r="Q240" s="13">
        <v>44641</v>
      </c>
      <c r="R240" s="13">
        <v>44647</v>
      </c>
    </row>
    <row r="241" spans="2:18" x14ac:dyDescent="0.25">
      <c r="B241" s="12" t="s">
        <v>281</v>
      </c>
      <c r="C241" s="12" t="s">
        <v>282</v>
      </c>
      <c r="D241" s="32"/>
      <c r="E241" s="32"/>
      <c r="F241" s="12" t="s">
        <v>79</v>
      </c>
      <c r="G241" s="12">
        <v>2366.1173999999992</v>
      </c>
      <c r="H241" s="13"/>
      <c r="I241" s="13"/>
      <c r="J241" s="13"/>
      <c r="K241" s="13"/>
      <c r="L241" s="10"/>
      <c r="P241" s="12" t="s">
        <v>814</v>
      </c>
      <c r="Q241" s="13">
        <v>44668</v>
      </c>
      <c r="R241" s="13">
        <v>44675</v>
      </c>
    </row>
    <row r="242" spans="2:18" x14ac:dyDescent="0.25">
      <c r="B242" s="12" t="s">
        <v>283</v>
      </c>
      <c r="C242" s="12" t="s">
        <v>284</v>
      </c>
      <c r="D242" s="32"/>
      <c r="E242" s="32"/>
      <c r="F242" s="12" t="s">
        <v>79</v>
      </c>
      <c r="G242" s="12">
        <v>4339.8124000000007</v>
      </c>
      <c r="H242" s="13"/>
      <c r="I242" s="13"/>
      <c r="J242" s="13"/>
      <c r="K242" s="13"/>
      <c r="L242" s="10"/>
      <c r="P242" s="12" t="s">
        <v>815</v>
      </c>
      <c r="Q242" s="13">
        <v>44673</v>
      </c>
      <c r="R242" s="13">
        <v>44674</v>
      </c>
    </row>
    <row r="243" spans="2:18" x14ac:dyDescent="0.25">
      <c r="B243" s="12" t="s">
        <v>285</v>
      </c>
      <c r="C243" s="12" t="s">
        <v>286</v>
      </c>
      <c r="D243" s="32"/>
      <c r="E243" s="32"/>
      <c r="F243" s="12" t="s">
        <v>79</v>
      </c>
      <c r="G243" s="12">
        <v>822.58100000000013</v>
      </c>
      <c r="H243" s="13"/>
      <c r="I243" s="13"/>
      <c r="J243" s="13"/>
      <c r="K243" s="13"/>
      <c r="L243" s="10"/>
      <c r="P243" s="12" t="s">
        <v>816</v>
      </c>
      <c r="Q243" s="13">
        <v>44674</v>
      </c>
      <c r="R243" s="13">
        <v>44674</v>
      </c>
    </row>
    <row r="244" spans="2:18" x14ac:dyDescent="0.25">
      <c r="B244" s="12" t="s">
        <v>287</v>
      </c>
      <c r="C244" s="12" t="s">
        <v>288</v>
      </c>
      <c r="D244" s="32"/>
      <c r="E244" s="32"/>
      <c r="F244" s="12" t="s">
        <v>247</v>
      </c>
      <c r="G244" s="12">
        <v>36</v>
      </c>
      <c r="H244" s="13"/>
      <c r="I244" s="13"/>
      <c r="J244" s="13"/>
      <c r="K244" s="13"/>
      <c r="L244" s="10"/>
      <c r="P244" s="12" t="s">
        <v>817</v>
      </c>
      <c r="Q244" s="13">
        <v>44628</v>
      </c>
      <c r="R244" s="13">
        <v>44628</v>
      </c>
    </row>
    <row r="245" spans="2:18" x14ac:dyDescent="0.25">
      <c r="B245" s="12" t="s">
        <v>289</v>
      </c>
      <c r="C245" s="12" t="s">
        <v>290</v>
      </c>
      <c r="D245" s="32"/>
      <c r="E245" s="32"/>
      <c r="F245" s="12" t="s">
        <v>247</v>
      </c>
      <c r="G245" s="12">
        <v>59</v>
      </c>
      <c r="H245" s="13"/>
      <c r="I245" s="13"/>
      <c r="J245" s="13"/>
      <c r="K245" s="13"/>
      <c r="L245" s="10"/>
      <c r="P245" s="12" t="s">
        <v>818</v>
      </c>
      <c r="Q245" s="13">
        <v>44654</v>
      </c>
      <c r="R245" s="13">
        <v>44655</v>
      </c>
    </row>
    <row r="246" spans="2:18" x14ac:dyDescent="0.25">
      <c r="B246" s="12" t="s">
        <v>291</v>
      </c>
      <c r="C246" s="12" t="s">
        <v>292</v>
      </c>
      <c r="D246" s="32"/>
      <c r="E246" s="32"/>
      <c r="F246" s="12" t="s">
        <v>161</v>
      </c>
      <c r="G246" s="12">
        <v>23</v>
      </c>
      <c r="H246" s="13"/>
      <c r="I246" s="13"/>
      <c r="J246" s="13"/>
      <c r="K246" s="13"/>
      <c r="L246" s="10"/>
      <c r="P246" s="12" t="s">
        <v>819</v>
      </c>
      <c r="Q246" s="13">
        <v>44656</v>
      </c>
      <c r="R246" s="13">
        <v>44657</v>
      </c>
    </row>
    <row r="247" spans="2:18" x14ac:dyDescent="0.25">
      <c r="B247" s="12" t="s">
        <v>159</v>
      </c>
      <c r="C247" s="12" t="s">
        <v>293</v>
      </c>
      <c r="D247" s="32"/>
      <c r="E247" s="32"/>
      <c r="F247" s="12" t="s">
        <v>161</v>
      </c>
      <c r="G247" s="12">
        <v>3</v>
      </c>
      <c r="H247" s="13"/>
      <c r="I247" s="13"/>
      <c r="J247" s="13"/>
      <c r="K247" s="13"/>
      <c r="L247" s="10"/>
      <c r="P247" s="12" t="s">
        <v>814</v>
      </c>
      <c r="Q247" s="13">
        <v>44668</v>
      </c>
      <c r="R247" s="13">
        <v>44675</v>
      </c>
    </row>
    <row r="248" spans="2:18" x14ac:dyDescent="0.25">
      <c r="B248" s="12" t="s">
        <v>294</v>
      </c>
      <c r="C248" s="12" t="s">
        <v>295</v>
      </c>
      <c r="D248" s="32"/>
      <c r="E248" s="32"/>
      <c r="F248" s="12" t="s">
        <v>161</v>
      </c>
      <c r="G248" s="12">
        <v>4</v>
      </c>
      <c r="H248" s="13"/>
      <c r="I248" s="13"/>
      <c r="J248" s="13"/>
      <c r="K248" s="13"/>
      <c r="L248" s="10"/>
      <c r="P248" s="12" t="s">
        <v>817</v>
      </c>
      <c r="Q248" s="13">
        <v>44629</v>
      </c>
      <c r="R248" s="13">
        <v>44629</v>
      </c>
    </row>
    <row r="249" spans="2:18" x14ac:dyDescent="0.25">
      <c r="B249" s="12" t="s">
        <v>296</v>
      </c>
      <c r="C249" s="12" t="s">
        <v>297</v>
      </c>
      <c r="D249" s="32"/>
      <c r="E249" s="32"/>
      <c r="F249" s="12" t="s">
        <v>161</v>
      </c>
      <c r="G249" s="12">
        <v>36</v>
      </c>
      <c r="H249" s="13"/>
      <c r="I249" s="13"/>
      <c r="J249" s="13"/>
      <c r="K249" s="13"/>
      <c r="L249" s="10"/>
      <c r="P249" s="12" t="s">
        <v>818</v>
      </c>
      <c r="Q249" s="13">
        <v>44657</v>
      </c>
      <c r="R249" s="13">
        <v>44658</v>
      </c>
    </row>
    <row r="250" spans="2:18" x14ac:dyDescent="0.25">
      <c r="B250" s="12" t="s">
        <v>298</v>
      </c>
      <c r="C250" s="12" t="s">
        <v>299</v>
      </c>
      <c r="D250" s="32"/>
      <c r="E250" s="32"/>
      <c r="F250" s="12" t="s">
        <v>161</v>
      </c>
      <c r="G250" s="12">
        <v>9</v>
      </c>
      <c r="H250" s="13"/>
      <c r="I250" s="13"/>
      <c r="J250" s="13"/>
      <c r="K250" s="13"/>
      <c r="L250" s="10"/>
      <c r="P250" s="12" t="s">
        <v>819</v>
      </c>
      <c r="Q250" s="13">
        <v>44659</v>
      </c>
      <c r="R250" s="13">
        <v>44661</v>
      </c>
    </row>
    <row r="251" spans="2:18" x14ac:dyDescent="0.25">
      <c r="B251" s="12" t="s">
        <v>298</v>
      </c>
      <c r="C251" s="12" t="s">
        <v>300</v>
      </c>
      <c r="D251" s="32"/>
      <c r="E251" s="32"/>
      <c r="F251" s="12" t="s">
        <v>161</v>
      </c>
      <c r="G251" s="12">
        <v>6</v>
      </c>
      <c r="H251" s="13"/>
      <c r="I251" s="13"/>
      <c r="J251" s="13"/>
      <c r="K251" s="13"/>
      <c r="L251" s="10"/>
      <c r="P251" s="12" t="s">
        <v>814</v>
      </c>
      <c r="Q251" s="13">
        <v>44670</v>
      </c>
      <c r="R251" s="13">
        <v>44672</v>
      </c>
    </row>
    <row r="252" spans="2:18" x14ac:dyDescent="0.25">
      <c r="B252" s="12" t="s">
        <v>301</v>
      </c>
      <c r="C252" s="12" t="s">
        <v>302</v>
      </c>
      <c r="D252" s="32"/>
      <c r="E252" s="32"/>
      <c r="F252" s="12" t="s">
        <v>161</v>
      </c>
      <c r="G252" s="12">
        <v>119</v>
      </c>
      <c r="H252" s="13"/>
      <c r="I252" s="13"/>
      <c r="J252" s="13"/>
      <c r="K252" s="13"/>
      <c r="L252" s="10"/>
      <c r="P252" s="12" t="s">
        <v>820</v>
      </c>
      <c r="Q252" s="13">
        <v>44646</v>
      </c>
      <c r="R252" s="13">
        <v>44646</v>
      </c>
    </row>
    <row r="253" spans="2:18" x14ac:dyDescent="0.25">
      <c r="B253" s="12" t="s">
        <v>159</v>
      </c>
      <c r="C253" s="12" t="s">
        <v>303</v>
      </c>
      <c r="D253" s="32"/>
      <c r="E253" s="32"/>
      <c r="F253" s="12" t="s">
        <v>161</v>
      </c>
      <c r="G253" s="12">
        <v>193</v>
      </c>
      <c r="H253" s="13"/>
      <c r="I253" s="13"/>
      <c r="J253" s="13"/>
      <c r="K253" s="13"/>
      <c r="L253" s="10"/>
      <c r="P253" s="12" t="s">
        <v>821</v>
      </c>
      <c r="Q253" s="13">
        <v>44659</v>
      </c>
      <c r="R253" s="13">
        <v>44659</v>
      </c>
    </row>
    <row r="254" spans="2:18" x14ac:dyDescent="0.25">
      <c r="B254" s="12" t="s">
        <v>304</v>
      </c>
      <c r="C254" s="12" t="s">
        <v>305</v>
      </c>
      <c r="D254" s="32"/>
      <c r="E254" s="32"/>
      <c r="F254" s="12" t="s">
        <v>109</v>
      </c>
      <c r="G254" s="12">
        <v>1600</v>
      </c>
      <c r="H254" s="13"/>
      <c r="I254" s="13"/>
      <c r="J254" s="13"/>
      <c r="K254" s="13"/>
      <c r="L254" s="10"/>
      <c r="P254" s="12" t="s">
        <v>822</v>
      </c>
      <c r="Q254" s="13">
        <v>44640</v>
      </c>
      <c r="R254" s="13">
        <v>44656</v>
      </c>
    </row>
    <row r="255" spans="2:18" x14ac:dyDescent="0.25">
      <c r="B255" s="12" t="s">
        <v>304</v>
      </c>
      <c r="C255" s="12" t="s">
        <v>306</v>
      </c>
      <c r="D255" s="32"/>
      <c r="E255" s="32"/>
      <c r="F255" s="12" t="s">
        <v>109</v>
      </c>
      <c r="G255" s="12">
        <v>1100</v>
      </c>
      <c r="H255" s="13"/>
      <c r="I255" s="13"/>
      <c r="J255" s="13"/>
      <c r="K255" s="13"/>
      <c r="L255" s="10"/>
      <c r="P255" s="12" t="s">
        <v>823</v>
      </c>
      <c r="Q255" s="13">
        <v>44657</v>
      </c>
      <c r="R255" s="13">
        <v>44659</v>
      </c>
    </row>
    <row r="256" spans="2:18" x14ac:dyDescent="0.25">
      <c r="B256" s="12" t="s">
        <v>307</v>
      </c>
      <c r="C256" s="12" t="s">
        <v>308</v>
      </c>
      <c r="D256" s="32"/>
      <c r="E256" s="32"/>
      <c r="F256" s="12" t="s">
        <v>109</v>
      </c>
      <c r="G256" s="12">
        <v>250</v>
      </c>
      <c r="H256" s="13"/>
      <c r="I256" s="13"/>
      <c r="J256" s="13"/>
      <c r="K256" s="13"/>
      <c r="L256" s="10"/>
      <c r="P256" s="12" t="s">
        <v>824</v>
      </c>
      <c r="Q256" s="13">
        <v>44658</v>
      </c>
      <c r="R256" s="13">
        <v>44659</v>
      </c>
    </row>
    <row r="257" spans="2:18" x14ac:dyDescent="0.25">
      <c r="B257" s="12" t="s">
        <v>307</v>
      </c>
      <c r="C257" s="12" t="s">
        <v>309</v>
      </c>
      <c r="D257" s="32"/>
      <c r="E257" s="32"/>
      <c r="F257" s="12" t="s">
        <v>109</v>
      </c>
      <c r="G257" s="12">
        <v>185</v>
      </c>
      <c r="H257" s="13"/>
      <c r="I257" s="13"/>
      <c r="J257" s="13"/>
      <c r="K257" s="13"/>
      <c r="L257" s="10"/>
      <c r="P257" s="12" t="s">
        <v>825</v>
      </c>
      <c r="Q257" s="13">
        <v>44659</v>
      </c>
      <c r="R257" s="13">
        <v>44661</v>
      </c>
    </row>
    <row r="258" spans="2:18" x14ac:dyDescent="0.25">
      <c r="B258" s="12" t="s">
        <v>310</v>
      </c>
      <c r="C258" s="12" t="s">
        <v>311</v>
      </c>
      <c r="D258" s="32"/>
      <c r="E258" s="32"/>
      <c r="F258" s="12" t="s">
        <v>109</v>
      </c>
      <c r="G258" s="12">
        <v>30</v>
      </c>
      <c r="H258" s="13"/>
      <c r="I258" s="13"/>
      <c r="J258" s="13"/>
      <c r="K258" s="13"/>
      <c r="L258" s="10"/>
      <c r="P258" s="12" t="s">
        <v>826</v>
      </c>
      <c r="Q258" s="13">
        <v>44661</v>
      </c>
      <c r="R258" s="13">
        <v>44661</v>
      </c>
    </row>
    <row r="259" spans="2:18" x14ac:dyDescent="0.25">
      <c r="B259" s="12" t="s">
        <v>312</v>
      </c>
      <c r="C259" s="12" t="s">
        <v>313</v>
      </c>
      <c r="D259" s="32"/>
      <c r="E259" s="32"/>
      <c r="F259" s="12" t="s">
        <v>109</v>
      </c>
      <c r="G259" s="12">
        <v>20</v>
      </c>
      <c r="H259" s="13"/>
      <c r="I259" s="13"/>
      <c r="J259" s="13"/>
      <c r="K259" s="13"/>
      <c r="L259" s="10"/>
      <c r="P259" s="12" t="s">
        <v>827</v>
      </c>
      <c r="Q259" s="13">
        <v>44661</v>
      </c>
      <c r="R259" s="13">
        <v>44661</v>
      </c>
    </row>
    <row r="260" spans="2:18" x14ac:dyDescent="0.25">
      <c r="B260" s="12" t="s">
        <v>314</v>
      </c>
      <c r="C260" s="12" t="s">
        <v>315</v>
      </c>
      <c r="D260" s="32"/>
      <c r="E260" s="32"/>
      <c r="F260" s="12" t="s">
        <v>109</v>
      </c>
      <c r="G260" s="12">
        <v>85</v>
      </c>
      <c r="H260" s="13"/>
      <c r="I260" s="13"/>
      <c r="J260" s="13"/>
      <c r="K260" s="13"/>
      <c r="L260" s="10"/>
      <c r="P260" s="12" t="s">
        <v>828</v>
      </c>
      <c r="Q260" s="13">
        <v>44661</v>
      </c>
      <c r="R260" s="13">
        <v>44663</v>
      </c>
    </row>
    <row r="261" spans="2:18" x14ac:dyDescent="0.25">
      <c r="B261" s="12" t="s">
        <v>316</v>
      </c>
      <c r="C261" s="12" t="s">
        <v>317</v>
      </c>
      <c r="D261" s="32"/>
      <c r="E261" s="32"/>
      <c r="F261" s="12" t="s">
        <v>109</v>
      </c>
      <c r="G261" s="12">
        <v>1500</v>
      </c>
      <c r="H261" s="13"/>
      <c r="I261" s="13"/>
      <c r="J261" s="13"/>
      <c r="K261" s="13"/>
      <c r="L261" s="10"/>
      <c r="P261" s="12" t="s">
        <v>829</v>
      </c>
      <c r="Q261" s="13">
        <v>44663</v>
      </c>
      <c r="R261" s="13">
        <v>44663</v>
      </c>
    </row>
    <row r="262" spans="2:18" x14ac:dyDescent="0.25">
      <c r="B262" s="12" t="s">
        <v>318</v>
      </c>
      <c r="C262" s="12" t="s">
        <v>319</v>
      </c>
      <c r="D262" s="32"/>
      <c r="E262" s="32"/>
      <c r="F262" s="12" t="s">
        <v>109</v>
      </c>
      <c r="G262" s="12">
        <v>1200</v>
      </c>
      <c r="H262" s="13"/>
      <c r="I262" s="13"/>
      <c r="J262" s="13"/>
      <c r="K262" s="13"/>
      <c r="L262" s="10"/>
      <c r="P262" s="12" t="s">
        <v>830</v>
      </c>
      <c r="Q262" s="13">
        <v>44664</v>
      </c>
      <c r="R262" s="13">
        <v>44664</v>
      </c>
    </row>
    <row r="263" spans="2:18" x14ac:dyDescent="0.25">
      <c r="B263" s="12" t="s">
        <v>320</v>
      </c>
      <c r="C263" s="12" t="s">
        <v>321</v>
      </c>
      <c r="D263" s="32"/>
      <c r="E263" s="32"/>
      <c r="F263" s="12" t="s">
        <v>322</v>
      </c>
      <c r="G263" s="12">
        <v>18</v>
      </c>
      <c r="H263" s="13"/>
      <c r="I263" s="13"/>
      <c r="J263" s="13"/>
      <c r="K263" s="13"/>
      <c r="L263" s="10"/>
      <c r="P263" s="12" t="s">
        <v>831</v>
      </c>
      <c r="Q263" s="13">
        <v>44663</v>
      </c>
      <c r="R263" s="13">
        <v>44664</v>
      </c>
    </row>
    <row r="264" spans="2:18" x14ac:dyDescent="0.25">
      <c r="B264" s="12" t="s">
        <v>323</v>
      </c>
      <c r="C264" s="12" t="s">
        <v>324</v>
      </c>
      <c r="D264" s="32"/>
      <c r="E264" s="32"/>
      <c r="F264" s="12" t="s">
        <v>161</v>
      </c>
      <c r="G264" s="12">
        <v>1</v>
      </c>
      <c r="H264" s="13"/>
      <c r="I264" s="13"/>
      <c r="J264" s="13"/>
      <c r="K264" s="13"/>
      <c r="L264" s="10"/>
      <c r="P264" s="12" t="s">
        <v>817</v>
      </c>
      <c r="Q264" s="13">
        <v>44629</v>
      </c>
      <c r="R264" s="13">
        <v>44629</v>
      </c>
    </row>
    <row r="265" spans="2:18" x14ac:dyDescent="0.25">
      <c r="B265" s="12" t="s">
        <v>323</v>
      </c>
      <c r="C265" s="12" t="s">
        <v>325</v>
      </c>
      <c r="D265" s="32"/>
      <c r="E265" s="32"/>
      <c r="F265" s="12" t="s">
        <v>161</v>
      </c>
      <c r="G265" s="12">
        <v>16</v>
      </c>
      <c r="H265" s="13"/>
      <c r="I265" s="13"/>
      <c r="J265" s="13"/>
      <c r="K265" s="13"/>
      <c r="L265" s="10"/>
      <c r="P265" s="12" t="s">
        <v>832</v>
      </c>
      <c r="Q265" s="13">
        <v>44626</v>
      </c>
      <c r="R265" s="13">
        <v>44631</v>
      </c>
    </row>
    <row r="266" spans="2:18" x14ac:dyDescent="0.25">
      <c r="B266" s="12" t="s">
        <v>323</v>
      </c>
      <c r="C266" s="12" t="s">
        <v>326</v>
      </c>
      <c r="D266" s="32"/>
      <c r="E266" s="32"/>
      <c r="F266" s="12" t="s">
        <v>161</v>
      </c>
      <c r="G266" s="12">
        <v>2</v>
      </c>
      <c r="H266" s="13"/>
      <c r="I266" s="13"/>
      <c r="J266" s="13"/>
      <c r="K266" s="13"/>
      <c r="L266" s="10"/>
      <c r="P266" s="12" t="s">
        <v>813</v>
      </c>
      <c r="Q266" s="13">
        <v>44632</v>
      </c>
      <c r="R266" s="13">
        <v>44635</v>
      </c>
    </row>
    <row r="267" spans="2:18" x14ac:dyDescent="0.25">
      <c r="B267" s="12" t="s">
        <v>327</v>
      </c>
      <c r="C267" s="12" t="s">
        <v>328</v>
      </c>
      <c r="D267" s="32"/>
      <c r="E267" s="32"/>
      <c r="F267" s="12" t="s">
        <v>161</v>
      </c>
      <c r="G267" s="12">
        <v>1</v>
      </c>
      <c r="H267" s="13"/>
      <c r="I267" s="13"/>
      <c r="J267" s="13"/>
      <c r="K267" s="13"/>
      <c r="L267" s="10"/>
      <c r="P267" s="12" t="s">
        <v>833</v>
      </c>
      <c r="Q267" s="13">
        <v>44665</v>
      </c>
      <c r="R267" s="13">
        <v>44665</v>
      </c>
    </row>
    <row r="268" spans="2:18" x14ac:dyDescent="0.25">
      <c r="B268" s="12" t="s">
        <v>329</v>
      </c>
      <c r="C268" s="12" t="s">
        <v>330</v>
      </c>
      <c r="D268" s="32"/>
      <c r="E268" s="32"/>
      <c r="F268" s="12" t="s">
        <v>161</v>
      </c>
      <c r="G268" s="12">
        <v>3</v>
      </c>
      <c r="H268" s="13"/>
      <c r="I268" s="13"/>
      <c r="J268" s="13"/>
      <c r="K268" s="13"/>
      <c r="L268" s="10"/>
      <c r="P268" s="12" t="s">
        <v>834</v>
      </c>
      <c r="Q268" s="13">
        <v>44546</v>
      </c>
      <c r="R268" s="13">
        <v>44552</v>
      </c>
    </row>
    <row r="269" spans="2:18" x14ac:dyDescent="0.25">
      <c r="B269" s="12" t="s">
        <v>331</v>
      </c>
      <c r="C269" s="12" t="s">
        <v>332</v>
      </c>
      <c r="D269" s="32"/>
      <c r="E269" s="32"/>
      <c r="F269" s="12" t="s">
        <v>161</v>
      </c>
      <c r="G269" s="12">
        <v>1</v>
      </c>
      <c r="H269" s="13"/>
      <c r="I269" s="13"/>
      <c r="J269" s="13"/>
      <c r="K269" s="13"/>
      <c r="L269" s="10"/>
      <c r="P269" s="12" t="s">
        <v>813</v>
      </c>
      <c r="Q269" s="13">
        <v>44550</v>
      </c>
      <c r="R269" s="13">
        <v>44560</v>
      </c>
    </row>
    <row r="270" spans="2:18" x14ac:dyDescent="0.25">
      <c r="B270" s="12" t="s">
        <v>333</v>
      </c>
      <c r="C270" s="12" t="s">
        <v>334</v>
      </c>
      <c r="D270" s="32"/>
      <c r="E270" s="32"/>
      <c r="F270" s="12" t="s">
        <v>247</v>
      </c>
      <c r="G270" s="12">
        <v>1</v>
      </c>
      <c r="H270" s="13"/>
      <c r="I270" s="13"/>
      <c r="J270" s="13"/>
      <c r="K270" s="13"/>
      <c r="L270" s="10"/>
      <c r="P270" s="12" t="s">
        <v>835</v>
      </c>
      <c r="Q270" s="13">
        <v>44638</v>
      </c>
      <c r="R270" s="13">
        <v>44642</v>
      </c>
    </row>
    <row r="271" spans="2:18" x14ac:dyDescent="0.25">
      <c r="B271" s="12" t="s">
        <v>335</v>
      </c>
      <c r="C271" s="12" t="s">
        <v>336</v>
      </c>
      <c r="D271" s="32"/>
      <c r="E271" s="32"/>
      <c r="F271" s="12" t="s">
        <v>322</v>
      </c>
      <c r="G271" s="12">
        <v>3</v>
      </c>
      <c r="H271" s="13"/>
      <c r="I271" s="13"/>
      <c r="J271" s="13"/>
      <c r="K271" s="13"/>
      <c r="L271" s="10"/>
      <c r="P271" s="12" t="s">
        <v>819</v>
      </c>
      <c r="Q271" s="13">
        <v>44640</v>
      </c>
      <c r="R271" s="13">
        <v>44645</v>
      </c>
    </row>
    <row r="272" spans="2:18" x14ac:dyDescent="0.25">
      <c r="B272" s="12" t="s">
        <v>335</v>
      </c>
      <c r="C272" s="12" t="s">
        <v>337</v>
      </c>
      <c r="D272" s="32"/>
      <c r="E272" s="32"/>
      <c r="F272" s="12" t="s">
        <v>322</v>
      </c>
      <c r="G272" s="12">
        <v>1</v>
      </c>
      <c r="H272" s="13"/>
      <c r="I272" s="13"/>
      <c r="J272" s="13"/>
      <c r="K272" s="13"/>
      <c r="L272" s="10"/>
      <c r="P272" s="12" t="s">
        <v>836</v>
      </c>
      <c r="Q272" s="13">
        <v>44640</v>
      </c>
      <c r="R272" s="13">
        <v>44645</v>
      </c>
    </row>
    <row r="273" spans="2:18" x14ac:dyDescent="0.25">
      <c r="B273" s="12" t="s">
        <v>159</v>
      </c>
      <c r="C273" s="12" t="s">
        <v>338</v>
      </c>
      <c r="D273" s="32"/>
      <c r="E273" s="32"/>
      <c r="F273" s="12" t="s">
        <v>161</v>
      </c>
      <c r="G273" s="12">
        <v>23</v>
      </c>
      <c r="H273" s="13"/>
      <c r="I273" s="13"/>
      <c r="J273" s="13"/>
      <c r="K273" s="13"/>
      <c r="L273" s="10"/>
      <c r="P273" s="12" t="s">
        <v>837</v>
      </c>
      <c r="Q273" s="13">
        <v>44640</v>
      </c>
      <c r="R273" s="13">
        <v>44645</v>
      </c>
    </row>
    <row r="274" spans="2:18" x14ac:dyDescent="0.25">
      <c r="B274" s="12" t="s">
        <v>339</v>
      </c>
      <c r="C274" s="12" t="s">
        <v>340</v>
      </c>
      <c r="D274" s="32"/>
      <c r="E274" s="32"/>
      <c r="F274" s="12" t="s">
        <v>341</v>
      </c>
      <c r="G274" s="12">
        <v>1</v>
      </c>
      <c r="H274" s="13"/>
      <c r="I274" s="13"/>
      <c r="J274" s="13"/>
      <c r="K274" s="13"/>
      <c r="L274" s="10"/>
      <c r="P274" s="12" t="s">
        <v>838</v>
      </c>
      <c r="Q274" s="13">
        <v>44640</v>
      </c>
      <c r="R274" s="13">
        <v>44645</v>
      </c>
    </row>
    <row r="275" spans="2:18" x14ac:dyDescent="0.25">
      <c r="B275" s="12" t="s">
        <v>342</v>
      </c>
      <c r="C275" s="12" t="s">
        <v>343</v>
      </c>
      <c r="D275" s="32"/>
      <c r="E275" s="32"/>
      <c r="F275" s="12" t="s">
        <v>247</v>
      </c>
      <c r="G275" s="12">
        <v>36</v>
      </c>
      <c r="H275" s="13"/>
      <c r="I275" s="13"/>
      <c r="J275" s="13"/>
      <c r="K275" s="13"/>
      <c r="L275" s="10"/>
      <c r="P275" s="12" t="s">
        <v>839</v>
      </c>
      <c r="Q275" s="13">
        <v>44643</v>
      </c>
      <c r="R275" s="13">
        <v>44645</v>
      </c>
    </row>
    <row r="276" spans="2:18" x14ac:dyDescent="0.25">
      <c r="B276" s="12" t="s">
        <v>289</v>
      </c>
      <c r="C276" s="12" t="s">
        <v>344</v>
      </c>
      <c r="D276" s="32"/>
      <c r="E276" s="32"/>
      <c r="F276" s="12" t="s">
        <v>247</v>
      </c>
      <c r="G276" s="12">
        <v>66</v>
      </c>
      <c r="H276" s="13"/>
      <c r="I276" s="13"/>
      <c r="J276" s="13"/>
      <c r="K276" s="13"/>
      <c r="L276" s="10"/>
      <c r="P276" s="12" t="s">
        <v>840</v>
      </c>
      <c r="Q276" s="13">
        <v>44646</v>
      </c>
      <c r="R276" s="13">
        <v>44646</v>
      </c>
    </row>
    <row r="277" spans="2:18" x14ac:dyDescent="0.25">
      <c r="B277" s="12" t="s">
        <v>345</v>
      </c>
      <c r="C277" s="12" t="s">
        <v>346</v>
      </c>
      <c r="D277" s="32"/>
      <c r="E277" s="32"/>
      <c r="F277" s="12" t="s">
        <v>109</v>
      </c>
      <c r="G277" s="12">
        <v>350</v>
      </c>
      <c r="H277" s="13"/>
      <c r="I277" s="13"/>
      <c r="J277" s="13"/>
      <c r="K277" s="13"/>
      <c r="L277" s="10"/>
      <c r="P277" s="12" t="s">
        <v>841</v>
      </c>
      <c r="Q277" s="13">
        <f>R276</f>
        <v>44646</v>
      </c>
      <c r="R277" s="13">
        <f>R276</f>
        <v>44646</v>
      </c>
    </row>
    <row r="278" spans="2:18" x14ac:dyDescent="0.25">
      <c r="B278" s="12" t="s">
        <v>323</v>
      </c>
      <c r="C278" s="12" t="s">
        <v>324</v>
      </c>
      <c r="D278" s="32"/>
      <c r="E278" s="32"/>
      <c r="F278" s="12" t="s">
        <v>161</v>
      </c>
      <c r="G278" s="12">
        <v>6</v>
      </c>
      <c r="H278" s="13"/>
      <c r="I278" s="13"/>
      <c r="J278" s="13"/>
      <c r="K278" s="13"/>
      <c r="L278" s="10"/>
      <c r="P278" s="12" t="s">
        <v>842</v>
      </c>
      <c r="Q278" s="13">
        <f>Q277</f>
        <v>44646</v>
      </c>
      <c r="R278" s="13">
        <f>R277</f>
        <v>44646</v>
      </c>
    </row>
    <row r="279" spans="2:18" x14ac:dyDescent="0.25">
      <c r="B279" s="12" t="s">
        <v>323</v>
      </c>
      <c r="C279" s="12" t="s">
        <v>347</v>
      </c>
      <c r="D279" s="32"/>
      <c r="E279" s="32"/>
      <c r="F279" s="12" t="s">
        <v>161</v>
      </c>
      <c r="G279" s="12">
        <v>1</v>
      </c>
      <c r="H279" s="13"/>
      <c r="I279" s="13"/>
      <c r="J279" s="13"/>
      <c r="K279" s="13"/>
      <c r="L279" s="10"/>
      <c r="P279" s="12" t="s">
        <v>843</v>
      </c>
      <c r="Q279" s="13">
        <v>44602</v>
      </c>
      <c r="R279" s="13">
        <v>44612</v>
      </c>
    </row>
    <row r="280" spans="2:18" x14ac:dyDescent="0.25">
      <c r="B280" s="12" t="s">
        <v>159</v>
      </c>
      <c r="C280" s="12" t="s">
        <v>303</v>
      </c>
      <c r="D280" s="32"/>
      <c r="E280" s="32"/>
      <c r="F280" s="12" t="s">
        <v>161</v>
      </c>
      <c r="G280" s="12">
        <v>6</v>
      </c>
      <c r="H280" s="13"/>
      <c r="I280" s="13"/>
      <c r="J280" s="13"/>
      <c r="K280" s="13"/>
      <c r="L280" s="10"/>
      <c r="P280" s="12" t="s">
        <v>844</v>
      </c>
      <c r="Q280" s="13">
        <v>44610</v>
      </c>
      <c r="R280" s="13">
        <v>44618</v>
      </c>
    </row>
    <row r="281" spans="2:18" x14ac:dyDescent="0.25">
      <c r="B281" s="12" t="s">
        <v>304</v>
      </c>
      <c r="C281" s="12" t="s">
        <v>306</v>
      </c>
      <c r="D281" s="32"/>
      <c r="E281" s="32"/>
      <c r="F281" s="12" t="s">
        <v>109</v>
      </c>
      <c r="G281" s="12">
        <v>600</v>
      </c>
      <c r="H281" s="13"/>
      <c r="I281" s="13"/>
      <c r="J281" s="13"/>
      <c r="K281" s="13"/>
      <c r="L281" s="10"/>
      <c r="P281" s="12" t="s">
        <v>845</v>
      </c>
      <c r="Q281" s="13">
        <v>44622</v>
      </c>
      <c r="R281" s="13">
        <v>44623</v>
      </c>
    </row>
    <row r="282" spans="2:18" x14ac:dyDescent="0.25">
      <c r="B282" s="12" t="s">
        <v>304</v>
      </c>
      <c r="C282" s="12" t="s">
        <v>348</v>
      </c>
      <c r="D282" s="32"/>
      <c r="E282" s="32"/>
      <c r="F282" s="12" t="s">
        <v>109</v>
      </c>
      <c r="G282" s="12">
        <v>190</v>
      </c>
      <c r="H282" s="13"/>
      <c r="I282" s="13"/>
      <c r="J282" s="13"/>
      <c r="K282" s="13"/>
      <c r="L282" s="10"/>
      <c r="P282" s="12" t="s">
        <v>846</v>
      </c>
      <c r="Q282" s="13">
        <v>44653</v>
      </c>
      <c r="R282" s="13">
        <v>44653</v>
      </c>
    </row>
    <row r="283" spans="2:18" x14ac:dyDescent="0.25">
      <c r="B283" s="12" t="s">
        <v>307</v>
      </c>
      <c r="C283" s="12" t="s">
        <v>308</v>
      </c>
      <c r="D283" s="32"/>
      <c r="E283" s="32"/>
      <c r="F283" s="12" t="s">
        <v>109</v>
      </c>
      <c r="G283" s="12">
        <v>105</v>
      </c>
      <c r="H283" s="13"/>
      <c r="I283" s="13"/>
      <c r="J283" s="13"/>
      <c r="K283" s="13"/>
      <c r="L283" s="10"/>
      <c r="P283" s="12" t="s">
        <v>847</v>
      </c>
      <c r="Q283" s="13">
        <v>44667</v>
      </c>
      <c r="R283" s="13">
        <v>44675</v>
      </c>
    </row>
    <row r="284" spans="2:18" x14ac:dyDescent="0.25">
      <c r="B284" s="12" t="s">
        <v>314</v>
      </c>
      <c r="C284" s="12" t="s">
        <v>315</v>
      </c>
      <c r="D284" s="32"/>
      <c r="E284" s="32"/>
      <c r="F284" s="12" t="s">
        <v>109</v>
      </c>
      <c r="G284" s="12">
        <v>20</v>
      </c>
      <c r="H284" s="13"/>
      <c r="I284" s="13"/>
      <c r="J284" s="13"/>
      <c r="K284" s="13"/>
      <c r="L284" s="10"/>
      <c r="P284" s="12" t="s">
        <v>848</v>
      </c>
      <c r="Q284" s="13">
        <v>44671</v>
      </c>
      <c r="R284" s="13">
        <v>44671</v>
      </c>
    </row>
    <row r="285" spans="2:18" x14ac:dyDescent="0.25">
      <c r="B285" s="12" t="s">
        <v>349</v>
      </c>
      <c r="C285" s="12" t="s">
        <v>350</v>
      </c>
      <c r="D285" s="32"/>
      <c r="E285" s="32"/>
      <c r="F285" s="12" t="s">
        <v>109</v>
      </c>
      <c r="G285" s="12">
        <v>500</v>
      </c>
      <c r="H285" s="13"/>
      <c r="I285" s="13"/>
      <c r="J285" s="13"/>
      <c r="K285" s="13"/>
      <c r="L285" s="10"/>
      <c r="P285" s="12" t="s">
        <v>849</v>
      </c>
      <c r="Q285" s="13">
        <v>44675</v>
      </c>
      <c r="R285" s="13">
        <v>44677</v>
      </c>
    </row>
    <row r="286" spans="2:18" x14ac:dyDescent="0.25">
      <c r="B286" s="12" t="s">
        <v>351</v>
      </c>
      <c r="C286" s="12" t="s">
        <v>352</v>
      </c>
      <c r="D286" s="32"/>
      <c r="E286" s="32"/>
      <c r="F286" s="12" t="s">
        <v>109</v>
      </c>
      <c r="G286" s="12">
        <v>150</v>
      </c>
      <c r="H286" s="13"/>
      <c r="I286" s="13"/>
      <c r="J286" s="13"/>
      <c r="K286" s="13"/>
      <c r="L286" s="10"/>
    </row>
    <row r="287" spans="2:18" x14ac:dyDescent="0.25">
      <c r="B287" s="12" t="s">
        <v>342</v>
      </c>
      <c r="C287" s="12" t="s">
        <v>343</v>
      </c>
      <c r="D287" s="32"/>
      <c r="E287" s="32"/>
      <c r="F287" s="12" t="s">
        <v>247</v>
      </c>
      <c r="G287" s="12">
        <v>10</v>
      </c>
      <c r="H287" s="13"/>
      <c r="I287" s="13"/>
      <c r="J287" s="13"/>
      <c r="K287" s="13"/>
      <c r="L287" s="10"/>
    </row>
    <row r="288" spans="2:18" x14ac:dyDescent="0.25">
      <c r="B288" s="12" t="s">
        <v>289</v>
      </c>
      <c r="C288" s="12" t="s">
        <v>344</v>
      </c>
      <c r="D288" s="32"/>
      <c r="E288" s="32"/>
      <c r="F288" s="12" t="s">
        <v>247</v>
      </c>
      <c r="G288" s="12">
        <v>56</v>
      </c>
      <c r="H288" s="13"/>
      <c r="I288" s="13"/>
      <c r="J288" s="13"/>
      <c r="K288" s="13"/>
      <c r="L288" s="10"/>
    </row>
    <row r="289" spans="2:12" x14ac:dyDescent="0.25">
      <c r="B289" s="12" t="s">
        <v>345</v>
      </c>
      <c r="C289" s="12" t="s">
        <v>346</v>
      </c>
      <c r="D289" s="32"/>
      <c r="E289" s="32"/>
      <c r="F289" s="12" t="s">
        <v>109</v>
      </c>
      <c r="G289" s="12">
        <v>60</v>
      </c>
      <c r="H289" s="13"/>
      <c r="I289" s="13"/>
      <c r="J289" s="13"/>
      <c r="K289" s="13"/>
      <c r="L289" s="10"/>
    </row>
    <row r="290" spans="2:12" x14ac:dyDescent="0.25">
      <c r="B290" s="12" t="s">
        <v>323</v>
      </c>
      <c r="C290" s="12" t="s">
        <v>324</v>
      </c>
      <c r="D290" s="32"/>
      <c r="E290" s="32"/>
      <c r="F290" s="12" t="s">
        <v>161</v>
      </c>
      <c r="G290" s="12">
        <v>8</v>
      </c>
      <c r="H290" s="13"/>
      <c r="I290" s="13"/>
      <c r="J290" s="13"/>
      <c r="K290" s="13"/>
      <c r="L290" s="10"/>
    </row>
    <row r="291" spans="2:12" x14ac:dyDescent="0.25">
      <c r="B291" s="12" t="s">
        <v>323</v>
      </c>
      <c r="C291" s="12" t="s">
        <v>326</v>
      </c>
      <c r="D291" s="32"/>
      <c r="E291" s="32"/>
      <c r="F291" s="12" t="s">
        <v>161</v>
      </c>
      <c r="G291" s="12">
        <v>2</v>
      </c>
      <c r="H291" s="13"/>
      <c r="I291" s="13"/>
      <c r="J291" s="13"/>
      <c r="K291" s="13"/>
      <c r="L291" s="10"/>
    </row>
    <row r="292" spans="2:12" x14ac:dyDescent="0.25">
      <c r="B292" s="12" t="s">
        <v>159</v>
      </c>
      <c r="C292" s="12" t="s">
        <v>303</v>
      </c>
      <c r="D292" s="32"/>
      <c r="E292" s="32"/>
      <c r="F292" s="12" t="s">
        <v>161</v>
      </c>
      <c r="G292" s="12">
        <v>10</v>
      </c>
      <c r="H292" s="13"/>
      <c r="I292" s="13"/>
      <c r="J292" s="13"/>
      <c r="K292" s="13"/>
      <c r="L292" s="10"/>
    </row>
    <row r="293" spans="2:12" x14ac:dyDescent="0.25">
      <c r="B293" s="12" t="s">
        <v>304</v>
      </c>
      <c r="C293" s="12" t="s">
        <v>305</v>
      </c>
      <c r="D293" s="32"/>
      <c r="E293" s="32"/>
      <c r="F293" s="12" t="s">
        <v>109</v>
      </c>
      <c r="G293" s="12">
        <v>90</v>
      </c>
      <c r="H293" s="13"/>
      <c r="I293" s="13"/>
      <c r="J293" s="13"/>
      <c r="K293" s="13"/>
      <c r="L293" s="10"/>
    </row>
    <row r="294" spans="2:12" x14ac:dyDescent="0.25">
      <c r="B294" s="12" t="s">
        <v>304</v>
      </c>
      <c r="C294" s="12" t="s">
        <v>306</v>
      </c>
      <c r="D294" s="32"/>
      <c r="E294" s="32"/>
      <c r="F294" s="12" t="s">
        <v>109</v>
      </c>
      <c r="G294" s="12">
        <v>140</v>
      </c>
      <c r="H294" s="13"/>
      <c r="I294" s="13"/>
      <c r="J294" s="13"/>
      <c r="K294" s="13"/>
      <c r="L294" s="10"/>
    </row>
    <row r="295" spans="2:12" x14ac:dyDescent="0.25">
      <c r="B295" s="12" t="s">
        <v>304</v>
      </c>
      <c r="C295" s="12" t="s">
        <v>348</v>
      </c>
      <c r="D295" s="32"/>
      <c r="E295" s="32"/>
      <c r="F295" s="12" t="s">
        <v>109</v>
      </c>
      <c r="G295" s="12">
        <v>100</v>
      </c>
      <c r="H295" s="13"/>
      <c r="I295" s="13"/>
      <c r="J295" s="13"/>
      <c r="K295" s="13"/>
      <c r="L295" s="10"/>
    </row>
    <row r="296" spans="2:12" x14ac:dyDescent="0.25">
      <c r="B296" s="12" t="s">
        <v>307</v>
      </c>
      <c r="C296" s="12" t="s">
        <v>308</v>
      </c>
      <c r="D296" s="32"/>
      <c r="E296" s="32"/>
      <c r="F296" s="12" t="s">
        <v>109</v>
      </c>
      <c r="G296" s="12">
        <v>80</v>
      </c>
      <c r="H296" s="13"/>
      <c r="I296" s="13"/>
      <c r="J296" s="13"/>
      <c r="K296" s="13"/>
      <c r="L296" s="10"/>
    </row>
    <row r="297" spans="2:12" x14ac:dyDescent="0.25">
      <c r="B297" s="12" t="s">
        <v>314</v>
      </c>
      <c r="C297" s="12" t="s">
        <v>315</v>
      </c>
      <c r="D297" s="32"/>
      <c r="E297" s="32"/>
      <c r="F297" s="12" t="s">
        <v>109</v>
      </c>
      <c r="G297" s="12">
        <v>40</v>
      </c>
      <c r="H297" s="13"/>
      <c r="I297" s="13"/>
      <c r="J297" s="13"/>
      <c r="K297" s="13"/>
      <c r="L297" s="10"/>
    </row>
    <row r="298" spans="2:12" x14ac:dyDescent="0.25">
      <c r="B298" s="12" t="s">
        <v>349</v>
      </c>
      <c r="C298" s="12" t="s">
        <v>350</v>
      </c>
      <c r="D298" s="32"/>
      <c r="E298" s="32"/>
      <c r="F298" s="12" t="s">
        <v>109</v>
      </c>
      <c r="G298" s="12">
        <v>300</v>
      </c>
      <c r="H298" s="13"/>
      <c r="I298" s="13"/>
      <c r="J298" s="13"/>
      <c r="K298" s="13"/>
      <c r="L298" s="10"/>
    </row>
    <row r="299" spans="2:12" x14ac:dyDescent="0.25">
      <c r="B299" s="12" t="s">
        <v>351</v>
      </c>
      <c r="C299" s="12" t="s">
        <v>352</v>
      </c>
      <c r="D299" s="32"/>
      <c r="E299" s="32"/>
      <c r="F299" s="12" t="s">
        <v>109</v>
      </c>
      <c r="G299" s="12">
        <v>100</v>
      </c>
      <c r="H299" s="13"/>
      <c r="I299" s="13"/>
      <c r="J299" s="13"/>
      <c r="K299" s="13"/>
      <c r="L299" s="10"/>
    </row>
    <row r="300" spans="2:12" x14ac:dyDescent="0.25">
      <c r="B300" s="12" t="s">
        <v>353</v>
      </c>
      <c r="C300" s="12" t="s">
        <v>354</v>
      </c>
      <c r="D300" s="32"/>
      <c r="E300" s="32"/>
      <c r="F300" s="12" t="s">
        <v>43</v>
      </c>
      <c r="G300" s="12">
        <v>16.32</v>
      </c>
      <c r="H300" s="13"/>
      <c r="I300" s="13"/>
      <c r="J300" s="13"/>
      <c r="K300" s="13"/>
      <c r="L300" s="10"/>
    </row>
    <row r="301" spans="2:12" x14ac:dyDescent="0.25">
      <c r="B301" s="12" t="s">
        <v>169</v>
      </c>
      <c r="C301" s="12" t="s">
        <v>355</v>
      </c>
      <c r="D301" s="32"/>
      <c r="E301" s="32"/>
      <c r="F301" s="12" t="s">
        <v>22</v>
      </c>
      <c r="G301" s="12">
        <v>16.32</v>
      </c>
      <c r="H301" s="13"/>
      <c r="I301" s="13"/>
      <c r="J301" s="13"/>
      <c r="K301" s="13"/>
      <c r="L301" s="10"/>
    </row>
    <row r="302" spans="2:12" x14ac:dyDescent="0.25">
      <c r="B302" s="12" t="s">
        <v>356</v>
      </c>
      <c r="C302" s="12" t="s">
        <v>357</v>
      </c>
      <c r="D302" s="32"/>
      <c r="E302" s="32"/>
      <c r="F302" s="12" t="s">
        <v>161</v>
      </c>
      <c r="G302" s="12">
        <v>8</v>
      </c>
      <c r="H302" s="13"/>
      <c r="I302" s="13"/>
      <c r="J302" s="13"/>
      <c r="K302" s="13"/>
      <c r="L302" s="10"/>
    </row>
    <row r="303" spans="2:12" x14ac:dyDescent="0.25">
      <c r="B303" s="12" t="s">
        <v>358</v>
      </c>
      <c r="C303" s="12" t="s">
        <v>359</v>
      </c>
      <c r="D303" s="32"/>
      <c r="E303" s="32"/>
      <c r="F303" s="12" t="s">
        <v>161</v>
      </c>
      <c r="G303" s="12">
        <v>8</v>
      </c>
      <c r="H303" s="13"/>
      <c r="I303" s="13"/>
      <c r="J303" s="13"/>
      <c r="K303" s="13"/>
      <c r="L303" s="10"/>
    </row>
    <row r="304" spans="2:12" x14ac:dyDescent="0.25">
      <c r="B304" s="12" t="s">
        <v>360</v>
      </c>
      <c r="C304" s="12" t="s">
        <v>361</v>
      </c>
      <c r="D304" s="32"/>
      <c r="E304" s="32"/>
      <c r="F304" s="12" t="s">
        <v>109</v>
      </c>
      <c r="G304" s="12">
        <v>115</v>
      </c>
      <c r="H304" s="13"/>
      <c r="I304" s="13"/>
      <c r="J304" s="13"/>
      <c r="K304" s="13"/>
      <c r="L304" s="10"/>
    </row>
    <row r="305" spans="2:12" x14ac:dyDescent="0.25">
      <c r="B305" s="12" t="s">
        <v>362</v>
      </c>
      <c r="C305" s="12" t="s">
        <v>363</v>
      </c>
      <c r="D305" s="32"/>
      <c r="E305" s="32"/>
      <c r="F305" s="12" t="s">
        <v>109</v>
      </c>
      <c r="G305" s="12">
        <v>68</v>
      </c>
      <c r="H305" s="13"/>
      <c r="I305" s="13"/>
      <c r="J305" s="13"/>
      <c r="K305" s="13"/>
      <c r="L305" s="10"/>
    </row>
    <row r="306" spans="2:12" x14ac:dyDescent="0.25">
      <c r="B306" s="12" t="s">
        <v>364</v>
      </c>
      <c r="C306" s="12" t="s">
        <v>365</v>
      </c>
      <c r="D306" s="32"/>
      <c r="E306" s="32"/>
      <c r="F306" s="12" t="s">
        <v>366</v>
      </c>
      <c r="G306" s="12">
        <v>8</v>
      </c>
      <c r="H306" s="13"/>
      <c r="I306" s="13"/>
      <c r="J306" s="13"/>
      <c r="K306" s="13"/>
      <c r="L306" s="10"/>
    </row>
    <row r="307" spans="2:12" x14ac:dyDescent="0.25">
      <c r="B307" s="12" t="s">
        <v>339</v>
      </c>
      <c r="C307" s="12" t="s">
        <v>340</v>
      </c>
      <c r="D307" s="32"/>
      <c r="E307" s="32"/>
      <c r="F307" s="12" t="s">
        <v>341</v>
      </c>
      <c r="G307" s="12">
        <v>2</v>
      </c>
      <c r="H307" s="13"/>
      <c r="I307" s="13"/>
      <c r="J307" s="13"/>
      <c r="K307" s="13"/>
      <c r="L307" s="10"/>
    </row>
    <row r="308" spans="2:12" x14ac:dyDescent="0.25">
      <c r="B308" s="12" t="s">
        <v>304</v>
      </c>
      <c r="C308" s="12" t="s">
        <v>348</v>
      </c>
      <c r="D308" s="32"/>
      <c r="E308" s="32"/>
      <c r="F308" s="12" t="s">
        <v>109</v>
      </c>
      <c r="G308" s="12">
        <v>70</v>
      </c>
      <c r="H308" s="13"/>
      <c r="I308" s="13"/>
      <c r="J308" s="13"/>
      <c r="K308" s="13"/>
      <c r="L308" s="10"/>
    </row>
    <row r="309" spans="2:12" x14ac:dyDescent="0.25">
      <c r="B309" s="12" t="s">
        <v>307</v>
      </c>
      <c r="C309" s="12" t="s">
        <v>308</v>
      </c>
      <c r="D309" s="32"/>
      <c r="E309" s="32"/>
      <c r="F309" s="12" t="s">
        <v>109</v>
      </c>
      <c r="G309" s="12">
        <v>170</v>
      </c>
      <c r="H309" s="13"/>
      <c r="I309" s="13"/>
      <c r="J309" s="13"/>
      <c r="K309" s="13"/>
      <c r="L309" s="10"/>
    </row>
    <row r="310" spans="2:12" x14ac:dyDescent="0.25">
      <c r="B310" s="12" t="s">
        <v>159</v>
      </c>
      <c r="C310" s="12" t="s">
        <v>303</v>
      </c>
      <c r="D310" s="32"/>
      <c r="E310" s="32"/>
      <c r="F310" s="12" t="s">
        <v>161</v>
      </c>
      <c r="G310" s="12">
        <v>17</v>
      </c>
      <c r="H310" s="13"/>
      <c r="I310" s="13"/>
      <c r="J310" s="13"/>
      <c r="K310" s="13"/>
      <c r="L310" s="10"/>
    </row>
    <row r="311" spans="2:12" x14ac:dyDescent="0.25">
      <c r="B311" s="12" t="s">
        <v>312</v>
      </c>
      <c r="C311" s="12" t="s">
        <v>367</v>
      </c>
      <c r="D311" s="32"/>
      <c r="E311" s="32"/>
      <c r="F311" s="12" t="s">
        <v>109</v>
      </c>
      <c r="G311" s="12">
        <v>70</v>
      </c>
      <c r="H311" s="13"/>
      <c r="I311" s="13"/>
      <c r="J311" s="13"/>
      <c r="K311" s="13"/>
      <c r="L311" s="10"/>
    </row>
    <row r="312" spans="2:12" x14ac:dyDescent="0.25">
      <c r="B312" s="12" t="s">
        <v>368</v>
      </c>
      <c r="C312" s="12" t="s">
        <v>369</v>
      </c>
      <c r="D312" s="32"/>
      <c r="E312" s="32"/>
      <c r="F312" s="12" t="s">
        <v>109</v>
      </c>
      <c r="G312" s="12">
        <v>120</v>
      </c>
      <c r="H312" s="13"/>
      <c r="I312" s="13"/>
      <c r="J312" s="13"/>
      <c r="K312" s="13"/>
      <c r="L312" s="10"/>
    </row>
    <row r="313" spans="2:12" x14ac:dyDescent="0.25">
      <c r="B313" s="12" t="s">
        <v>370</v>
      </c>
      <c r="C313" s="12" t="s">
        <v>371</v>
      </c>
      <c r="D313" s="32"/>
      <c r="E313" s="32"/>
      <c r="F313" s="12" t="s">
        <v>109</v>
      </c>
      <c r="G313" s="12">
        <v>40</v>
      </c>
      <c r="H313" s="13"/>
      <c r="I313" s="13"/>
      <c r="J313" s="13"/>
      <c r="K313" s="13"/>
      <c r="L313" s="10"/>
    </row>
    <row r="314" spans="2:12" x14ac:dyDescent="0.25">
      <c r="B314" s="12" t="s">
        <v>318</v>
      </c>
      <c r="C314" s="12" t="s">
        <v>372</v>
      </c>
      <c r="D314" s="32"/>
      <c r="E314" s="32"/>
      <c r="F314" s="12" t="s">
        <v>109</v>
      </c>
      <c r="G314" s="12">
        <v>270</v>
      </c>
      <c r="H314" s="13"/>
      <c r="I314" s="13"/>
      <c r="J314" s="13"/>
      <c r="K314" s="13"/>
      <c r="L314" s="10"/>
    </row>
    <row r="315" spans="2:12" x14ac:dyDescent="0.25">
      <c r="B315" s="12" t="s">
        <v>373</v>
      </c>
      <c r="C315" s="12" t="s">
        <v>374</v>
      </c>
      <c r="D315" s="32"/>
      <c r="E315" s="32"/>
      <c r="F315" s="12" t="s">
        <v>109</v>
      </c>
      <c r="G315" s="12">
        <v>180</v>
      </c>
      <c r="H315" s="13"/>
      <c r="I315" s="13"/>
      <c r="J315" s="13"/>
      <c r="K315" s="13"/>
      <c r="L315" s="10"/>
    </row>
    <row r="316" spans="2:12" x14ac:dyDescent="0.25">
      <c r="B316" s="12" t="s">
        <v>320</v>
      </c>
      <c r="C316" s="12" t="s">
        <v>321</v>
      </c>
      <c r="D316" s="32"/>
      <c r="E316" s="32"/>
      <c r="F316" s="12" t="s">
        <v>322</v>
      </c>
      <c r="G316" s="12">
        <v>14</v>
      </c>
      <c r="H316" s="13"/>
      <c r="I316" s="13"/>
      <c r="J316" s="13"/>
      <c r="K316" s="13"/>
      <c r="L316" s="10"/>
    </row>
    <row r="317" spans="2:12" x14ac:dyDescent="0.25">
      <c r="B317" s="12" t="s">
        <v>323</v>
      </c>
      <c r="C317" s="12" t="s">
        <v>375</v>
      </c>
      <c r="D317" s="32"/>
      <c r="E317" s="32"/>
      <c r="F317" s="12" t="s">
        <v>161</v>
      </c>
      <c r="G317" s="12">
        <v>17</v>
      </c>
      <c r="H317" s="13"/>
      <c r="I317" s="13"/>
      <c r="J317" s="13"/>
      <c r="K317" s="13"/>
      <c r="L317" s="10"/>
    </row>
    <row r="318" spans="2:12" x14ac:dyDescent="0.25">
      <c r="B318" s="12" t="s">
        <v>376</v>
      </c>
      <c r="C318" s="12" t="s">
        <v>377</v>
      </c>
      <c r="D318" s="32"/>
      <c r="E318" s="32"/>
      <c r="F318" s="12" t="s">
        <v>161</v>
      </c>
      <c r="G318" s="12">
        <v>4</v>
      </c>
      <c r="H318" s="13"/>
      <c r="I318" s="13"/>
      <c r="J318" s="13"/>
      <c r="K318" s="13"/>
      <c r="L318" s="10"/>
    </row>
    <row r="319" spans="2:12" x14ac:dyDescent="0.25">
      <c r="B319" s="12" t="s">
        <v>378</v>
      </c>
      <c r="C319" s="12" t="s">
        <v>379</v>
      </c>
      <c r="D319" s="32"/>
      <c r="E319" s="32"/>
      <c r="F319" s="12" t="s">
        <v>380</v>
      </c>
      <c r="G319" s="12">
        <v>1</v>
      </c>
      <c r="H319" s="13"/>
      <c r="I319" s="13"/>
      <c r="J319" s="13"/>
      <c r="K319" s="13"/>
      <c r="L319" s="10"/>
    </row>
    <row r="320" spans="2:12" x14ac:dyDescent="0.25">
      <c r="B320" s="12" t="s">
        <v>159</v>
      </c>
      <c r="C320" s="12" t="s">
        <v>381</v>
      </c>
      <c r="D320" s="32"/>
      <c r="E320" s="32"/>
      <c r="F320" s="12" t="s">
        <v>380</v>
      </c>
      <c r="G320" s="12">
        <v>6</v>
      </c>
      <c r="H320" s="13"/>
      <c r="I320" s="13"/>
      <c r="J320" s="13"/>
      <c r="K320" s="13"/>
      <c r="L320" s="10"/>
    </row>
    <row r="321" spans="2:12" x14ac:dyDescent="0.25">
      <c r="B321" s="12" t="s">
        <v>304</v>
      </c>
      <c r="C321" s="12" t="s">
        <v>305</v>
      </c>
      <c r="D321" s="32"/>
      <c r="E321" s="32"/>
      <c r="F321" s="12" t="s">
        <v>109</v>
      </c>
      <c r="G321" s="12">
        <v>240</v>
      </c>
      <c r="H321" s="13"/>
      <c r="I321" s="13"/>
      <c r="J321" s="13"/>
      <c r="K321" s="13"/>
      <c r="L321" s="10"/>
    </row>
    <row r="322" spans="2:12" x14ac:dyDescent="0.25">
      <c r="B322" s="12" t="s">
        <v>304</v>
      </c>
      <c r="C322" s="12" t="s">
        <v>382</v>
      </c>
      <c r="D322" s="32"/>
      <c r="E322" s="32"/>
      <c r="F322" s="12" t="s">
        <v>109</v>
      </c>
      <c r="G322" s="12">
        <v>120</v>
      </c>
      <c r="H322" s="13"/>
      <c r="I322" s="13"/>
      <c r="J322" s="13"/>
      <c r="K322" s="13"/>
      <c r="L322" s="10"/>
    </row>
    <row r="323" spans="2:12" x14ac:dyDescent="0.25">
      <c r="B323" s="12" t="s">
        <v>383</v>
      </c>
      <c r="C323" s="12" t="s">
        <v>384</v>
      </c>
      <c r="D323" s="32"/>
      <c r="E323" s="32"/>
      <c r="F323" s="12" t="s">
        <v>109</v>
      </c>
      <c r="G323" s="12">
        <v>220</v>
      </c>
      <c r="H323" s="13"/>
      <c r="I323" s="13"/>
      <c r="J323" s="13"/>
      <c r="K323" s="13"/>
      <c r="L323" s="10"/>
    </row>
    <row r="324" spans="2:12" x14ac:dyDescent="0.25">
      <c r="B324" s="12" t="s">
        <v>368</v>
      </c>
      <c r="C324" s="12" t="s">
        <v>385</v>
      </c>
      <c r="D324" s="32"/>
      <c r="E324" s="32"/>
      <c r="F324" s="12" t="s">
        <v>109</v>
      </c>
      <c r="G324" s="12">
        <v>180</v>
      </c>
      <c r="H324" s="13"/>
      <c r="I324" s="13"/>
      <c r="J324" s="13"/>
      <c r="K324" s="13"/>
      <c r="L324" s="10"/>
    </row>
    <row r="325" spans="2:12" x14ac:dyDescent="0.25">
      <c r="B325" s="12" t="s">
        <v>312</v>
      </c>
      <c r="C325" s="12" t="s">
        <v>367</v>
      </c>
      <c r="D325" s="32"/>
      <c r="E325" s="32"/>
      <c r="F325" s="12" t="s">
        <v>109</v>
      </c>
      <c r="G325" s="12">
        <v>50</v>
      </c>
      <c r="H325" s="13"/>
      <c r="I325" s="13"/>
      <c r="J325" s="13"/>
      <c r="K325" s="13"/>
      <c r="L325" s="10"/>
    </row>
    <row r="326" spans="2:12" x14ac:dyDescent="0.25">
      <c r="B326" s="12" t="s">
        <v>386</v>
      </c>
      <c r="C326" s="12" t="s">
        <v>387</v>
      </c>
      <c r="D326" s="32"/>
      <c r="E326" s="32"/>
      <c r="F326" s="12" t="s">
        <v>109</v>
      </c>
      <c r="G326" s="12">
        <v>40</v>
      </c>
      <c r="H326" s="13"/>
      <c r="I326" s="13"/>
      <c r="J326" s="13"/>
      <c r="K326" s="13"/>
      <c r="L326" s="10"/>
    </row>
    <row r="327" spans="2:12" x14ac:dyDescent="0.25">
      <c r="B327" s="12" t="s">
        <v>349</v>
      </c>
      <c r="C327" s="12" t="s">
        <v>388</v>
      </c>
      <c r="D327" s="32"/>
      <c r="E327" s="32"/>
      <c r="F327" s="12" t="s">
        <v>109</v>
      </c>
      <c r="G327" s="12">
        <v>240</v>
      </c>
      <c r="H327" s="13"/>
      <c r="I327" s="13"/>
      <c r="J327" s="13"/>
      <c r="K327" s="13"/>
      <c r="L327" s="10"/>
    </row>
    <row r="328" spans="2:12" x14ac:dyDescent="0.25">
      <c r="B328" s="12" t="s">
        <v>351</v>
      </c>
      <c r="C328" s="12" t="s">
        <v>389</v>
      </c>
      <c r="D328" s="32"/>
      <c r="E328" s="32"/>
      <c r="F328" s="12" t="s">
        <v>109</v>
      </c>
      <c r="G328" s="12">
        <v>180</v>
      </c>
      <c r="H328" s="13"/>
      <c r="I328" s="13"/>
      <c r="J328" s="13"/>
      <c r="K328" s="13"/>
      <c r="L328" s="10"/>
    </row>
    <row r="329" spans="2:12" x14ac:dyDescent="0.25">
      <c r="B329" s="12" t="s">
        <v>316</v>
      </c>
      <c r="C329" s="12" t="s">
        <v>317</v>
      </c>
      <c r="D329" s="32"/>
      <c r="E329" s="32"/>
      <c r="F329" s="12" t="s">
        <v>109</v>
      </c>
      <c r="G329" s="12">
        <v>220</v>
      </c>
      <c r="H329" s="13"/>
      <c r="I329" s="13"/>
      <c r="J329" s="13"/>
      <c r="K329" s="13"/>
      <c r="L329" s="10"/>
    </row>
    <row r="330" spans="2:12" x14ac:dyDescent="0.25">
      <c r="B330" s="12" t="s">
        <v>318</v>
      </c>
      <c r="C330" s="12" t="s">
        <v>390</v>
      </c>
      <c r="D330" s="32"/>
      <c r="E330" s="32"/>
      <c r="F330" s="12" t="s">
        <v>109</v>
      </c>
      <c r="G330" s="12">
        <v>150</v>
      </c>
      <c r="H330" s="13"/>
      <c r="I330" s="13"/>
      <c r="J330" s="13"/>
      <c r="K330" s="13"/>
      <c r="L330" s="10"/>
    </row>
    <row r="331" spans="2:12" x14ac:dyDescent="0.25">
      <c r="B331" s="12" t="s">
        <v>391</v>
      </c>
      <c r="C331" s="12" t="s">
        <v>392</v>
      </c>
      <c r="D331" s="32"/>
      <c r="E331" s="32"/>
      <c r="F331" s="12" t="s">
        <v>161</v>
      </c>
      <c r="G331" s="12">
        <v>6</v>
      </c>
      <c r="H331" s="13"/>
      <c r="I331" s="13"/>
      <c r="J331" s="13"/>
      <c r="K331" s="13"/>
      <c r="L331" s="10"/>
    </row>
    <row r="332" spans="2:12" x14ac:dyDescent="0.25">
      <c r="B332" s="12" t="s">
        <v>391</v>
      </c>
      <c r="C332" s="12" t="s">
        <v>393</v>
      </c>
      <c r="D332" s="32"/>
      <c r="E332" s="32"/>
      <c r="F332" s="12" t="s">
        <v>161</v>
      </c>
      <c r="G332" s="12">
        <v>1</v>
      </c>
      <c r="H332" s="13"/>
      <c r="I332" s="13"/>
      <c r="J332" s="13"/>
      <c r="K332" s="13"/>
      <c r="L332" s="10"/>
    </row>
    <row r="333" spans="2:12" x14ac:dyDescent="0.25">
      <c r="B333" s="12" t="s">
        <v>394</v>
      </c>
      <c r="C333" s="12" t="s">
        <v>395</v>
      </c>
      <c r="D333" s="32"/>
      <c r="E333" s="32"/>
      <c r="F333" s="12" t="s">
        <v>34</v>
      </c>
      <c r="G333" s="12">
        <v>0.26</v>
      </c>
      <c r="H333" s="13"/>
      <c r="I333" s="13"/>
      <c r="J333" s="13"/>
      <c r="K333" s="13"/>
      <c r="L333" s="10"/>
    </row>
    <row r="334" spans="2:12" x14ac:dyDescent="0.25">
      <c r="B334" s="12" t="s">
        <v>396</v>
      </c>
      <c r="C334" s="12" t="s">
        <v>397</v>
      </c>
      <c r="D334" s="32"/>
      <c r="E334" s="32"/>
      <c r="F334" s="12" t="s">
        <v>34</v>
      </c>
      <c r="G334" s="12">
        <v>0.18</v>
      </c>
      <c r="H334" s="13"/>
      <c r="I334" s="13"/>
      <c r="J334" s="13"/>
      <c r="K334" s="13"/>
      <c r="L334" s="10"/>
    </row>
    <row r="335" spans="2:12" x14ac:dyDescent="0.25">
      <c r="B335" s="12" t="s">
        <v>398</v>
      </c>
      <c r="C335" s="12" t="s">
        <v>399</v>
      </c>
      <c r="D335" s="32"/>
      <c r="E335" s="32"/>
      <c r="F335" s="12" t="s">
        <v>34</v>
      </c>
      <c r="G335" s="12">
        <v>0.38</v>
      </c>
      <c r="H335" s="13"/>
      <c r="I335" s="13"/>
      <c r="J335" s="13"/>
      <c r="K335" s="13"/>
      <c r="L335" s="10"/>
    </row>
    <row r="336" spans="2:12" x14ac:dyDescent="0.25">
      <c r="B336" s="12" t="s">
        <v>400</v>
      </c>
      <c r="C336" s="12" t="s">
        <v>401</v>
      </c>
      <c r="D336" s="32"/>
      <c r="E336" s="32"/>
      <c r="F336" s="12" t="s">
        <v>34</v>
      </c>
      <c r="G336" s="12">
        <v>0.92</v>
      </c>
      <c r="H336" s="13"/>
      <c r="I336" s="13"/>
      <c r="J336" s="13"/>
      <c r="K336" s="13"/>
      <c r="L336" s="10"/>
    </row>
    <row r="337" spans="2:12" x14ac:dyDescent="0.25">
      <c r="B337" s="12" t="s">
        <v>402</v>
      </c>
      <c r="C337" s="12" t="s">
        <v>403</v>
      </c>
      <c r="D337" s="32"/>
      <c r="E337" s="32"/>
      <c r="F337" s="12" t="s">
        <v>34</v>
      </c>
      <c r="G337" s="12">
        <v>0.8</v>
      </c>
      <c r="H337" s="13"/>
      <c r="I337" s="13"/>
      <c r="J337" s="13"/>
      <c r="K337" s="13"/>
      <c r="L337" s="10"/>
    </row>
    <row r="338" spans="2:12" x14ac:dyDescent="0.25">
      <c r="B338" s="12" t="s">
        <v>159</v>
      </c>
      <c r="C338" s="12" t="s">
        <v>404</v>
      </c>
      <c r="D338" s="32"/>
      <c r="E338" s="32"/>
      <c r="F338" s="12" t="s">
        <v>161</v>
      </c>
      <c r="G338" s="12">
        <v>40</v>
      </c>
      <c r="H338" s="13"/>
      <c r="I338" s="13"/>
      <c r="J338" s="13"/>
      <c r="K338" s="13"/>
      <c r="L338" s="10"/>
    </row>
    <row r="339" spans="2:12" x14ac:dyDescent="0.25">
      <c r="B339" s="12" t="s">
        <v>405</v>
      </c>
      <c r="C339" s="12" t="s">
        <v>406</v>
      </c>
      <c r="D339" s="32"/>
      <c r="E339" s="32"/>
      <c r="F339" s="12" t="s">
        <v>34</v>
      </c>
      <c r="G339" s="12">
        <v>0.84</v>
      </c>
      <c r="H339" s="13"/>
      <c r="I339" s="13"/>
      <c r="J339" s="13"/>
      <c r="K339" s="13"/>
      <c r="L339" s="10"/>
    </row>
    <row r="340" spans="2:12" x14ac:dyDescent="0.25">
      <c r="B340" s="12" t="s">
        <v>407</v>
      </c>
      <c r="C340" s="12" t="s">
        <v>408</v>
      </c>
      <c r="D340" s="32"/>
      <c r="E340" s="32"/>
      <c r="F340" s="12" t="s">
        <v>34</v>
      </c>
      <c r="G340" s="12">
        <v>0.4</v>
      </c>
      <c r="H340" s="13"/>
      <c r="I340" s="13"/>
      <c r="J340" s="13"/>
      <c r="K340" s="13"/>
      <c r="L340" s="10"/>
    </row>
    <row r="341" spans="2:12" x14ac:dyDescent="0.25">
      <c r="B341" s="12" t="s">
        <v>409</v>
      </c>
      <c r="C341" s="12" t="s">
        <v>410</v>
      </c>
      <c r="D341" s="32"/>
      <c r="E341" s="32"/>
      <c r="F341" s="12" t="s">
        <v>161</v>
      </c>
      <c r="G341" s="12">
        <v>48</v>
      </c>
      <c r="H341" s="13"/>
      <c r="I341" s="13"/>
      <c r="J341" s="13"/>
      <c r="K341" s="13"/>
      <c r="L341" s="10"/>
    </row>
    <row r="342" spans="2:12" x14ac:dyDescent="0.25">
      <c r="B342" s="12" t="s">
        <v>411</v>
      </c>
      <c r="C342" s="12" t="s">
        <v>412</v>
      </c>
      <c r="D342" s="32"/>
      <c r="E342" s="32"/>
      <c r="F342" s="12" t="s">
        <v>161</v>
      </c>
      <c r="G342" s="12">
        <v>24</v>
      </c>
      <c r="H342" s="13"/>
      <c r="I342" s="13"/>
      <c r="J342" s="13"/>
      <c r="K342" s="13"/>
      <c r="L342" s="10"/>
    </row>
    <row r="343" spans="2:12" x14ac:dyDescent="0.25">
      <c r="B343" s="12" t="s">
        <v>411</v>
      </c>
      <c r="C343" s="12" t="s">
        <v>413</v>
      </c>
      <c r="D343" s="32"/>
      <c r="E343" s="32"/>
      <c r="F343" s="12" t="s">
        <v>161</v>
      </c>
      <c r="G343" s="12">
        <v>16</v>
      </c>
      <c r="H343" s="13"/>
      <c r="I343" s="13"/>
      <c r="J343" s="13"/>
      <c r="K343" s="13"/>
      <c r="L343" s="10"/>
    </row>
    <row r="344" spans="2:12" x14ac:dyDescent="0.25">
      <c r="B344" s="12" t="s">
        <v>159</v>
      </c>
      <c r="C344" s="12" t="s">
        <v>414</v>
      </c>
      <c r="D344" s="32"/>
      <c r="E344" s="32"/>
      <c r="F344" s="12" t="s">
        <v>247</v>
      </c>
      <c r="G344" s="12">
        <v>24</v>
      </c>
      <c r="H344" s="13"/>
      <c r="I344" s="13"/>
      <c r="J344" s="13"/>
      <c r="K344" s="13"/>
      <c r="L344" s="10"/>
    </row>
    <row r="345" spans="2:12" x14ac:dyDescent="0.25">
      <c r="B345" s="12" t="s">
        <v>159</v>
      </c>
      <c r="C345" s="12" t="s">
        <v>415</v>
      </c>
      <c r="D345" s="32"/>
      <c r="E345" s="32"/>
      <c r="F345" s="12" t="s">
        <v>161</v>
      </c>
      <c r="G345" s="12">
        <v>24</v>
      </c>
      <c r="H345" s="13"/>
      <c r="I345" s="13"/>
      <c r="J345" s="13"/>
      <c r="K345" s="13"/>
      <c r="L345" s="10"/>
    </row>
    <row r="346" spans="2:12" x14ac:dyDescent="0.25">
      <c r="B346" s="12" t="s">
        <v>159</v>
      </c>
      <c r="C346" s="12" t="s">
        <v>416</v>
      </c>
      <c r="D346" s="32"/>
      <c r="E346" s="32"/>
      <c r="F346" s="12" t="s">
        <v>161</v>
      </c>
      <c r="G346" s="12">
        <v>12</v>
      </c>
      <c r="H346" s="13"/>
      <c r="I346" s="13"/>
      <c r="J346" s="13"/>
      <c r="K346" s="13"/>
      <c r="L346" s="10"/>
    </row>
    <row r="347" spans="2:12" x14ac:dyDescent="0.25">
      <c r="B347" s="12" t="s">
        <v>159</v>
      </c>
      <c r="C347" s="12" t="s">
        <v>417</v>
      </c>
      <c r="D347" s="32"/>
      <c r="E347" s="32"/>
      <c r="F347" s="12" t="s">
        <v>418</v>
      </c>
      <c r="G347" s="12">
        <v>12</v>
      </c>
      <c r="H347" s="13"/>
      <c r="I347" s="13"/>
      <c r="J347" s="13"/>
      <c r="K347" s="13"/>
      <c r="L347" s="10"/>
    </row>
    <row r="348" spans="2:12" x14ac:dyDescent="0.25">
      <c r="B348" s="12" t="s">
        <v>159</v>
      </c>
      <c r="C348" s="12" t="s">
        <v>419</v>
      </c>
      <c r="D348" s="32"/>
      <c r="E348" s="32"/>
      <c r="F348" s="12" t="s">
        <v>418</v>
      </c>
      <c r="G348" s="12">
        <v>6</v>
      </c>
      <c r="H348" s="13"/>
      <c r="I348" s="13"/>
      <c r="J348" s="13"/>
      <c r="K348" s="13"/>
      <c r="L348" s="10"/>
    </row>
    <row r="349" spans="2:12" x14ac:dyDescent="0.25">
      <c r="B349" s="12" t="s">
        <v>159</v>
      </c>
      <c r="C349" s="12" t="s">
        <v>420</v>
      </c>
      <c r="D349" s="32"/>
      <c r="E349" s="32"/>
      <c r="F349" s="12" t="s">
        <v>418</v>
      </c>
      <c r="G349" s="12">
        <v>6</v>
      </c>
      <c r="H349" s="13"/>
      <c r="I349" s="13"/>
      <c r="J349" s="13"/>
      <c r="K349" s="13"/>
      <c r="L349" s="10"/>
    </row>
    <row r="350" spans="2:12" x14ac:dyDescent="0.25">
      <c r="B350" s="12" t="s">
        <v>159</v>
      </c>
      <c r="C350" s="12" t="s">
        <v>421</v>
      </c>
      <c r="D350" s="32"/>
      <c r="E350" s="32"/>
      <c r="F350" s="12" t="s">
        <v>247</v>
      </c>
      <c r="G350" s="12">
        <v>36</v>
      </c>
      <c r="H350" s="13"/>
      <c r="I350" s="13"/>
      <c r="J350" s="13"/>
      <c r="K350" s="13"/>
      <c r="L350" s="10"/>
    </row>
    <row r="351" spans="2:12" x14ac:dyDescent="0.25">
      <c r="B351" s="12" t="s">
        <v>159</v>
      </c>
      <c r="C351" s="12" t="s">
        <v>422</v>
      </c>
      <c r="D351" s="32"/>
      <c r="E351" s="32"/>
      <c r="F351" s="12" t="s">
        <v>79</v>
      </c>
      <c r="G351" s="12">
        <v>90</v>
      </c>
      <c r="H351" s="13"/>
      <c r="I351" s="13"/>
      <c r="J351" s="13"/>
      <c r="K351" s="13"/>
      <c r="L351" s="10"/>
    </row>
    <row r="352" spans="2:12" x14ac:dyDescent="0.25">
      <c r="B352" s="12" t="s">
        <v>159</v>
      </c>
      <c r="C352" s="12" t="s">
        <v>423</v>
      </c>
      <c r="D352" s="32"/>
      <c r="E352" s="32"/>
      <c r="F352" s="12" t="s">
        <v>109</v>
      </c>
      <c r="G352" s="12">
        <v>120</v>
      </c>
      <c r="H352" s="13"/>
      <c r="I352" s="13"/>
      <c r="J352" s="13"/>
      <c r="K352" s="13"/>
      <c r="L352" s="10"/>
    </row>
    <row r="353" spans="2:12" x14ac:dyDescent="0.25">
      <c r="B353" s="12" t="s">
        <v>159</v>
      </c>
      <c r="C353" s="12" t="s">
        <v>424</v>
      </c>
      <c r="D353" s="32"/>
      <c r="E353" s="32"/>
      <c r="F353" s="12" t="s">
        <v>247</v>
      </c>
      <c r="G353" s="12">
        <v>1</v>
      </c>
      <c r="H353" s="13"/>
      <c r="I353" s="13"/>
      <c r="J353" s="13"/>
      <c r="K353" s="13"/>
      <c r="L353" s="10"/>
    </row>
    <row r="354" spans="2:12" x14ac:dyDescent="0.25">
      <c r="B354" s="12" t="s">
        <v>159</v>
      </c>
      <c r="C354" s="12" t="s">
        <v>425</v>
      </c>
      <c r="D354" s="32"/>
      <c r="E354" s="32"/>
      <c r="F354" s="12" t="s">
        <v>247</v>
      </c>
      <c r="G354" s="12">
        <v>6</v>
      </c>
      <c r="H354" s="13"/>
      <c r="I354" s="13"/>
      <c r="J354" s="13"/>
      <c r="K354" s="13"/>
      <c r="L354" s="10"/>
    </row>
    <row r="355" spans="2:12" x14ac:dyDescent="0.25">
      <c r="B355" s="12" t="s">
        <v>159</v>
      </c>
      <c r="C355" s="12" t="s">
        <v>426</v>
      </c>
      <c r="D355" s="32"/>
      <c r="E355" s="32"/>
      <c r="F355" s="12" t="s">
        <v>427</v>
      </c>
      <c r="G355" s="12">
        <v>4</v>
      </c>
      <c r="H355" s="13"/>
      <c r="I355" s="13"/>
      <c r="J355" s="13"/>
      <c r="K355" s="13"/>
      <c r="L355" s="10"/>
    </row>
    <row r="356" spans="2:12" x14ac:dyDescent="0.25">
      <c r="B356" s="12" t="s">
        <v>159</v>
      </c>
      <c r="C356" s="12" t="s">
        <v>428</v>
      </c>
      <c r="D356" s="32"/>
      <c r="E356" s="32"/>
      <c r="F356" s="12" t="s">
        <v>429</v>
      </c>
      <c r="G356" s="12">
        <v>9</v>
      </c>
      <c r="H356" s="13"/>
      <c r="I356" s="13"/>
      <c r="J356" s="13"/>
      <c r="K356" s="13"/>
      <c r="L356" s="10"/>
    </row>
    <row r="357" spans="2:12" x14ac:dyDescent="0.25">
      <c r="B357" s="12" t="s">
        <v>159</v>
      </c>
      <c r="C357" s="12" t="s">
        <v>430</v>
      </c>
      <c r="D357" s="32"/>
      <c r="E357" s="32"/>
      <c r="F357" s="12" t="s">
        <v>429</v>
      </c>
      <c r="G357" s="12">
        <v>9</v>
      </c>
      <c r="H357" s="13"/>
      <c r="I357" s="13"/>
      <c r="J357" s="13"/>
      <c r="K357" s="13"/>
      <c r="L357" s="10"/>
    </row>
    <row r="358" spans="2:12" x14ac:dyDescent="0.25">
      <c r="B358" s="12" t="s">
        <v>159</v>
      </c>
      <c r="C358" s="12" t="s">
        <v>431</v>
      </c>
      <c r="D358" s="32"/>
      <c r="E358" s="32"/>
      <c r="F358" s="12" t="s">
        <v>274</v>
      </c>
      <c r="G358" s="12">
        <v>30</v>
      </c>
      <c r="H358" s="13"/>
      <c r="I358" s="13"/>
      <c r="J358" s="13"/>
      <c r="K358" s="13"/>
      <c r="L358" s="10"/>
    </row>
    <row r="359" spans="2:12" x14ac:dyDescent="0.25">
      <c r="B359" s="12" t="s">
        <v>159</v>
      </c>
      <c r="C359" s="12" t="s">
        <v>432</v>
      </c>
      <c r="D359" s="32"/>
      <c r="E359" s="32"/>
      <c r="F359" s="12" t="s">
        <v>109</v>
      </c>
      <c r="G359" s="12">
        <v>30</v>
      </c>
      <c r="H359" s="13"/>
      <c r="I359" s="13"/>
      <c r="J359" s="13"/>
      <c r="K359" s="13"/>
      <c r="L359" s="10"/>
    </row>
    <row r="360" spans="2:12" x14ac:dyDescent="0.25">
      <c r="B360" s="12" t="s">
        <v>433</v>
      </c>
      <c r="C360" s="12" t="s">
        <v>434</v>
      </c>
      <c r="D360" s="32"/>
      <c r="E360" s="32"/>
      <c r="F360" s="12" t="s">
        <v>34</v>
      </c>
      <c r="G360" s="12">
        <v>0.9</v>
      </c>
      <c r="H360" s="13"/>
      <c r="I360" s="13"/>
      <c r="J360" s="13"/>
      <c r="K360" s="13"/>
      <c r="L360" s="10"/>
    </row>
    <row r="361" spans="2:12" x14ac:dyDescent="0.25">
      <c r="B361" s="12" t="s">
        <v>435</v>
      </c>
      <c r="C361" s="12" t="s">
        <v>436</v>
      </c>
      <c r="D361" s="32"/>
      <c r="E361" s="32"/>
      <c r="F361" s="12" t="s">
        <v>34</v>
      </c>
      <c r="G361" s="12">
        <v>0.7</v>
      </c>
      <c r="H361" s="13"/>
      <c r="I361" s="13"/>
      <c r="J361" s="13"/>
      <c r="K361" s="13"/>
      <c r="L361" s="10"/>
    </row>
    <row r="362" spans="2:12" x14ac:dyDescent="0.25">
      <c r="B362" s="12" t="s">
        <v>437</v>
      </c>
      <c r="C362" s="12" t="s">
        <v>438</v>
      </c>
      <c r="D362" s="32"/>
      <c r="E362" s="32"/>
      <c r="F362" s="12" t="s">
        <v>34</v>
      </c>
      <c r="G362" s="12">
        <v>0.6</v>
      </c>
      <c r="H362" s="13"/>
      <c r="I362" s="13"/>
      <c r="J362" s="13"/>
      <c r="K362" s="13"/>
      <c r="L362" s="10"/>
    </row>
    <row r="363" spans="2:12" x14ac:dyDescent="0.25">
      <c r="B363" s="12" t="s">
        <v>439</v>
      </c>
      <c r="C363" s="12" t="s">
        <v>440</v>
      </c>
      <c r="D363" s="32"/>
      <c r="E363" s="32"/>
      <c r="F363" s="12" t="s">
        <v>34</v>
      </c>
      <c r="G363" s="12">
        <v>0.42</v>
      </c>
      <c r="H363" s="13"/>
      <c r="I363" s="13"/>
      <c r="J363" s="13"/>
      <c r="K363" s="13"/>
      <c r="L363" s="10"/>
    </row>
    <row r="364" spans="2:12" x14ac:dyDescent="0.25">
      <c r="B364" s="12" t="s">
        <v>441</v>
      </c>
      <c r="C364" s="12" t="s">
        <v>442</v>
      </c>
      <c r="D364" s="32"/>
      <c r="E364" s="32"/>
      <c r="F364" s="12" t="s">
        <v>34</v>
      </c>
      <c r="G364" s="12">
        <v>0.75</v>
      </c>
      <c r="H364" s="13"/>
      <c r="I364" s="13"/>
      <c r="J364" s="13"/>
      <c r="K364" s="13"/>
      <c r="L364" s="10"/>
    </row>
    <row r="365" spans="2:12" x14ac:dyDescent="0.25">
      <c r="B365" s="12" t="s">
        <v>443</v>
      </c>
      <c r="C365" s="12" t="s">
        <v>444</v>
      </c>
      <c r="D365" s="32"/>
      <c r="E365" s="32"/>
      <c r="F365" s="12" t="s">
        <v>34</v>
      </c>
      <c r="G365" s="12">
        <v>0.16</v>
      </c>
      <c r="H365" s="13"/>
      <c r="I365" s="13"/>
      <c r="J365" s="13"/>
      <c r="K365" s="13"/>
      <c r="L365" s="10"/>
    </row>
    <row r="366" spans="2:12" x14ac:dyDescent="0.25">
      <c r="B366" s="12" t="s">
        <v>445</v>
      </c>
      <c r="C366" s="12" t="s">
        <v>446</v>
      </c>
      <c r="D366" s="32"/>
      <c r="E366" s="32"/>
      <c r="F366" s="12" t="s">
        <v>161</v>
      </c>
      <c r="G366" s="12">
        <v>136</v>
      </c>
      <c r="H366" s="13"/>
      <c r="I366" s="13"/>
      <c r="J366" s="13"/>
      <c r="K366" s="13"/>
      <c r="L366" s="10"/>
    </row>
    <row r="367" spans="2:12" x14ac:dyDescent="0.25">
      <c r="B367" s="12" t="s">
        <v>447</v>
      </c>
      <c r="C367" s="12" t="s">
        <v>448</v>
      </c>
      <c r="D367" s="32"/>
      <c r="E367" s="32"/>
      <c r="F367" s="12" t="s">
        <v>161</v>
      </c>
      <c r="G367" s="12">
        <v>70</v>
      </c>
      <c r="H367" s="13"/>
      <c r="I367" s="13"/>
      <c r="J367" s="13"/>
      <c r="K367" s="13"/>
      <c r="L367" s="10"/>
    </row>
    <row r="368" spans="2:12" x14ac:dyDescent="0.25">
      <c r="B368" s="12" t="s">
        <v>449</v>
      </c>
      <c r="C368" s="12" t="s">
        <v>450</v>
      </c>
      <c r="D368" s="32"/>
      <c r="E368" s="32"/>
      <c r="F368" s="12" t="s">
        <v>161</v>
      </c>
      <c r="G368" s="12">
        <v>34</v>
      </c>
      <c r="H368" s="13"/>
      <c r="I368" s="13"/>
      <c r="J368" s="13"/>
      <c r="K368" s="13"/>
      <c r="L368" s="10"/>
    </row>
    <row r="369" spans="2:12" x14ac:dyDescent="0.25">
      <c r="B369" s="12" t="s">
        <v>451</v>
      </c>
      <c r="C369" s="12" t="s">
        <v>452</v>
      </c>
      <c r="D369" s="32"/>
      <c r="E369" s="32"/>
      <c r="F369" s="12" t="s">
        <v>161</v>
      </c>
      <c r="G369" s="12">
        <v>28</v>
      </c>
      <c r="H369" s="13"/>
      <c r="I369" s="13"/>
      <c r="J369" s="13"/>
      <c r="K369" s="13"/>
      <c r="L369" s="10"/>
    </row>
    <row r="370" spans="2:12" x14ac:dyDescent="0.25">
      <c r="B370" s="12" t="s">
        <v>453</v>
      </c>
      <c r="C370" s="12" t="s">
        <v>454</v>
      </c>
      <c r="D370" s="32"/>
      <c r="E370" s="32"/>
      <c r="F370" s="12" t="s">
        <v>161</v>
      </c>
      <c r="G370" s="12">
        <v>20</v>
      </c>
      <c r="H370" s="13"/>
      <c r="I370" s="13"/>
      <c r="J370" s="13"/>
      <c r="K370" s="13"/>
      <c r="L370" s="10"/>
    </row>
    <row r="371" spans="2:12" x14ac:dyDescent="0.25">
      <c r="B371" s="12" t="s">
        <v>455</v>
      </c>
      <c r="C371" s="12" t="s">
        <v>456</v>
      </c>
      <c r="D371" s="32"/>
      <c r="E371" s="32"/>
      <c r="F371" s="12" t="s">
        <v>161</v>
      </c>
      <c r="G371" s="12">
        <v>6</v>
      </c>
      <c r="H371" s="13"/>
      <c r="I371" s="13"/>
      <c r="J371" s="13"/>
      <c r="K371" s="13"/>
      <c r="L371" s="10"/>
    </row>
    <row r="372" spans="2:12" x14ac:dyDescent="0.25">
      <c r="B372" s="12" t="s">
        <v>445</v>
      </c>
      <c r="C372" s="12" t="s">
        <v>457</v>
      </c>
      <c r="D372" s="32"/>
      <c r="E372" s="32"/>
      <c r="F372" s="12" t="s">
        <v>161</v>
      </c>
      <c r="G372" s="12">
        <v>136</v>
      </c>
      <c r="H372" s="13"/>
      <c r="I372" s="13"/>
      <c r="J372" s="13"/>
      <c r="K372" s="13"/>
      <c r="L372" s="10"/>
    </row>
    <row r="373" spans="2:12" x14ac:dyDescent="0.25">
      <c r="B373" s="12" t="s">
        <v>447</v>
      </c>
      <c r="C373" s="12" t="s">
        <v>458</v>
      </c>
      <c r="D373" s="32"/>
      <c r="E373" s="32"/>
      <c r="F373" s="12" t="s">
        <v>161</v>
      </c>
      <c r="G373" s="12">
        <v>70</v>
      </c>
      <c r="H373" s="13"/>
      <c r="I373" s="13"/>
      <c r="J373" s="13"/>
      <c r="K373" s="13"/>
      <c r="L373" s="10"/>
    </row>
    <row r="374" spans="2:12" x14ac:dyDescent="0.25">
      <c r="B374" s="12" t="s">
        <v>447</v>
      </c>
      <c r="C374" s="12" t="s">
        <v>459</v>
      </c>
      <c r="D374" s="32"/>
      <c r="E374" s="32"/>
      <c r="F374" s="12" t="s">
        <v>161</v>
      </c>
      <c r="G374" s="12">
        <v>27</v>
      </c>
      <c r="H374" s="13"/>
      <c r="I374" s="13"/>
      <c r="J374" s="13"/>
      <c r="K374" s="13"/>
      <c r="L374" s="10"/>
    </row>
    <row r="375" spans="2:12" x14ac:dyDescent="0.25">
      <c r="B375" s="12" t="s">
        <v>449</v>
      </c>
      <c r="C375" s="12" t="s">
        <v>460</v>
      </c>
      <c r="D375" s="32"/>
      <c r="E375" s="32"/>
      <c r="F375" s="12" t="s">
        <v>161</v>
      </c>
      <c r="G375" s="12">
        <v>22</v>
      </c>
      <c r="H375" s="13"/>
      <c r="I375" s="13"/>
      <c r="J375" s="13"/>
      <c r="K375" s="13"/>
      <c r="L375" s="10"/>
    </row>
    <row r="376" spans="2:12" x14ac:dyDescent="0.25">
      <c r="B376" s="12" t="s">
        <v>449</v>
      </c>
      <c r="C376" s="12" t="s">
        <v>461</v>
      </c>
      <c r="D376" s="32"/>
      <c r="E376" s="32"/>
      <c r="F376" s="12" t="s">
        <v>161</v>
      </c>
      <c r="G376" s="12">
        <v>12</v>
      </c>
      <c r="H376" s="13"/>
      <c r="I376" s="13"/>
      <c r="J376" s="13"/>
      <c r="K376" s="13"/>
      <c r="L376" s="10"/>
    </row>
    <row r="377" spans="2:12" x14ac:dyDescent="0.25">
      <c r="B377" s="12" t="s">
        <v>451</v>
      </c>
      <c r="C377" s="12" t="s">
        <v>462</v>
      </c>
      <c r="D377" s="32"/>
      <c r="E377" s="32"/>
      <c r="F377" s="12" t="s">
        <v>161</v>
      </c>
      <c r="G377" s="12">
        <v>12</v>
      </c>
      <c r="H377" s="13"/>
      <c r="I377" s="13"/>
      <c r="J377" s="13"/>
      <c r="K377" s="13"/>
      <c r="L377" s="10"/>
    </row>
    <row r="378" spans="2:12" x14ac:dyDescent="0.25">
      <c r="B378" s="12" t="s">
        <v>451</v>
      </c>
      <c r="C378" s="12" t="s">
        <v>463</v>
      </c>
      <c r="D378" s="32"/>
      <c r="E378" s="32"/>
      <c r="F378" s="12" t="s">
        <v>161</v>
      </c>
      <c r="G378" s="12">
        <v>2</v>
      </c>
      <c r="H378" s="13"/>
      <c r="I378" s="13"/>
      <c r="J378" s="13"/>
      <c r="K378" s="13"/>
      <c r="L378" s="10"/>
    </row>
    <row r="379" spans="2:12" x14ac:dyDescent="0.25">
      <c r="B379" s="12" t="s">
        <v>451</v>
      </c>
      <c r="C379" s="12" t="s">
        <v>464</v>
      </c>
      <c r="D379" s="32"/>
      <c r="E379" s="32"/>
      <c r="F379" s="12" t="s">
        <v>161</v>
      </c>
      <c r="G379" s="12">
        <v>14</v>
      </c>
      <c r="H379" s="13"/>
      <c r="I379" s="13"/>
      <c r="J379" s="13"/>
      <c r="K379" s="13"/>
      <c r="L379" s="10"/>
    </row>
    <row r="380" spans="2:12" x14ac:dyDescent="0.25">
      <c r="B380" s="12" t="s">
        <v>453</v>
      </c>
      <c r="C380" s="12" t="s">
        <v>465</v>
      </c>
      <c r="D380" s="32"/>
      <c r="E380" s="32"/>
      <c r="F380" s="12" t="s">
        <v>161</v>
      </c>
      <c r="G380" s="12">
        <v>14</v>
      </c>
      <c r="H380" s="13"/>
      <c r="I380" s="13"/>
      <c r="J380" s="13"/>
      <c r="K380" s="13"/>
      <c r="L380" s="10"/>
    </row>
    <row r="381" spans="2:12" x14ac:dyDescent="0.25">
      <c r="B381" s="12" t="s">
        <v>455</v>
      </c>
      <c r="C381" s="12" t="s">
        <v>466</v>
      </c>
      <c r="D381" s="32"/>
      <c r="E381" s="32"/>
      <c r="F381" s="12" t="s">
        <v>161</v>
      </c>
      <c r="G381" s="12">
        <v>4</v>
      </c>
      <c r="H381" s="13"/>
      <c r="I381" s="13"/>
      <c r="J381" s="13"/>
      <c r="K381" s="13"/>
      <c r="L381" s="10"/>
    </row>
    <row r="382" spans="2:12" x14ac:dyDescent="0.25">
      <c r="B382" s="12" t="s">
        <v>447</v>
      </c>
      <c r="C382" s="12" t="s">
        <v>467</v>
      </c>
      <c r="D382" s="32"/>
      <c r="E382" s="32"/>
      <c r="F382" s="12" t="s">
        <v>161</v>
      </c>
      <c r="G382" s="12">
        <v>27</v>
      </c>
      <c r="H382" s="13"/>
      <c r="I382" s="13"/>
      <c r="J382" s="13"/>
      <c r="K382" s="13"/>
      <c r="L382" s="10"/>
    </row>
    <row r="383" spans="2:12" x14ac:dyDescent="0.25">
      <c r="B383" s="12" t="s">
        <v>449</v>
      </c>
      <c r="C383" s="12" t="s">
        <v>468</v>
      </c>
      <c r="D383" s="32"/>
      <c r="E383" s="32"/>
      <c r="F383" s="12" t="s">
        <v>161</v>
      </c>
      <c r="G383" s="12">
        <v>22</v>
      </c>
      <c r="H383" s="13"/>
      <c r="I383" s="13"/>
      <c r="J383" s="13"/>
      <c r="K383" s="13"/>
      <c r="L383" s="10"/>
    </row>
    <row r="384" spans="2:12" x14ac:dyDescent="0.25">
      <c r="B384" s="12" t="s">
        <v>449</v>
      </c>
      <c r="C384" s="12" t="s">
        <v>469</v>
      </c>
      <c r="D384" s="32"/>
      <c r="E384" s="32"/>
      <c r="F384" s="12" t="s">
        <v>161</v>
      </c>
      <c r="G384" s="12">
        <v>12</v>
      </c>
      <c r="H384" s="13"/>
      <c r="I384" s="13"/>
      <c r="J384" s="13"/>
      <c r="K384" s="13"/>
      <c r="L384" s="10"/>
    </row>
    <row r="385" spans="2:12" x14ac:dyDescent="0.25">
      <c r="B385" s="12" t="s">
        <v>451</v>
      </c>
      <c r="C385" s="12" t="s">
        <v>470</v>
      </c>
      <c r="D385" s="32"/>
      <c r="E385" s="32"/>
      <c r="F385" s="12" t="s">
        <v>161</v>
      </c>
      <c r="G385" s="12">
        <v>14</v>
      </c>
      <c r="H385" s="13"/>
      <c r="I385" s="13"/>
      <c r="J385" s="13"/>
      <c r="K385" s="13"/>
      <c r="L385" s="10"/>
    </row>
    <row r="386" spans="2:12" x14ac:dyDescent="0.25">
      <c r="B386" s="12" t="s">
        <v>453</v>
      </c>
      <c r="C386" s="12" t="s">
        <v>471</v>
      </c>
      <c r="D386" s="32"/>
      <c r="E386" s="32"/>
      <c r="F386" s="12" t="s">
        <v>161</v>
      </c>
      <c r="G386" s="12">
        <v>14</v>
      </c>
      <c r="H386" s="13"/>
      <c r="I386" s="13"/>
      <c r="J386" s="13"/>
      <c r="K386" s="13"/>
      <c r="L386" s="10"/>
    </row>
    <row r="387" spans="2:12" x14ac:dyDescent="0.25">
      <c r="B387" s="12" t="s">
        <v>455</v>
      </c>
      <c r="C387" s="12" t="s">
        <v>472</v>
      </c>
      <c r="D387" s="32"/>
      <c r="E387" s="32"/>
      <c r="F387" s="12" t="s">
        <v>161</v>
      </c>
      <c r="G387" s="12">
        <v>4</v>
      </c>
      <c r="H387" s="13"/>
      <c r="I387" s="13"/>
      <c r="J387" s="13"/>
      <c r="K387" s="13"/>
      <c r="L387" s="10"/>
    </row>
    <row r="388" spans="2:12" x14ac:dyDescent="0.25">
      <c r="B388" s="12" t="s">
        <v>445</v>
      </c>
      <c r="C388" s="12" t="s">
        <v>473</v>
      </c>
      <c r="D388" s="32"/>
      <c r="E388" s="32"/>
      <c r="F388" s="12" t="s">
        <v>161</v>
      </c>
      <c r="G388" s="12">
        <v>27</v>
      </c>
      <c r="H388" s="13"/>
      <c r="I388" s="13"/>
      <c r="J388" s="13"/>
      <c r="K388" s="13"/>
      <c r="L388" s="10"/>
    </row>
    <row r="389" spans="2:12" x14ac:dyDescent="0.25">
      <c r="B389" s="12" t="s">
        <v>449</v>
      </c>
      <c r="C389" s="12" t="s">
        <v>474</v>
      </c>
      <c r="D389" s="32"/>
      <c r="E389" s="32"/>
      <c r="F389" s="12" t="s">
        <v>161</v>
      </c>
      <c r="G389" s="12">
        <v>12</v>
      </c>
      <c r="H389" s="13"/>
      <c r="I389" s="13"/>
      <c r="J389" s="13"/>
      <c r="K389" s="13"/>
      <c r="L389" s="10"/>
    </row>
    <row r="390" spans="2:12" x14ac:dyDescent="0.25">
      <c r="B390" s="12" t="s">
        <v>475</v>
      </c>
      <c r="C390" s="12" t="s">
        <v>476</v>
      </c>
      <c r="D390" s="32"/>
      <c r="E390" s="32"/>
      <c r="F390" s="12" t="s">
        <v>161</v>
      </c>
      <c r="G390" s="12">
        <v>2</v>
      </c>
      <c r="H390" s="13"/>
      <c r="I390" s="13"/>
      <c r="J390" s="13"/>
      <c r="K390" s="13"/>
      <c r="L390" s="10"/>
    </row>
    <row r="391" spans="2:12" x14ac:dyDescent="0.25">
      <c r="B391" s="12" t="s">
        <v>477</v>
      </c>
      <c r="C391" s="12" t="s">
        <v>478</v>
      </c>
      <c r="D391" s="32"/>
      <c r="E391" s="32"/>
      <c r="F391" s="12" t="s">
        <v>161</v>
      </c>
      <c r="G391" s="12">
        <v>14</v>
      </c>
      <c r="H391" s="13"/>
      <c r="I391" s="13"/>
      <c r="J391" s="13"/>
      <c r="K391" s="13"/>
      <c r="L391" s="10"/>
    </row>
    <row r="392" spans="2:12" x14ac:dyDescent="0.25">
      <c r="B392" s="12" t="s">
        <v>477</v>
      </c>
      <c r="C392" s="12" t="s">
        <v>479</v>
      </c>
      <c r="D392" s="32"/>
      <c r="E392" s="32"/>
      <c r="F392" s="12" t="s">
        <v>161</v>
      </c>
      <c r="G392" s="12">
        <v>3</v>
      </c>
      <c r="H392" s="13"/>
      <c r="I392" s="13"/>
      <c r="J392" s="13"/>
      <c r="K392" s="13"/>
      <c r="L392" s="10"/>
    </row>
    <row r="393" spans="2:12" x14ac:dyDescent="0.25">
      <c r="B393" s="12" t="s">
        <v>477</v>
      </c>
      <c r="C393" s="12" t="s">
        <v>480</v>
      </c>
      <c r="D393" s="32"/>
      <c r="E393" s="32"/>
      <c r="F393" s="12" t="s">
        <v>161</v>
      </c>
      <c r="G393" s="12">
        <v>1</v>
      </c>
      <c r="H393" s="13"/>
      <c r="I393" s="13"/>
      <c r="J393" s="13"/>
      <c r="K393" s="13"/>
      <c r="L393" s="10"/>
    </row>
    <row r="394" spans="2:12" x14ac:dyDescent="0.25">
      <c r="B394" s="12" t="s">
        <v>481</v>
      </c>
      <c r="C394" s="12" t="s">
        <v>482</v>
      </c>
      <c r="D394" s="32"/>
      <c r="E394" s="32"/>
      <c r="F394" s="12" t="s">
        <v>247</v>
      </c>
      <c r="G394" s="12">
        <v>9</v>
      </c>
      <c r="H394" s="13"/>
      <c r="I394" s="13"/>
      <c r="J394" s="13"/>
      <c r="K394" s="13"/>
      <c r="L394" s="10"/>
    </row>
    <row r="395" spans="2:12" x14ac:dyDescent="0.25">
      <c r="B395" s="12" t="s">
        <v>481</v>
      </c>
      <c r="C395" s="12" t="s">
        <v>483</v>
      </c>
      <c r="D395" s="32"/>
      <c r="E395" s="32"/>
      <c r="F395" s="12" t="s">
        <v>247</v>
      </c>
      <c r="G395" s="12">
        <v>8</v>
      </c>
    </row>
    <row r="396" spans="2:12" x14ac:dyDescent="0.25">
      <c r="B396" s="12" t="s">
        <v>484</v>
      </c>
      <c r="C396" s="12" t="s">
        <v>485</v>
      </c>
      <c r="D396" s="32"/>
      <c r="E396" s="32"/>
      <c r="F396" s="12" t="s">
        <v>247</v>
      </c>
      <c r="G396" s="12">
        <v>17</v>
      </c>
    </row>
    <row r="397" spans="2:12" x14ac:dyDescent="0.25">
      <c r="B397" s="12" t="s">
        <v>159</v>
      </c>
      <c r="C397" s="12" t="s">
        <v>486</v>
      </c>
      <c r="D397" s="32"/>
      <c r="E397" s="32"/>
      <c r="F397" s="12" t="s">
        <v>247</v>
      </c>
      <c r="G397" s="12">
        <v>16</v>
      </c>
    </row>
    <row r="398" spans="2:12" x14ac:dyDescent="0.25">
      <c r="B398" s="12" t="s">
        <v>487</v>
      </c>
      <c r="C398" s="12" t="s">
        <v>488</v>
      </c>
      <c r="D398" s="32"/>
      <c r="E398" s="32"/>
      <c r="F398" s="12" t="s">
        <v>247</v>
      </c>
      <c r="G398" s="12">
        <v>4</v>
      </c>
    </row>
    <row r="399" spans="2:12" x14ac:dyDescent="0.25">
      <c r="B399" s="12" t="s">
        <v>487</v>
      </c>
      <c r="C399" s="12" t="s">
        <v>489</v>
      </c>
      <c r="D399" s="32"/>
      <c r="E399" s="32"/>
      <c r="F399" s="12" t="s">
        <v>247</v>
      </c>
      <c r="G399" s="12">
        <v>14</v>
      </c>
    </row>
    <row r="400" spans="2:12" x14ac:dyDescent="0.25">
      <c r="B400" s="12" t="s">
        <v>490</v>
      </c>
      <c r="C400" s="12" t="s">
        <v>491</v>
      </c>
      <c r="D400" s="32"/>
      <c r="E400" s="32"/>
      <c r="F400" s="12" t="s">
        <v>247</v>
      </c>
      <c r="G400" s="12">
        <v>6</v>
      </c>
    </row>
    <row r="401" spans="2:7" x14ac:dyDescent="0.25">
      <c r="B401" s="12" t="s">
        <v>484</v>
      </c>
      <c r="C401" s="12" t="s">
        <v>492</v>
      </c>
      <c r="D401" s="32"/>
      <c r="E401" s="32"/>
      <c r="F401" s="12" t="s">
        <v>247</v>
      </c>
      <c r="G401" s="12">
        <v>6</v>
      </c>
    </row>
    <row r="402" spans="2:7" x14ac:dyDescent="0.25">
      <c r="B402" s="12" t="s">
        <v>490</v>
      </c>
      <c r="C402" s="12" t="s">
        <v>493</v>
      </c>
      <c r="D402" s="32"/>
      <c r="E402" s="32"/>
      <c r="F402" s="12" t="s">
        <v>247</v>
      </c>
      <c r="G402" s="12">
        <v>3</v>
      </c>
    </row>
    <row r="403" spans="2:7" x14ac:dyDescent="0.25">
      <c r="B403" s="12" t="s">
        <v>484</v>
      </c>
      <c r="C403" s="12" t="s">
        <v>494</v>
      </c>
      <c r="D403" s="32"/>
      <c r="E403" s="32"/>
      <c r="F403" s="12" t="s">
        <v>247</v>
      </c>
      <c r="G403" s="12">
        <v>3</v>
      </c>
    </row>
    <row r="404" spans="2:7" x14ac:dyDescent="0.25">
      <c r="B404" s="12" t="s">
        <v>484</v>
      </c>
      <c r="C404" s="12" t="s">
        <v>495</v>
      </c>
      <c r="D404" s="32"/>
      <c r="E404" s="32"/>
      <c r="F404" s="12" t="s">
        <v>247</v>
      </c>
      <c r="G404" s="12">
        <v>18</v>
      </c>
    </row>
    <row r="405" spans="2:7" x14ac:dyDescent="0.25">
      <c r="B405" s="12" t="s">
        <v>484</v>
      </c>
      <c r="C405" s="12" t="s">
        <v>496</v>
      </c>
      <c r="D405" s="32"/>
      <c r="E405" s="32"/>
      <c r="F405" s="12" t="s">
        <v>247</v>
      </c>
      <c r="G405" s="12">
        <v>14</v>
      </c>
    </row>
    <row r="406" spans="2:7" x14ac:dyDescent="0.25">
      <c r="B406" s="12" t="s">
        <v>497</v>
      </c>
      <c r="C406" s="12" t="s">
        <v>498</v>
      </c>
      <c r="D406" s="32"/>
      <c r="E406" s="32"/>
      <c r="F406" s="12" t="s">
        <v>161</v>
      </c>
      <c r="G406" s="12">
        <v>1</v>
      </c>
    </row>
    <row r="407" spans="2:7" x14ac:dyDescent="0.25">
      <c r="B407" s="12" t="s">
        <v>497</v>
      </c>
      <c r="C407" s="12" t="s">
        <v>499</v>
      </c>
      <c r="D407" s="32"/>
      <c r="E407" s="32"/>
      <c r="F407" s="12" t="s">
        <v>161</v>
      </c>
      <c r="G407" s="12">
        <v>1</v>
      </c>
    </row>
    <row r="408" spans="2:7" x14ac:dyDescent="0.25">
      <c r="B408" s="12" t="s">
        <v>497</v>
      </c>
      <c r="C408" s="12" t="s">
        <v>500</v>
      </c>
      <c r="D408" s="32"/>
      <c r="E408" s="32"/>
      <c r="F408" s="12" t="s">
        <v>161</v>
      </c>
      <c r="G408" s="12">
        <v>1</v>
      </c>
    </row>
    <row r="409" spans="2:7" x14ac:dyDescent="0.25">
      <c r="B409" s="12" t="s">
        <v>497</v>
      </c>
      <c r="C409" s="12" t="s">
        <v>501</v>
      </c>
      <c r="D409" s="32"/>
      <c r="E409" s="32"/>
      <c r="F409" s="12" t="s">
        <v>161</v>
      </c>
      <c r="G409" s="12">
        <v>4</v>
      </c>
    </row>
    <row r="410" spans="2:7" x14ac:dyDescent="0.25">
      <c r="B410" s="12" t="s">
        <v>497</v>
      </c>
      <c r="C410" s="12" t="s">
        <v>502</v>
      </c>
      <c r="D410" s="32"/>
      <c r="E410" s="32"/>
      <c r="F410" s="12" t="s">
        <v>161</v>
      </c>
      <c r="G410" s="12">
        <v>8</v>
      </c>
    </row>
    <row r="411" spans="2:7" x14ac:dyDescent="0.25">
      <c r="B411" s="12" t="s">
        <v>159</v>
      </c>
      <c r="C411" s="12" t="s">
        <v>503</v>
      </c>
      <c r="D411" s="32"/>
      <c r="E411" s="32"/>
      <c r="F411" s="12" t="s">
        <v>161</v>
      </c>
      <c r="G411" s="12">
        <v>18</v>
      </c>
    </row>
    <row r="412" spans="2:7" x14ac:dyDescent="0.25">
      <c r="B412" s="12" t="s">
        <v>504</v>
      </c>
      <c r="C412" s="12" t="s">
        <v>505</v>
      </c>
      <c r="D412" s="32"/>
      <c r="E412" s="32"/>
      <c r="F412" s="12" t="s">
        <v>506</v>
      </c>
      <c r="G412" s="12">
        <v>2</v>
      </c>
    </row>
    <row r="413" spans="2:7" x14ac:dyDescent="0.25">
      <c r="B413" s="12" t="s">
        <v>159</v>
      </c>
      <c r="C413" s="12" t="s">
        <v>507</v>
      </c>
      <c r="D413" s="32"/>
      <c r="E413" s="32"/>
      <c r="F413" s="12" t="s">
        <v>161</v>
      </c>
      <c r="G413" s="12">
        <v>1</v>
      </c>
    </row>
    <row r="414" spans="2:7" x14ac:dyDescent="0.25">
      <c r="B414" s="12" t="s">
        <v>508</v>
      </c>
      <c r="C414" s="12" t="s">
        <v>509</v>
      </c>
      <c r="D414" s="32"/>
      <c r="E414" s="32"/>
      <c r="F414" s="12" t="s">
        <v>34</v>
      </c>
      <c r="G414" s="12">
        <v>1.3</v>
      </c>
    </row>
    <row r="415" spans="2:7" x14ac:dyDescent="0.25">
      <c r="B415" s="12" t="s">
        <v>214</v>
      </c>
      <c r="C415" s="12" t="s">
        <v>510</v>
      </c>
      <c r="D415" s="32"/>
      <c r="E415" s="32"/>
      <c r="F415" s="12" t="s">
        <v>34</v>
      </c>
      <c r="G415" s="12">
        <v>1.8</v>
      </c>
    </row>
    <row r="416" spans="2:7" x14ac:dyDescent="0.25">
      <c r="B416" s="12" t="s">
        <v>511</v>
      </c>
      <c r="C416" s="12" t="s">
        <v>512</v>
      </c>
      <c r="D416" s="32"/>
      <c r="E416" s="32"/>
      <c r="F416" s="12" t="s">
        <v>34</v>
      </c>
      <c r="G416" s="12">
        <v>0.27</v>
      </c>
    </row>
    <row r="417" spans="2:7" x14ac:dyDescent="0.25">
      <c r="B417" s="12" t="s">
        <v>513</v>
      </c>
      <c r="C417" s="12" t="s">
        <v>514</v>
      </c>
      <c r="D417" s="32"/>
      <c r="E417" s="32"/>
      <c r="F417" s="12" t="s">
        <v>34</v>
      </c>
      <c r="G417" s="12">
        <v>0.17</v>
      </c>
    </row>
    <row r="418" spans="2:7" x14ac:dyDescent="0.25">
      <c r="B418" s="12" t="s">
        <v>216</v>
      </c>
      <c r="C418" s="12" t="s">
        <v>515</v>
      </c>
      <c r="D418" s="32"/>
      <c r="E418" s="32"/>
      <c r="F418" s="12" t="s">
        <v>161</v>
      </c>
      <c r="G418" s="12">
        <v>65</v>
      </c>
    </row>
    <row r="419" spans="2:7" x14ac:dyDescent="0.25">
      <c r="B419" s="12" t="s">
        <v>516</v>
      </c>
      <c r="C419" s="12" t="s">
        <v>517</v>
      </c>
      <c r="D419" s="32"/>
      <c r="E419" s="32"/>
      <c r="F419" s="12" t="s">
        <v>161</v>
      </c>
      <c r="G419" s="12">
        <v>65</v>
      </c>
    </row>
    <row r="420" spans="2:7" x14ac:dyDescent="0.25">
      <c r="B420" s="12" t="s">
        <v>216</v>
      </c>
      <c r="C420" s="12" t="s">
        <v>518</v>
      </c>
      <c r="D420" s="32"/>
      <c r="E420" s="32"/>
      <c r="F420" s="12" t="s">
        <v>161</v>
      </c>
      <c r="G420" s="12">
        <v>8</v>
      </c>
    </row>
    <row r="421" spans="2:7" x14ac:dyDescent="0.25">
      <c r="B421" s="12" t="s">
        <v>216</v>
      </c>
      <c r="C421" s="12" t="s">
        <v>519</v>
      </c>
      <c r="D421" s="32"/>
      <c r="E421" s="32"/>
      <c r="F421" s="12" t="s">
        <v>161</v>
      </c>
      <c r="G421" s="12">
        <v>27</v>
      </c>
    </row>
    <row r="422" spans="2:7" x14ac:dyDescent="0.25">
      <c r="B422" s="12" t="s">
        <v>216</v>
      </c>
      <c r="C422" s="12" t="s">
        <v>520</v>
      </c>
      <c r="D422" s="32"/>
      <c r="E422" s="32"/>
      <c r="F422" s="12" t="s">
        <v>161</v>
      </c>
      <c r="G422" s="12">
        <v>17</v>
      </c>
    </row>
    <row r="423" spans="2:7" x14ac:dyDescent="0.25">
      <c r="B423" s="12" t="s">
        <v>159</v>
      </c>
      <c r="C423" s="12" t="s">
        <v>521</v>
      </c>
      <c r="D423" s="32"/>
      <c r="E423" s="32"/>
      <c r="F423" s="12" t="s">
        <v>161</v>
      </c>
      <c r="G423" s="12">
        <v>14</v>
      </c>
    </row>
    <row r="424" spans="2:7" x14ac:dyDescent="0.25">
      <c r="B424" s="12" t="s">
        <v>159</v>
      </c>
      <c r="C424" s="12" t="s">
        <v>522</v>
      </c>
      <c r="D424" s="32"/>
      <c r="E424" s="32"/>
      <c r="F424" s="12" t="s">
        <v>161</v>
      </c>
      <c r="G424" s="12">
        <v>21</v>
      </c>
    </row>
    <row r="425" spans="2:7" x14ac:dyDescent="0.25">
      <c r="B425" s="12" t="s">
        <v>523</v>
      </c>
      <c r="C425" s="12" t="s">
        <v>524</v>
      </c>
      <c r="D425" s="32"/>
      <c r="E425" s="32"/>
      <c r="F425" s="12" t="s">
        <v>161</v>
      </c>
      <c r="G425" s="12">
        <v>65</v>
      </c>
    </row>
    <row r="426" spans="2:7" x14ac:dyDescent="0.25">
      <c r="B426" s="12" t="s">
        <v>216</v>
      </c>
      <c r="C426" s="12" t="s">
        <v>525</v>
      </c>
      <c r="D426" s="32"/>
      <c r="E426" s="32"/>
      <c r="F426" s="12" t="s">
        <v>161</v>
      </c>
      <c r="G426" s="12">
        <v>60</v>
      </c>
    </row>
    <row r="427" spans="2:7" x14ac:dyDescent="0.25">
      <c r="B427" s="12" t="s">
        <v>526</v>
      </c>
      <c r="C427" s="12" t="s">
        <v>527</v>
      </c>
      <c r="D427" s="32"/>
      <c r="E427" s="32"/>
      <c r="F427" s="12" t="s">
        <v>161</v>
      </c>
      <c r="G427" s="12">
        <v>27</v>
      </c>
    </row>
    <row r="428" spans="2:7" x14ac:dyDescent="0.25">
      <c r="B428" s="12" t="s">
        <v>528</v>
      </c>
      <c r="C428" s="12" t="s">
        <v>529</v>
      </c>
      <c r="D428" s="32"/>
      <c r="E428" s="32"/>
      <c r="F428" s="12" t="s">
        <v>161</v>
      </c>
      <c r="G428" s="12">
        <v>17</v>
      </c>
    </row>
    <row r="429" spans="2:7" x14ac:dyDescent="0.25">
      <c r="B429" s="12" t="s">
        <v>516</v>
      </c>
      <c r="C429" s="12" t="s">
        <v>530</v>
      </c>
      <c r="D429" s="32"/>
      <c r="E429" s="32"/>
      <c r="F429" s="12" t="s">
        <v>161</v>
      </c>
      <c r="G429" s="12">
        <v>33</v>
      </c>
    </row>
    <row r="430" spans="2:7" x14ac:dyDescent="0.25">
      <c r="B430" s="12" t="s">
        <v>216</v>
      </c>
      <c r="C430" s="12" t="s">
        <v>531</v>
      </c>
      <c r="D430" s="32"/>
      <c r="E430" s="32"/>
      <c r="F430" s="12" t="s">
        <v>161</v>
      </c>
      <c r="G430" s="12">
        <v>45</v>
      </c>
    </row>
    <row r="431" spans="2:7" x14ac:dyDescent="0.25">
      <c r="B431" s="12" t="s">
        <v>526</v>
      </c>
      <c r="C431" s="12" t="s">
        <v>532</v>
      </c>
      <c r="D431" s="32"/>
      <c r="E431" s="32"/>
      <c r="F431" s="12" t="s">
        <v>161</v>
      </c>
      <c r="G431" s="12">
        <v>8</v>
      </c>
    </row>
    <row r="432" spans="2:7" x14ac:dyDescent="0.25">
      <c r="B432" s="12" t="s">
        <v>528</v>
      </c>
      <c r="C432" s="12" t="s">
        <v>533</v>
      </c>
      <c r="D432" s="32"/>
      <c r="E432" s="32"/>
      <c r="F432" s="12" t="s">
        <v>161</v>
      </c>
      <c r="G432" s="12">
        <v>4</v>
      </c>
    </row>
    <row r="433" spans="2:7" x14ac:dyDescent="0.25">
      <c r="B433" s="12" t="s">
        <v>159</v>
      </c>
      <c r="C433" s="12" t="s">
        <v>534</v>
      </c>
      <c r="D433" s="32"/>
      <c r="E433" s="32"/>
      <c r="F433" s="12" t="s">
        <v>161</v>
      </c>
      <c r="G433" s="1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C471-7350-4665-8F3D-1A369FE82125}">
  <sheetPr codeName="Sheet2"/>
  <dimension ref="A1:C13"/>
  <sheetViews>
    <sheetView workbookViewId="0">
      <selection activeCell="F13" sqref="F13"/>
    </sheetView>
  </sheetViews>
  <sheetFormatPr defaultRowHeight="15" x14ac:dyDescent="0.25"/>
  <cols>
    <col min="2" max="2" width="10.5703125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0</v>
      </c>
      <c r="B2" t="s">
        <v>6</v>
      </c>
      <c r="C2" s="1" cm="1">
        <f t="array" ref="C2:C13">work!H9:H20</f>
        <v>44477</v>
      </c>
    </row>
    <row r="3" spans="1:3" x14ac:dyDescent="0.25">
      <c r="A3">
        <v>1</v>
      </c>
      <c r="B3" t="s">
        <v>7</v>
      </c>
      <c r="C3" s="1">
        <v>44477</v>
      </c>
    </row>
    <row r="4" spans="1:3" x14ac:dyDescent="0.25">
      <c r="A4">
        <v>2</v>
      </c>
      <c r="B4" t="s">
        <v>8</v>
      </c>
      <c r="C4" s="1">
        <v>44475</v>
      </c>
    </row>
    <row r="5" spans="1:3" x14ac:dyDescent="0.25">
      <c r="A5">
        <v>3</v>
      </c>
      <c r="B5" t="s">
        <v>9</v>
      </c>
      <c r="C5" s="1">
        <v>44471</v>
      </c>
    </row>
    <row r="6" spans="1:3" x14ac:dyDescent="0.25">
      <c r="A6">
        <v>4</v>
      </c>
      <c r="B6" t="s">
        <v>10</v>
      </c>
      <c r="C6" s="1">
        <v>44476</v>
      </c>
    </row>
    <row r="7" spans="1:3" x14ac:dyDescent="0.25">
      <c r="A7">
        <v>5</v>
      </c>
      <c r="B7" t="s">
        <v>11</v>
      </c>
      <c r="C7" s="1">
        <v>44471</v>
      </c>
    </row>
    <row r="8" spans="1:3" x14ac:dyDescent="0.25">
      <c r="A8">
        <v>6</v>
      </c>
      <c r="B8" t="s">
        <v>12</v>
      </c>
      <c r="C8" s="1">
        <v>44471</v>
      </c>
    </row>
    <row r="9" spans="1:3" x14ac:dyDescent="0.25">
      <c r="C9">
        <v>44476</v>
      </c>
    </row>
    <row r="10" spans="1:3" x14ac:dyDescent="0.25">
      <c r="C10">
        <v>44471</v>
      </c>
    </row>
    <row r="11" spans="1:3" x14ac:dyDescent="0.25">
      <c r="C11">
        <v>44484</v>
      </c>
    </row>
    <row r="12" spans="1:3" x14ac:dyDescent="0.25">
      <c r="C12">
        <v>44484</v>
      </c>
    </row>
    <row r="13" spans="1:3" x14ac:dyDescent="0.25">
      <c r="C13">
        <v>44505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7C3A-4515-45B0-AF9E-5DDEF2E32E89}">
  <sheetPr codeName="Sheet3"/>
  <dimension ref="A1:C5"/>
  <sheetViews>
    <sheetView workbookViewId="0">
      <selection activeCell="C11" sqref="C11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0</v>
      </c>
      <c r="B2" t="s">
        <v>15</v>
      </c>
      <c r="C2" s="1" cm="1">
        <f t="array" ref="C2:C5">work!H24:H27</f>
        <v>44519</v>
      </c>
    </row>
    <row r="3" spans="1:3" x14ac:dyDescent="0.25">
      <c r="A3">
        <v>1</v>
      </c>
      <c r="B3" t="s">
        <v>16</v>
      </c>
      <c r="C3" s="1">
        <v>44519</v>
      </c>
    </row>
    <row r="4" spans="1:3" x14ac:dyDescent="0.25">
      <c r="A4">
        <v>2</v>
      </c>
      <c r="B4" t="s">
        <v>17</v>
      </c>
      <c r="C4" s="1">
        <v>44519</v>
      </c>
    </row>
    <row r="5" spans="1:3" x14ac:dyDescent="0.25">
      <c r="A5">
        <v>3</v>
      </c>
      <c r="B5" t="s">
        <v>45</v>
      </c>
      <c r="C5">
        <v>44521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5856-30DE-4BF7-B05B-8094276E4235}">
  <sheetPr codeName="Sheet4"/>
  <dimension ref="A1:C5"/>
  <sheetViews>
    <sheetView workbookViewId="0">
      <selection activeCell="D31" sqref="D31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0</v>
      </c>
      <c r="B2" t="s">
        <v>18</v>
      </c>
      <c r="C2" s="1" cm="1">
        <f t="array" ref="C2:C5">work!I24:I27</f>
        <v>44520</v>
      </c>
    </row>
    <row r="3" spans="1:3" x14ac:dyDescent="0.25">
      <c r="A3">
        <v>1</v>
      </c>
      <c r="B3" t="s">
        <v>19</v>
      </c>
      <c r="C3" s="1">
        <v>44520</v>
      </c>
    </row>
    <row r="4" spans="1:3" x14ac:dyDescent="0.25">
      <c r="A4">
        <v>2</v>
      </c>
      <c r="B4" t="s">
        <v>20</v>
      </c>
      <c r="C4" s="1">
        <v>44520</v>
      </c>
    </row>
    <row r="5" spans="1:3" x14ac:dyDescent="0.25">
      <c r="A5">
        <v>3</v>
      </c>
      <c r="B5" t="s">
        <v>46</v>
      </c>
      <c r="C5" s="1">
        <v>44521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C52B-6FE0-4324-B0EF-2C240079E9D0}">
  <sheetPr codeName="Sheet5"/>
  <dimension ref="A1:C285"/>
  <sheetViews>
    <sheetView workbookViewId="0">
      <selection activeCell="F22" sqref="F22"/>
    </sheetView>
  </sheetViews>
  <sheetFormatPr defaultRowHeight="15" x14ac:dyDescent="0.25"/>
  <cols>
    <col min="1" max="1" width="62.85546875" style="12" customWidth="1"/>
    <col min="2" max="2" width="7.85546875" style="13" bestFit="1" customWidth="1"/>
    <col min="3" max="3" width="6.7109375" style="13" bestFit="1" customWidth="1"/>
  </cols>
  <sheetData>
    <row r="1" spans="1:3" x14ac:dyDescent="0.25">
      <c r="A1" s="22" t="s">
        <v>573</v>
      </c>
      <c r="B1" s="23" t="s">
        <v>574</v>
      </c>
      <c r="C1" s="23" t="s">
        <v>575</v>
      </c>
    </row>
    <row r="2" spans="1:3" x14ac:dyDescent="0.25">
      <c r="A2" s="24" t="s">
        <v>576</v>
      </c>
      <c r="B2" s="14">
        <v>44470</v>
      </c>
      <c r="C2" s="14">
        <v>44470</v>
      </c>
    </row>
    <row r="3" spans="1:3" x14ac:dyDescent="0.25">
      <c r="A3" s="24" t="s">
        <v>577</v>
      </c>
      <c r="B3" s="14">
        <v>44471</v>
      </c>
      <c r="C3" s="14">
        <v>44475</v>
      </c>
    </row>
    <row r="4" spans="1:3" x14ac:dyDescent="0.25">
      <c r="A4" s="24" t="s">
        <v>578</v>
      </c>
      <c r="B4" s="14">
        <v>44476</v>
      </c>
      <c r="C4" s="14">
        <v>44476</v>
      </c>
    </row>
    <row r="5" spans="1:3" x14ac:dyDescent="0.25">
      <c r="A5" s="24" t="s">
        <v>579</v>
      </c>
      <c r="B5" s="14">
        <v>44477</v>
      </c>
      <c r="C5" s="14">
        <v>44477</v>
      </c>
    </row>
    <row r="6" spans="1:3" x14ac:dyDescent="0.25">
      <c r="A6" s="24" t="s">
        <v>580</v>
      </c>
      <c r="B6" s="14">
        <v>44477</v>
      </c>
      <c r="C6" s="14">
        <v>44477</v>
      </c>
    </row>
    <row r="7" spans="1:3" x14ac:dyDescent="0.25">
      <c r="A7" s="24" t="s">
        <v>581</v>
      </c>
      <c r="B7" s="14">
        <v>44484</v>
      </c>
      <c r="C7" s="14">
        <v>44484</v>
      </c>
    </row>
    <row r="8" spans="1:3" x14ac:dyDescent="0.25">
      <c r="A8" s="24" t="s">
        <v>582</v>
      </c>
      <c r="B8" s="14">
        <v>44471</v>
      </c>
      <c r="C8" s="14">
        <v>44485</v>
      </c>
    </row>
    <row r="9" spans="1:3" x14ac:dyDescent="0.25">
      <c r="A9" s="24" t="s">
        <v>583</v>
      </c>
      <c r="B9" s="14">
        <v>44473</v>
      </c>
      <c r="C9" s="14">
        <v>44488</v>
      </c>
    </row>
    <row r="10" spans="1:3" x14ac:dyDescent="0.25">
      <c r="A10" s="24" t="s">
        <v>584</v>
      </c>
      <c r="B10" s="14">
        <v>44477</v>
      </c>
      <c r="C10" s="14">
        <v>44488</v>
      </c>
    </row>
    <row r="11" spans="1:3" x14ac:dyDescent="0.25">
      <c r="A11" s="24" t="s">
        <v>585</v>
      </c>
      <c r="B11" s="14">
        <v>44501</v>
      </c>
      <c r="C11" s="14">
        <v>44504</v>
      </c>
    </row>
    <row r="12" spans="1:3" x14ac:dyDescent="0.25">
      <c r="A12" s="24" t="s">
        <v>586</v>
      </c>
      <c r="B12" s="14">
        <v>44505</v>
      </c>
      <c r="C12" s="14">
        <v>44518</v>
      </c>
    </row>
    <row r="13" spans="1:3" x14ac:dyDescent="0.25">
      <c r="A13" s="37" t="s">
        <v>587</v>
      </c>
      <c r="B13" s="14">
        <v>44519</v>
      </c>
      <c r="C13" s="14">
        <v>44520</v>
      </c>
    </row>
    <row r="14" spans="1:3" x14ac:dyDescent="0.25">
      <c r="A14" s="24" t="s">
        <v>588</v>
      </c>
      <c r="B14" s="14">
        <v>44519</v>
      </c>
      <c r="C14" s="14">
        <v>44520</v>
      </c>
    </row>
    <row r="15" spans="1:3" x14ac:dyDescent="0.25">
      <c r="A15" s="24" t="s">
        <v>589</v>
      </c>
      <c r="B15" s="14">
        <v>44521</v>
      </c>
      <c r="C15" s="14">
        <v>44521</v>
      </c>
    </row>
    <row r="16" spans="1:3" x14ac:dyDescent="0.25">
      <c r="A16" s="24" t="s">
        <v>590</v>
      </c>
      <c r="B16" s="14">
        <v>44521</v>
      </c>
      <c r="C16" s="14">
        <v>44521</v>
      </c>
    </row>
    <row r="17" spans="1:3" x14ac:dyDescent="0.25">
      <c r="A17" s="24" t="s">
        <v>591</v>
      </c>
      <c r="B17" s="14">
        <v>44517</v>
      </c>
      <c r="C17" s="14">
        <v>44524</v>
      </c>
    </row>
    <row r="18" spans="1:3" x14ac:dyDescent="0.25">
      <c r="A18" s="24" t="s">
        <v>592</v>
      </c>
      <c r="B18" s="14">
        <v>44522</v>
      </c>
      <c r="C18" s="14">
        <v>44524</v>
      </c>
    </row>
    <row r="19" spans="1:3" x14ac:dyDescent="0.25">
      <c r="A19" s="24" t="s">
        <v>593</v>
      </c>
      <c r="B19" s="14">
        <v>44522</v>
      </c>
      <c r="C19" s="14">
        <v>44524</v>
      </c>
    </row>
    <row r="20" spans="1:3" x14ac:dyDescent="0.25">
      <c r="A20" s="24" t="s">
        <v>594</v>
      </c>
      <c r="B20" s="14">
        <v>44525</v>
      </c>
      <c r="C20" s="14">
        <v>44525</v>
      </c>
    </row>
    <row r="21" spans="1:3" x14ac:dyDescent="0.25">
      <c r="A21" s="24" t="s">
        <v>595</v>
      </c>
      <c r="B21" s="14">
        <v>44526</v>
      </c>
      <c r="C21" s="14">
        <v>44527</v>
      </c>
    </row>
    <row r="22" spans="1:3" x14ac:dyDescent="0.25">
      <c r="A22" s="24" t="s">
        <v>596</v>
      </c>
      <c r="B22" s="14">
        <v>44527</v>
      </c>
      <c r="C22" s="14">
        <v>44528</v>
      </c>
    </row>
    <row r="23" spans="1:3" x14ac:dyDescent="0.25">
      <c r="A23" s="24" t="s">
        <v>597</v>
      </c>
      <c r="B23" s="14">
        <v>44530</v>
      </c>
      <c r="C23" s="14">
        <v>44530</v>
      </c>
    </row>
    <row r="24" spans="1:3" x14ac:dyDescent="0.25">
      <c r="A24" s="24" t="s">
        <v>598</v>
      </c>
      <c r="B24" s="14">
        <v>44526</v>
      </c>
      <c r="C24" s="14">
        <v>44527</v>
      </c>
    </row>
    <row r="25" spans="1:3" x14ac:dyDescent="0.25">
      <c r="A25" s="24" t="s">
        <v>599</v>
      </c>
      <c r="B25" s="14">
        <v>44527</v>
      </c>
      <c r="C25" s="14">
        <v>44528</v>
      </c>
    </row>
    <row r="26" spans="1:3" x14ac:dyDescent="0.25">
      <c r="A26" s="24" t="s">
        <v>600</v>
      </c>
      <c r="B26" s="14">
        <v>44527</v>
      </c>
      <c r="C26" s="14">
        <v>44528</v>
      </c>
    </row>
    <row r="27" spans="1:3" x14ac:dyDescent="0.25">
      <c r="A27" s="24" t="s">
        <v>601</v>
      </c>
      <c r="B27" s="14">
        <v>44529</v>
      </c>
      <c r="C27" s="14">
        <v>44531</v>
      </c>
    </row>
    <row r="28" spans="1:3" x14ac:dyDescent="0.25">
      <c r="A28" s="24" t="s">
        <v>602</v>
      </c>
      <c r="B28" s="14">
        <v>44531</v>
      </c>
      <c r="C28" s="14">
        <v>44531</v>
      </c>
    </row>
    <row r="29" spans="1:3" x14ac:dyDescent="0.25">
      <c r="A29" s="24" t="s">
        <v>603</v>
      </c>
      <c r="B29" s="14">
        <v>44532</v>
      </c>
      <c r="C29" s="14">
        <v>44532</v>
      </c>
    </row>
    <row r="30" spans="1:3" x14ac:dyDescent="0.25">
      <c r="A30" s="24" t="s">
        <v>604</v>
      </c>
      <c r="B30" s="14">
        <v>44532</v>
      </c>
      <c r="C30" s="14">
        <v>44532</v>
      </c>
    </row>
    <row r="31" spans="1:3" x14ac:dyDescent="0.25">
      <c r="A31" s="24" t="s">
        <v>605</v>
      </c>
      <c r="B31" s="14">
        <v>44533</v>
      </c>
      <c r="C31" s="14">
        <v>44534</v>
      </c>
    </row>
    <row r="32" spans="1:3" x14ac:dyDescent="0.25">
      <c r="A32" s="37" t="s">
        <v>606</v>
      </c>
      <c r="B32" s="14">
        <v>44520</v>
      </c>
      <c r="C32" s="14">
        <v>44520</v>
      </c>
    </row>
    <row r="33" spans="1:3" x14ac:dyDescent="0.25">
      <c r="A33" s="24" t="s">
        <v>607</v>
      </c>
      <c r="B33" s="14">
        <v>44521</v>
      </c>
      <c r="C33" s="14">
        <v>44521</v>
      </c>
    </row>
    <row r="34" spans="1:3" x14ac:dyDescent="0.25">
      <c r="A34" s="24" t="s">
        <v>608</v>
      </c>
      <c r="B34" s="14">
        <v>44517</v>
      </c>
      <c r="C34" s="14">
        <v>44517</v>
      </c>
    </row>
    <row r="35" spans="1:3" x14ac:dyDescent="0.25">
      <c r="A35" s="24" t="s">
        <v>609</v>
      </c>
      <c r="B35" s="14">
        <v>44517</v>
      </c>
      <c r="C35" s="14">
        <v>44517</v>
      </c>
    </row>
    <row r="36" spans="1:3" x14ac:dyDescent="0.25">
      <c r="A36" s="24" t="s">
        <v>610</v>
      </c>
      <c r="B36" s="14">
        <v>44523</v>
      </c>
      <c r="C36" s="14">
        <v>44523</v>
      </c>
    </row>
    <row r="37" spans="1:3" x14ac:dyDescent="0.25">
      <c r="A37" s="24" t="s">
        <v>611</v>
      </c>
      <c r="B37" s="14">
        <v>44524</v>
      </c>
      <c r="C37" s="14">
        <v>44524</v>
      </c>
    </row>
    <row r="38" spans="1:3" x14ac:dyDescent="0.25">
      <c r="A38" s="24" t="s">
        <v>612</v>
      </c>
      <c r="B38" s="14">
        <v>44525</v>
      </c>
      <c r="C38" s="14">
        <v>44525</v>
      </c>
    </row>
    <row r="39" spans="1:3" x14ac:dyDescent="0.25">
      <c r="A39" s="24" t="s">
        <v>613</v>
      </c>
      <c r="B39" s="14">
        <v>44528</v>
      </c>
      <c r="C39" s="14">
        <v>44528</v>
      </c>
    </row>
    <row r="40" spans="1:3" x14ac:dyDescent="0.25">
      <c r="A40" s="24" t="s">
        <v>614</v>
      </c>
      <c r="B40" s="14">
        <v>44530</v>
      </c>
      <c r="C40" s="14">
        <v>44530</v>
      </c>
    </row>
    <row r="41" spans="1:3" x14ac:dyDescent="0.25">
      <c r="A41" s="24" t="s">
        <v>615</v>
      </c>
      <c r="B41" s="14">
        <v>44531</v>
      </c>
      <c r="C41" s="14">
        <v>44531</v>
      </c>
    </row>
    <row r="42" spans="1:3" x14ac:dyDescent="0.25">
      <c r="A42" s="24" t="s">
        <v>616</v>
      </c>
      <c r="B42" s="14">
        <v>44533</v>
      </c>
      <c r="C42" s="14">
        <v>44533</v>
      </c>
    </row>
    <row r="43" spans="1:3" x14ac:dyDescent="0.25">
      <c r="A43" s="12" t="s">
        <v>617</v>
      </c>
      <c r="B43" s="13">
        <v>44531</v>
      </c>
      <c r="C43" s="13">
        <v>44536</v>
      </c>
    </row>
    <row r="44" spans="1:3" x14ac:dyDescent="0.25">
      <c r="A44" s="12" t="s">
        <v>618</v>
      </c>
      <c r="B44" s="13">
        <v>44534</v>
      </c>
      <c r="C44" s="13">
        <v>44534</v>
      </c>
    </row>
    <row r="45" spans="1:3" x14ac:dyDescent="0.25">
      <c r="A45" s="24" t="s">
        <v>619</v>
      </c>
      <c r="B45" s="14">
        <v>44534</v>
      </c>
      <c r="C45" s="14">
        <v>44534</v>
      </c>
    </row>
    <row r="46" spans="1:3" x14ac:dyDescent="0.25">
      <c r="A46" s="12" t="s">
        <v>620</v>
      </c>
      <c r="B46" s="13">
        <v>44535</v>
      </c>
      <c r="C46" s="13">
        <v>44535</v>
      </c>
    </row>
    <row r="47" spans="1:3" x14ac:dyDescent="0.25">
      <c r="A47" s="24" t="s">
        <v>621</v>
      </c>
      <c r="B47" s="14">
        <v>44535</v>
      </c>
      <c r="C47" s="14">
        <v>44535</v>
      </c>
    </row>
    <row r="48" spans="1:3" x14ac:dyDescent="0.25">
      <c r="A48" s="12" t="s">
        <v>622</v>
      </c>
      <c r="B48" s="13">
        <v>44536</v>
      </c>
      <c r="C48" s="13">
        <v>44536</v>
      </c>
    </row>
    <row r="49" spans="1:3" x14ac:dyDescent="0.25">
      <c r="A49" s="24" t="s">
        <v>623</v>
      </c>
      <c r="B49" s="14">
        <v>44536</v>
      </c>
      <c r="C49" s="14">
        <v>44536</v>
      </c>
    </row>
    <row r="50" spans="1:3" x14ac:dyDescent="0.25">
      <c r="A50" s="12" t="s">
        <v>624</v>
      </c>
      <c r="B50" s="13">
        <v>44536</v>
      </c>
      <c r="C50" s="13">
        <v>44537</v>
      </c>
    </row>
    <row r="51" spans="1:3" x14ac:dyDescent="0.25">
      <c r="A51" s="12" t="s">
        <v>625</v>
      </c>
      <c r="B51" s="13">
        <v>44536</v>
      </c>
      <c r="C51" s="13">
        <v>44537</v>
      </c>
    </row>
    <row r="52" spans="1:3" x14ac:dyDescent="0.25">
      <c r="A52" s="12" t="s">
        <v>626</v>
      </c>
      <c r="B52" s="13">
        <v>44538</v>
      </c>
      <c r="C52" s="13">
        <v>44539</v>
      </c>
    </row>
    <row r="53" spans="1:3" x14ac:dyDescent="0.25">
      <c r="A53" s="12" t="s">
        <v>627</v>
      </c>
      <c r="B53" s="13">
        <v>44538</v>
      </c>
      <c r="C53" s="13">
        <v>44539</v>
      </c>
    </row>
    <row r="54" spans="1:3" x14ac:dyDescent="0.25">
      <c r="A54" s="24" t="s">
        <v>628</v>
      </c>
      <c r="B54" s="14">
        <v>44539</v>
      </c>
      <c r="C54" s="14">
        <v>44539</v>
      </c>
    </row>
    <row r="55" spans="1:3" x14ac:dyDescent="0.25">
      <c r="A55" s="12" t="s">
        <v>629</v>
      </c>
      <c r="B55" s="13">
        <v>44540</v>
      </c>
      <c r="C55" s="13">
        <v>44540</v>
      </c>
    </row>
    <row r="56" spans="1:3" x14ac:dyDescent="0.25">
      <c r="A56" s="12" t="s">
        <v>630</v>
      </c>
      <c r="B56" s="13">
        <v>44541</v>
      </c>
      <c r="C56" s="13">
        <v>44541</v>
      </c>
    </row>
    <row r="57" spans="1:3" x14ac:dyDescent="0.25">
      <c r="A57" s="12" t="s">
        <v>631</v>
      </c>
      <c r="B57" s="13">
        <v>44541</v>
      </c>
      <c r="C57" s="13">
        <v>44541</v>
      </c>
    </row>
    <row r="58" spans="1:3" x14ac:dyDescent="0.25">
      <c r="A58" s="12" t="s">
        <v>632</v>
      </c>
      <c r="B58" s="13">
        <v>44542</v>
      </c>
      <c r="C58" s="13">
        <v>44542</v>
      </c>
    </row>
    <row r="59" spans="1:3" x14ac:dyDescent="0.25">
      <c r="A59" s="12" t="s">
        <v>633</v>
      </c>
      <c r="B59" s="13">
        <v>44537</v>
      </c>
      <c r="C59" s="13">
        <v>44545</v>
      </c>
    </row>
    <row r="60" spans="1:3" x14ac:dyDescent="0.25">
      <c r="A60" s="43" t="s">
        <v>634</v>
      </c>
      <c r="B60" s="44">
        <v>44543</v>
      </c>
      <c r="C60" s="44">
        <v>44545</v>
      </c>
    </row>
    <row r="61" spans="1:3" x14ac:dyDescent="0.25">
      <c r="A61" s="12" t="s">
        <v>635</v>
      </c>
      <c r="B61" s="13">
        <v>44545</v>
      </c>
      <c r="C61" s="13">
        <v>44545</v>
      </c>
    </row>
    <row r="62" spans="1:3" x14ac:dyDescent="0.25">
      <c r="A62" s="12" t="s">
        <v>636</v>
      </c>
      <c r="B62" s="13">
        <v>44546</v>
      </c>
      <c r="C62" s="13">
        <v>44546</v>
      </c>
    </row>
    <row r="63" spans="1:3" x14ac:dyDescent="0.25">
      <c r="A63" s="12" t="s">
        <v>637</v>
      </c>
      <c r="B63" s="13">
        <v>44547</v>
      </c>
      <c r="C63" s="13">
        <v>44548</v>
      </c>
    </row>
    <row r="64" spans="1:3" x14ac:dyDescent="0.25">
      <c r="A64" s="12" t="s">
        <v>638</v>
      </c>
      <c r="B64" s="13">
        <v>44545</v>
      </c>
      <c r="C64" s="13">
        <v>44548</v>
      </c>
    </row>
    <row r="65" spans="1:3" x14ac:dyDescent="0.25">
      <c r="A65" s="12" t="s">
        <v>639</v>
      </c>
      <c r="B65" s="13">
        <v>44548</v>
      </c>
      <c r="C65" s="13">
        <v>44548</v>
      </c>
    </row>
    <row r="66" spans="1:3" x14ac:dyDescent="0.25">
      <c r="A66" s="24" t="s">
        <v>640</v>
      </c>
      <c r="B66" s="14">
        <v>44548</v>
      </c>
      <c r="C66" s="14">
        <v>44548</v>
      </c>
    </row>
    <row r="67" spans="1:3" x14ac:dyDescent="0.25">
      <c r="A67" s="12" t="s">
        <v>641</v>
      </c>
      <c r="B67" s="13">
        <v>44549</v>
      </c>
      <c r="C67" s="13">
        <v>44549</v>
      </c>
    </row>
    <row r="68" spans="1:3" x14ac:dyDescent="0.25">
      <c r="A68" s="24" t="s">
        <v>642</v>
      </c>
      <c r="B68" s="14">
        <v>44549</v>
      </c>
      <c r="C68" s="14">
        <v>44549</v>
      </c>
    </row>
    <row r="69" spans="1:3" x14ac:dyDescent="0.25">
      <c r="A69" s="12" t="s">
        <v>643</v>
      </c>
      <c r="B69" s="13">
        <v>44550</v>
      </c>
      <c r="C69" s="13">
        <v>44550</v>
      </c>
    </row>
    <row r="70" spans="1:3" x14ac:dyDescent="0.25">
      <c r="A70" s="24" t="s">
        <v>644</v>
      </c>
      <c r="B70" s="14">
        <v>44550</v>
      </c>
      <c r="C70" s="14">
        <v>44550</v>
      </c>
    </row>
    <row r="71" spans="1:3" x14ac:dyDescent="0.25">
      <c r="A71" s="12" t="s">
        <v>645</v>
      </c>
      <c r="B71" s="13">
        <v>44549</v>
      </c>
      <c r="C71" s="13">
        <v>44551</v>
      </c>
    </row>
    <row r="72" spans="1:3" x14ac:dyDescent="0.25">
      <c r="A72" s="12" t="s">
        <v>646</v>
      </c>
      <c r="B72" s="13">
        <v>44550</v>
      </c>
      <c r="C72" s="13">
        <v>44551</v>
      </c>
    </row>
    <row r="73" spans="1:3" x14ac:dyDescent="0.25">
      <c r="A73" s="12" t="s">
        <v>647</v>
      </c>
      <c r="B73" s="13">
        <v>44552</v>
      </c>
      <c r="C73" s="13">
        <v>44553</v>
      </c>
    </row>
    <row r="74" spans="1:3" x14ac:dyDescent="0.25">
      <c r="A74" s="12" t="s">
        <v>648</v>
      </c>
      <c r="B74" s="13">
        <v>44553</v>
      </c>
      <c r="C74" s="13">
        <v>44553</v>
      </c>
    </row>
    <row r="75" spans="1:3" x14ac:dyDescent="0.25">
      <c r="A75" s="24" t="s">
        <v>649</v>
      </c>
      <c r="B75" s="14">
        <v>44553</v>
      </c>
      <c r="C75" s="14">
        <v>44553</v>
      </c>
    </row>
    <row r="76" spans="1:3" x14ac:dyDescent="0.25">
      <c r="A76" s="12" t="s">
        <v>650</v>
      </c>
      <c r="B76" s="13">
        <v>44554</v>
      </c>
      <c r="C76" s="13">
        <v>44554</v>
      </c>
    </row>
    <row r="77" spans="1:3" x14ac:dyDescent="0.25">
      <c r="A77" s="12" t="s">
        <v>651</v>
      </c>
      <c r="B77" s="13">
        <v>44554</v>
      </c>
      <c r="C77" s="13">
        <v>44557</v>
      </c>
    </row>
    <row r="78" spans="1:3" x14ac:dyDescent="0.25">
      <c r="A78" s="43" t="s">
        <v>652</v>
      </c>
      <c r="B78" s="44">
        <v>44555</v>
      </c>
      <c r="C78" s="44">
        <v>44557</v>
      </c>
    </row>
    <row r="79" spans="1:3" x14ac:dyDescent="0.25">
      <c r="A79" s="12" t="s">
        <v>653</v>
      </c>
      <c r="B79" s="13">
        <v>44557</v>
      </c>
      <c r="C79" s="13">
        <v>44557</v>
      </c>
    </row>
    <row r="80" spans="1:3" x14ac:dyDescent="0.25">
      <c r="A80" s="12" t="s">
        <v>654</v>
      </c>
      <c r="B80" s="13">
        <v>44558</v>
      </c>
      <c r="C80" s="13">
        <v>44558</v>
      </c>
    </row>
    <row r="81" spans="1:3" x14ac:dyDescent="0.25">
      <c r="A81" s="12" t="s">
        <v>655</v>
      </c>
      <c r="B81" s="13">
        <v>44559</v>
      </c>
      <c r="C81" s="13">
        <v>44560</v>
      </c>
    </row>
    <row r="82" spans="1:3" x14ac:dyDescent="0.25">
      <c r="A82" s="12" t="s">
        <v>656</v>
      </c>
      <c r="B82" s="13">
        <v>44547</v>
      </c>
      <c r="C82" s="13">
        <v>44547</v>
      </c>
    </row>
    <row r="83" spans="1:3" x14ac:dyDescent="0.25">
      <c r="A83" s="12" t="s">
        <v>657</v>
      </c>
      <c r="B83" s="13">
        <v>44547</v>
      </c>
      <c r="C83" s="13">
        <v>44548</v>
      </c>
    </row>
    <row r="84" spans="1:3" x14ac:dyDescent="0.25">
      <c r="A84" s="12" t="s">
        <v>658</v>
      </c>
      <c r="B84" s="13">
        <v>44553</v>
      </c>
      <c r="C84" s="13">
        <v>44553</v>
      </c>
    </row>
    <row r="85" spans="1:3" x14ac:dyDescent="0.25">
      <c r="A85" s="12" t="s">
        <v>659</v>
      </c>
      <c r="B85" s="13">
        <v>44537</v>
      </c>
      <c r="C85" s="13">
        <v>44539</v>
      </c>
    </row>
    <row r="86" spans="1:3" x14ac:dyDescent="0.25">
      <c r="A86" s="24" t="s">
        <v>660</v>
      </c>
      <c r="B86" s="14">
        <v>44540</v>
      </c>
      <c r="C86" s="14">
        <v>44540</v>
      </c>
    </row>
    <row r="87" spans="1:3" x14ac:dyDescent="0.25">
      <c r="A87" s="12" t="s">
        <v>661</v>
      </c>
      <c r="B87" s="13">
        <v>44541</v>
      </c>
      <c r="C87" s="13">
        <v>44541</v>
      </c>
    </row>
    <row r="88" spans="1:3" x14ac:dyDescent="0.25">
      <c r="A88" s="12" t="s">
        <v>662</v>
      </c>
      <c r="B88" s="13">
        <v>44543</v>
      </c>
      <c r="C88" s="13">
        <v>44545</v>
      </c>
    </row>
    <row r="89" spans="1:3" x14ac:dyDescent="0.25">
      <c r="A89" s="24" t="s">
        <v>663</v>
      </c>
      <c r="B89" s="14">
        <v>44546</v>
      </c>
      <c r="C89" s="14">
        <v>44546</v>
      </c>
    </row>
    <row r="90" spans="1:3" x14ac:dyDescent="0.25">
      <c r="A90" s="12" t="s">
        <v>664</v>
      </c>
      <c r="B90" s="13">
        <v>44547</v>
      </c>
      <c r="C90" s="13">
        <v>44547</v>
      </c>
    </row>
    <row r="91" spans="1:3" x14ac:dyDescent="0.25">
      <c r="A91" s="12" t="s">
        <v>665</v>
      </c>
      <c r="B91" s="13">
        <v>44551</v>
      </c>
      <c r="C91" s="13">
        <v>44551</v>
      </c>
    </row>
    <row r="92" spans="1:3" x14ac:dyDescent="0.25">
      <c r="A92" s="12" t="s">
        <v>666</v>
      </c>
      <c r="B92" s="13">
        <v>44551</v>
      </c>
      <c r="C92" s="13">
        <v>44552</v>
      </c>
    </row>
    <row r="93" spans="1:3" x14ac:dyDescent="0.25">
      <c r="A93" s="24" t="s">
        <v>667</v>
      </c>
      <c r="B93" s="14">
        <v>44553</v>
      </c>
      <c r="C93" s="14">
        <v>44553</v>
      </c>
    </row>
    <row r="94" spans="1:3" x14ac:dyDescent="0.25">
      <c r="A94" s="12" t="s">
        <v>668</v>
      </c>
      <c r="B94" s="13">
        <v>44554</v>
      </c>
      <c r="C94" s="13">
        <v>44554</v>
      </c>
    </row>
    <row r="95" spans="1:3" x14ac:dyDescent="0.25">
      <c r="A95" s="12" t="s">
        <v>669</v>
      </c>
      <c r="B95" s="13">
        <v>44556</v>
      </c>
      <c r="C95" s="13">
        <v>44557</v>
      </c>
    </row>
    <row r="96" spans="1:3" x14ac:dyDescent="0.25">
      <c r="A96" s="24" t="s">
        <v>670</v>
      </c>
      <c r="B96" s="14">
        <v>44558</v>
      </c>
      <c r="C96" s="14">
        <v>44558</v>
      </c>
    </row>
    <row r="97" spans="1:3" x14ac:dyDescent="0.25">
      <c r="A97" s="12" t="s">
        <v>671</v>
      </c>
      <c r="B97" s="13">
        <v>44559</v>
      </c>
      <c r="C97" s="13">
        <v>44559</v>
      </c>
    </row>
    <row r="98" spans="1:3" x14ac:dyDescent="0.25">
      <c r="A98" s="12" t="s">
        <v>672</v>
      </c>
      <c r="B98" s="13">
        <v>44559</v>
      </c>
      <c r="C98" s="13">
        <v>44560</v>
      </c>
    </row>
    <row r="99" spans="1:3" x14ac:dyDescent="0.25">
      <c r="A99" s="12" t="s">
        <v>673</v>
      </c>
      <c r="B99" s="13">
        <v>44560</v>
      </c>
      <c r="C99" s="13">
        <v>44560</v>
      </c>
    </row>
    <row r="100" spans="1:3" x14ac:dyDescent="0.25">
      <c r="A100" s="12" t="s">
        <v>674</v>
      </c>
      <c r="B100" s="13">
        <v>44560</v>
      </c>
      <c r="C100" s="13">
        <v>44560</v>
      </c>
    </row>
    <row r="101" spans="1:3" x14ac:dyDescent="0.25">
      <c r="A101" s="12" t="s">
        <v>675</v>
      </c>
      <c r="B101" s="13">
        <v>44560</v>
      </c>
      <c r="C101" s="13">
        <v>44560</v>
      </c>
    </row>
    <row r="102" spans="1:3" x14ac:dyDescent="0.25">
      <c r="A102" s="12" t="s">
        <v>676</v>
      </c>
      <c r="B102" s="13">
        <v>44560</v>
      </c>
      <c r="C102" s="13">
        <v>44560</v>
      </c>
    </row>
    <row r="103" spans="1:3" x14ac:dyDescent="0.25">
      <c r="A103" s="12" t="s">
        <v>677</v>
      </c>
      <c r="B103" s="13">
        <v>44562</v>
      </c>
      <c r="C103" s="13">
        <v>44562</v>
      </c>
    </row>
    <row r="104" spans="1:3" x14ac:dyDescent="0.25">
      <c r="A104" s="12" t="s">
        <v>678</v>
      </c>
      <c r="B104" s="13">
        <v>44563</v>
      </c>
      <c r="C104" s="13">
        <v>44565</v>
      </c>
    </row>
    <row r="105" spans="1:3" x14ac:dyDescent="0.25">
      <c r="A105" s="12" t="s">
        <v>679</v>
      </c>
      <c r="B105" s="13">
        <v>44563</v>
      </c>
      <c r="C105" s="13">
        <v>44563</v>
      </c>
    </row>
    <row r="106" spans="1:3" x14ac:dyDescent="0.25">
      <c r="A106" s="24" t="s">
        <v>680</v>
      </c>
      <c r="B106" s="13">
        <v>44564</v>
      </c>
      <c r="C106" s="13">
        <v>44564</v>
      </c>
    </row>
    <row r="107" spans="1:3" x14ac:dyDescent="0.25">
      <c r="A107" s="12" t="s">
        <v>681</v>
      </c>
      <c r="B107" s="13">
        <v>44565</v>
      </c>
      <c r="C107" s="13">
        <v>44565</v>
      </c>
    </row>
    <row r="108" spans="1:3" x14ac:dyDescent="0.25">
      <c r="A108" s="24" t="s">
        <v>682</v>
      </c>
      <c r="B108" s="13">
        <v>44566</v>
      </c>
      <c r="C108" s="13">
        <v>44566</v>
      </c>
    </row>
    <row r="109" spans="1:3" x14ac:dyDescent="0.25">
      <c r="A109" s="12" t="s">
        <v>683</v>
      </c>
      <c r="B109" s="13">
        <v>44567</v>
      </c>
      <c r="C109" s="13">
        <v>44567</v>
      </c>
    </row>
    <row r="110" spans="1:3" x14ac:dyDescent="0.25">
      <c r="A110" s="24" t="s">
        <v>684</v>
      </c>
      <c r="B110" s="13">
        <v>44568</v>
      </c>
      <c r="C110" s="13">
        <v>44568</v>
      </c>
    </row>
    <row r="111" spans="1:3" x14ac:dyDescent="0.25">
      <c r="A111" s="12" t="s">
        <v>685</v>
      </c>
      <c r="B111" s="13">
        <v>44565</v>
      </c>
      <c r="C111" s="13">
        <v>44569</v>
      </c>
    </row>
    <row r="112" spans="1:3" x14ac:dyDescent="0.25">
      <c r="A112" s="12" t="s">
        <v>686</v>
      </c>
      <c r="B112" s="13">
        <v>44569</v>
      </c>
      <c r="C112" s="13">
        <v>44572</v>
      </c>
    </row>
    <row r="113" spans="1:3" x14ac:dyDescent="0.25">
      <c r="A113" s="12" t="s">
        <v>687</v>
      </c>
      <c r="B113" s="13">
        <v>44571</v>
      </c>
      <c r="C113" s="13">
        <v>44572</v>
      </c>
    </row>
    <row r="114" spans="1:3" x14ac:dyDescent="0.25">
      <c r="A114" s="12" t="s">
        <v>688</v>
      </c>
      <c r="B114" s="13">
        <v>44573</v>
      </c>
      <c r="C114" s="13">
        <v>44573</v>
      </c>
    </row>
    <row r="115" spans="1:3" x14ac:dyDescent="0.25">
      <c r="A115" s="24" t="s">
        <v>689</v>
      </c>
      <c r="B115" s="14">
        <v>44574</v>
      </c>
      <c r="C115" s="14">
        <v>44574</v>
      </c>
    </row>
    <row r="116" spans="1:3" x14ac:dyDescent="0.25">
      <c r="A116" s="12" t="s">
        <v>690</v>
      </c>
      <c r="B116" s="13">
        <v>44574</v>
      </c>
      <c r="C116" s="13">
        <v>44574</v>
      </c>
    </row>
    <row r="117" spans="1:3" x14ac:dyDescent="0.25">
      <c r="A117" s="12" t="s">
        <v>691</v>
      </c>
      <c r="B117" s="13">
        <v>44574</v>
      </c>
      <c r="C117" s="13">
        <v>44574</v>
      </c>
    </row>
    <row r="118" spans="1:3" x14ac:dyDescent="0.25">
      <c r="A118" s="12" t="s">
        <v>692</v>
      </c>
      <c r="B118" s="13">
        <v>44574</v>
      </c>
      <c r="C118" s="13">
        <v>44574</v>
      </c>
    </row>
    <row r="119" spans="1:3" x14ac:dyDescent="0.25">
      <c r="A119" s="12" t="s">
        <v>693</v>
      </c>
      <c r="B119" s="13">
        <v>44608</v>
      </c>
      <c r="C119" s="13">
        <v>44610</v>
      </c>
    </row>
    <row r="120" spans="1:3" x14ac:dyDescent="0.25">
      <c r="A120" s="12" t="s">
        <v>694</v>
      </c>
      <c r="B120" s="13">
        <v>44570</v>
      </c>
      <c r="C120" s="13">
        <v>44579</v>
      </c>
    </row>
    <row r="121" spans="1:3" x14ac:dyDescent="0.25">
      <c r="A121" s="24" t="s">
        <v>695</v>
      </c>
      <c r="B121" s="14">
        <v>44575</v>
      </c>
      <c r="C121" s="14">
        <v>44579</v>
      </c>
    </row>
    <row r="122" spans="1:3" x14ac:dyDescent="0.25">
      <c r="A122" s="12" t="s">
        <v>696</v>
      </c>
      <c r="B122" s="13">
        <v>44575</v>
      </c>
      <c r="C122" s="13">
        <v>44579</v>
      </c>
    </row>
    <row r="123" spans="1:3" x14ac:dyDescent="0.25">
      <c r="A123" s="12" t="s">
        <v>697</v>
      </c>
      <c r="B123" s="13">
        <v>44579</v>
      </c>
      <c r="C123" s="13">
        <v>44579</v>
      </c>
    </row>
    <row r="124" spans="1:3" x14ac:dyDescent="0.25">
      <c r="A124" s="12" t="s">
        <v>698</v>
      </c>
      <c r="B124" s="13">
        <v>44580</v>
      </c>
      <c r="C124" s="13">
        <v>44580</v>
      </c>
    </row>
    <row r="125" spans="1:3" x14ac:dyDescent="0.25">
      <c r="A125" s="12" t="s">
        <v>699</v>
      </c>
      <c r="B125" s="13">
        <v>44581</v>
      </c>
      <c r="C125" s="13">
        <v>44582</v>
      </c>
    </row>
    <row r="126" spans="1:3" x14ac:dyDescent="0.25">
      <c r="A126" s="12" t="s">
        <v>700</v>
      </c>
      <c r="B126" s="13">
        <v>44582</v>
      </c>
      <c r="C126" s="13">
        <v>44584</v>
      </c>
    </row>
    <row r="127" spans="1:3" x14ac:dyDescent="0.25">
      <c r="A127" s="12" t="s">
        <v>701</v>
      </c>
      <c r="B127" s="13">
        <v>44585</v>
      </c>
      <c r="C127" s="13">
        <v>44586</v>
      </c>
    </row>
    <row r="128" spans="1:3" x14ac:dyDescent="0.25">
      <c r="A128" s="12" t="s">
        <v>702</v>
      </c>
      <c r="B128" s="13">
        <v>44587</v>
      </c>
      <c r="C128" s="13">
        <v>44587</v>
      </c>
    </row>
    <row r="129" spans="1:3" x14ac:dyDescent="0.25">
      <c r="A129" s="12" t="s">
        <v>703</v>
      </c>
      <c r="B129" s="13">
        <v>44588</v>
      </c>
      <c r="C129" s="13">
        <v>44588</v>
      </c>
    </row>
    <row r="130" spans="1:3" x14ac:dyDescent="0.25">
      <c r="A130" s="12" t="s">
        <v>704</v>
      </c>
      <c r="B130" s="13">
        <v>44586</v>
      </c>
      <c r="C130" s="13">
        <v>44588</v>
      </c>
    </row>
    <row r="131" spans="1:3" x14ac:dyDescent="0.25">
      <c r="A131" s="24" t="s">
        <v>705</v>
      </c>
      <c r="B131" s="14">
        <v>44587</v>
      </c>
      <c r="C131" s="14">
        <v>44588</v>
      </c>
    </row>
    <row r="132" spans="1:3" x14ac:dyDescent="0.25">
      <c r="A132" s="12" t="s">
        <v>706</v>
      </c>
      <c r="B132" s="13">
        <v>44589</v>
      </c>
      <c r="C132" s="13">
        <v>44589</v>
      </c>
    </row>
    <row r="133" spans="1:3" x14ac:dyDescent="0.25">
      <c r="A133" s="12" t="s">
        <v>707</v>
      </c>
      <c r="B133" s="13">
        <v>44590</v>
      </c>
      <c r="C133" s="13">
        <v>44590</v>
      </c>
    </row>
    <row r="134" spans="1:3" x14ac:dyDescent="0.25">
      <c r="A134" s="12" t="s">
        <v>708</v>
      </c>
      <c r="B134" s="13">
        <v>44592</v>
      </c>
      <c r="C134" s="13">
        <v>44598</v>
      </c>
    </row>
    <row r="135" spans="1:3" x14ac:dyDescent="0.25">
      <c r="A135" s="12" t="s">
        <v>187</v>
      </c>
      <c r="B135" s="13">
        <v>44599</v>
      </c>
      <c r="C135" s="13">
        <v>44601</v>
      </c>
    </row>
    <row r="136" spans="1:3" x14ac:dyDescent="0.25">
      <c r="A136" s="12" t="s">
        <v>709</v>
      </c>
      <c r="B136" s="13">
        <v>44600</v>
      </c>
      <c r="C136" s="13">
        <v>44605</v>
      </c>
    </row>
    <row r="137" spans="1:3" x14ac:dyDescent="0.25">
      <c r="A137" s="12" t="s">
        <v>710</v>
      </c>
      <c r="B137" s="13">
        <v>44602</v>
      </c>
      <c r="C137" s="13">
        <v>44607</v>
      </c>
    </row>
    <row r="138" spans="1:3" x14ac:dyDescent="0.25">
      <c r="A138" s="12" t="s">
        <v>711</v>
      </c>
      <c r="B138" s="13">
        <v>44591</v>
      </c>
      <c r="C138" s="13">
        <v>44591</v>
      </c>
    </row>
    <row r="139" spans="1:3" x14ac:dyDescent="0.25">
      <c r="A139" s="12" t="s">
        <v>712</v>
      </c>
      <c r="B139" s="13">
        <v>44607</v>
      </c>
      <c r="C139" s="13">
        <v>44607</v>
      </c>
    </row>
    <row r="140" spans="1:3" x14ac:dyDescent="0.25">
      <c r="A140" s="12" t="s">
        <v>713</v>
      </c>
      <c r="B140" s="13">
        <v>44626</v>
      </c>
      <c r="C140" s="13">
        <v>44626</v>
      </c>
    </row>
    <row r="141" spans="1:3" x14ac:dyDescent="0.25">
      <c r="A141" s="12" t="s">
        <v>714</v>
      </c>
      <c r="B141" s="13">
        <v>44628</v>
      </c>
      <c r="C141" s="13">
        <v>44628</v>
      </c>
    </row>
    <row r="142" spans="1:3" x14ac:dyDescent="0.25">
      <c r="A142" s="12" t="s">
        <v>715</v>
      </c>
      <c r="B142" s="13">
        <v>44577</v>
      </c>
      <c r="C142" s="13">
        <v>44579</v>
      </c>
    </row>
    <row r="143" spans="1:3" x14ac:dyDescent="0.25">
      <c r="A143" s="12" t="s">
        <v>716</v>
      </c>
      <c r="B143" s="13">
        <v>0</v>
      </c>
      <c r="C143" s="13">
        <v>44614</v>
      </c>
    </row>
    <row r="144" spans="1:3" x14ac:dyDescent="0.25">
      <c r="A144" s="12" t="s">
        <v>717</v>
      </c>
      <c r="B144" s="13">
        <v>0</v>
      </c>
      <c r="C144" s="13">
        <v>44616</v>
      </c>
    </row>
    <row r="145" spans="1:3" x14ac:dyDescent="0.25">
      <c r="A145" s="12" t="s">
        <v>718</v>
      </c>
      <c r="B145" s="13">
        <v>3</v>
      </c>
      <c r="C145" s="13">
        <v>5</v>
      </c>
    </row>
    <row r="146" spans="1:3" x14ac:dyDescent="0.25">
      <c r="A146" s="12" t="s">
        <v>719</v>
      </c>
      <c r="B146" s="13">
        <v>0</v>
      </c>
      <c r="C146" s="13">
        <v>44616</v>
      </c>
    </row>
    <row r="147" spans="1:3" x14ac:dyDescent="0.25">
      <c r="A147" s="12" t="s">
        <v>720</v>
      </c>
      <c r="B147" s="13">
        <v>44605</v>
      </c>
      <c r="C147" s="13">
        <v>44609</v>
      </c>
    </row>
    <row r="148" spans="1:3" x14ac:dyDescent="0.25">
      <c r="A148" s="12" t="s">
        <v>721</v>
      </c>
      <c r="B148" s="13">
        <v>44611</v>
      </c>
      <c r="C148" s="13">
        <v>44623</v>
      </c>
    </row>
    <row r="149" spans="1:3" x14ac:dyDescent="0.25">
      <c r="A149" s="12" t="s">
        <v>722</v>
      </c>
      <c r="B149" s="13">
        <v>44612</v>
      </c>
      <c r="C149" s="13">
        <v>44628</v>
      </c>
    </row>
    <row r="150" spans="1:3" x14ac:dyDescent="0.25">
      <c r="A150" s="12" t="s">
        <v>723</v>
      </c>
      <c r="B150" s="13">
        <v>44624</v>
      </c>
      <c r="C150" s="13">
        <v>44626</v>
      </c>
    </row>
    <row r="151" spans="1:3" x14ac:dyDescent="0.25">
      <c r="A151" s="12" t="s">
        <v>724</v>
      </c>
      <c r="B151" s="13">
        <v>44612</v>
      </c>
      <c r="C151" s="13">
        <v>44628</v>
      </c>
    </row>
    <row r="152" spans="1:3" x14ac:dyDescent="0.25">
      <c r="A152" s="12" t="s">
        <v>725</v>
      </c>
      <c r="B152" s="13">
        <v>44610</v>
      </c>
      <c r="C152" s="13">
        <v>44612</v>
      </c>
    </row>
    <row r="153" spans="1:3" x14ac:dyDescent="0.25">
      <c r="A153" s="12" t="s">
        <v>726</v>
      </c>
      <c r="B153" s="13">
        <v>44621</v>
      </c>
      <c r="C153" s="13">
        <v>44630</v>
      </c>
    </row>
    <row r="154" spans="1:3" x14ac:dyDescent="0.25">
      <c r="A154" s="12" t="s">
        <v>727</v>
      </c>
      <c r="B154" s="13">
        <v>44621</v>
      </c>
      <c r="C154" s="13">
        <v>44633</v>
      </c>
    </row>
    <row r="155" spans="1:3" x14ac:dyDescent="0.25">
      <c r="A155" s="12" t="s">
        <v>728</v>
      </c>
      <c r="B155" s="13">
        <v>44621</v>
      </c>
      <c r="C155" s="13">
        <v>44633</v>
      </c>
    </row>
    <row r="156" spans="1:3" x14ac:dyDescent="0.25">
      <c r="A156" s="12" t="s">
        <v>729</v>
      </c>
      <c r="B156" s="13">
        <v>44610</v>
      </c>
      <c r="C156" s="13">
        <v>44623</v>
      </c>
    </row>
    <row r="157" spans="1:3" x14ac:dyDescent="0.25">
      <c r="A157" s="12" t="s">
        <v>730</v>
      </c>
      <c r="B157" s="13">
        <v>44610</v>
      </c>
      <c r="C157" s="13">
        <v>44623</v>
      </c>
    </row>
    <row r="158" spans="1:3" x14ac:dyDescent="0.25">
      <c r="A158" s="12" t="s">
        <v>731</v>
      </c>
      <c r="B158" s="13">
        <v>44610</v>
      </c>
      <c r="C158" s="13">
        <v>44623</v>
      </c>
    </row>
    <row r="159" spans="1:3" x14ac:dyDescent="0.25">
      <c r="A159" s="12" t="s">
        <v>732</v>
      </c>
      <c r="B159" s="13">
        <v>44622</v>
      </c>
      <c r="C159" s="13">
        <v>44636</v>
      </c>
    </row>
    <row r="160" spans="1:3" x14ac:dyDescent="0.25">
      <c r="A160" s="12" t="s">
        <v>733</v>
      </c>
      <c r="B160" s="13">
        <v>44622</v>
      </c>
      <c r="C160" s="13">
        <v>44636</v>
      </c>
    </row>
    <row r="161" spans="1:3" x14ac:dyDescent="0.25">
      <c r="A161" s="12" t="s">
        <v>734</v>
      </c>
      <c r="B161" s="13">
        <v>44622</v>
      </c>
      <c r="C161" s="13">
        <v>44636</v>
      </c>
    </row>
    <row r="162" spans="1:3" x14ac:dyDescent="0.25">
      <c r="A162" s="12" t="s">
        <v>735</v>
      </c>
      <c r="B162" s="13">
        <v>44635</v>
      </c>
      <c r="C162" s="13">
        <v>44648</v>
      </c>
    </row>
    <row r="163" spans="1:3" x14ac:dyDescent="0.25">
      <c r="A163" s="12" t="s">
        <v>736</v>
      </c>
      <c r="B163" s="13">
        <v>44635</v>
      </c>
      <c r="C163" s="13">
        <v>44648</v>
      </c>
    </row>
    <row r="164" spans="1:3" x14ac:dyDescent="0.25">
      <c r="A164" s="12" t="s">
        <v>737</v>
      </c>
      <c r="B164" s="13">
        <v>44635</v>
      </c>
      <c r="C164" s="13">
        <v>44648</v>
      </c>
    </row>
    <row r="165" spans="1:3" x14ac:dyDescent="0.25">
      <c r="A165" s="12" t="s">
        <v>738</v>
      </c>
      <c r="B165" s="13">
        <v>44649</v>
      </c>
      <c r="C165" s="13">
        <v>44650</v>
      </c>
    </row>
    <row r="166" spans="1:3" x14ac:dyDescent="0.25">
      <c r="A166" s="12" t="s">
        <v>739</v>
      </c>
      <c r="B166" s="13">
        <v>44634</v>
      </c>
      <c r="C166" s="13">
        <v>44638</v>
      </c>
    </row>
    <row r="167" spans="1:3" x14ac:dyDescent="0.25">
      <c r="A167" s="12" t="s">
        <v>740</v>
      </c>
      <c r="B167" s="13">
        <v>44637</v>
      </c>
      <c r="C167" s="13">
        <v>44639</v>
      </c>
    </row>
    <row r="168" spans="1:3" x14ac:dyDescent="0.25">
      <c r="A168" s="12" t="s">
        <v>741</v>
      </c>
      <c r="B168" s="13">
        <v>44639</v>
      </c>
      <c r="C168" s="13">
        <v>44645</v>
      </c>
    </row>
    <row r="169" spans="1:3" x14ac:dyDescent="0.25">
      <c r="A169" s="12" t="s">
        <v>742</v>
      </c>
      <c r="B169" s="13">
        <v>44644</v>
      </c>
      <c r="C169" s="13">
        <v>44646</v>
      </c>
    </row>
    <row r="170" spans="1:3" x14ac:dyDescent="0.25">
      <c r="A170" s="12" t="s">
        <v>743</v>
      </c>
      <c r="B170" s="13">
        <v>44645</v>
      </c>
      <c r="C170" s="13">
        <v>44652</v>
      </c>
    </row>
    <row r="171" spans="1:3" x14ac:dyDescent="0.25">
      <c r="A171" s="12" t="s">
        <v>744</v>
      </c>
      <c r="B171" s="13">
        <v>44651</v>
      </c>
      <c r="C171" s="13">
        <v>44653</v>
      </c>
    </row>
    <row r="172" spans="1:3" x14ac:dyDescent="0.25">
      <c r="A172" s="12" t="s">
        <v>745</v>
      </c>
      <c r="B172" s="13">
        <v>44642</v>
      </c>
      <c r="C172" s="13">
        <v>44649</v>
      </c>
    </row>
    <row r="173" spans="1:3" x14ac:dyDescent="0.25">
      <c r="A173" s="12" t="s">
        <v>746</v>
      </c>
      <c r="B173" s="13">
        <v>44648</v>
      </c>
      <c r="C173" s="13">
        <v>44650</v>
      </c>
    </row>
    <row r="174" spans="1:3" x14ac:dyDescent="0.25">
      <c r="A174" s="12" t="s">
        <v>747</v>
      </c>
      <c r="B174" s="13">
        <v>44649</v>
      </c>
      <c r="C174" s="13">
        <v>44656</v>
      </c>
    </row>
    <row r="175" spans="1:3" x14ac:dyDescent="0.25">
      <c r="A175" s="12" t="s">
        <v>748</v>
      </c>
      <c r="B175" s="13">
        <v>44654</v>
      </c>
      <c r="C175" s="13">
        <v>44657</v>
      </c>
    </row>
    <row r="176" spans="1:3" x14ac:dyDescent="0.25">
      <c r="A176" s="12" t="s">
        <v>749</v>
      </c>
      <c r="B176" s="13">
        <v>44656</v>
      </c>
      <c r="C176" s="13">
        <v>44661</v>
      </c>
    </row>
    <row r="177" spans="1:3" x14ac:dyDescent="0.25">
      <c r="A177" s="12" t="s">
        <v>750</v>
      </c>
      <c r="B177" s="13">
        <v>44660</v>
      </c>
      <c r="C177" s="13">
        <v>44661</v>
      </c>
    </row>
    <row r="178" spans="1:3" x14ac:dyDescent="0.25">
      <c r="A178" s="12" t="s">
        <v>751</v>
      </c>
      <c r="B178" s="13">
        <v>44653</v>
      </c>
      <c r="C178" s="13">
        <v>44657</v>
      </c>
    </row>
    <row r="179" spans="1:3" x14ac:dyDescent="0.25">
      <c r="A179" s="12" t="s">
        <v>752</v>
      </c>
      <c r="B179" s="13">
        <v>44656</v>
      </c>
      <c r="C179" s="13">
        <v>44662</v>
      </c>
    </row>
    <row r="180" spans="1:3" x14ac:dyDescent="0.25">
      <c r="A180" s="12" t="s">
        <v>753</v>
      </c>
      <c r="B180" s="13">
        <v>44659</v>
      </c>
      <c r="C180" s="13">
        <v>44664</v>
      </c>
    </row>
    <row r="181" spans="1:3" x14ac:dyDescent="0.25">
      <c r="A181" s="12" t="s">
        <v>754</v>
      </c>
      <c r="B181" s="13">
        <v>44664</v>
      </c>
      <c r="C181" s="13">
        <v>44665</v>
      </c>
    </row>
    <row r="182" spans="1:3" x14ac:dyDescent="0.25">
      <c r="A182" s="12" t="s">
        <v>755</v>
      </c>
      <c r="B182" s="13">
        <v>44639</v>
      </c>
      <c r="C182" s="13">
        <v>44647</v>
      </c>
    </row>
    <row r="183" spans="1:3" x14ac:dyDescent="0.25">
      <c r="A183" s="12" t="s">
        <v>756</v>
      </c>
      <c r="B183" s="13">
        <v>44644</v>
      </c>
      <c r="C183" s="13">
        <v>44652</v>
      </c>
    </row>
    <row r="184" spans="1:3" x14ac:dyDescent="0.25">
      <c r="A184" s="12" t="s">
        <v>757</v>
      </c>
      <c r="B184" s="13">
        <v>44652</v>
      </c>
      <c r="C184" s="13">
        <v>44658</v>
      </c>
    </row>
    <row r="185" spans="1:3" x14ac:dyDescent="0.25">
      <c r="A185" s="12" t="s">
        <v>758</v>
      </c>
      <c r="B185" s="13">
        <v>44653</v>
      </c>
      <c r="C185" s="13">
        <v>44661</v>
      </c>
    </row>
    <row r="186" spans="1:3" x14ac:dyDescent="0.25">
      <c r="A186" s="12" t="s">
        <v>759</v>
      </c>
      <c r="B186" s="13">
        <v>44650</v>
      </c>
      <c r="C186" s="13">
        <v>44652</v>
      </c>
    </row>
    <row r="187" spans="1:3" x14ac:dyDescent="0.25">
      <c r="A187" s="12" t="s">
        <v>760</v>
      </c>
      <c r="B187" s="13">
        <v>44654</v>
      </c>
      <c r="C187" s="13">
        <v>44656</v>
      </c>
    </row>
    <row r="188" spans="1:3" x14ac:dyDescent="0.25">
      <c r="A188" s="12" t="s">
        <v>761</v>
      </c>
      <c r="B188" s="13">
        <v>44659</v>
      </c>
      <c r="C188" s="13">
        <v>44661</v>
      </c>
    </row>
    <row r="189" spans="1:3" x14ac:dyDescent="0.25">
      <c r="A189" s="12" t="s">
        <v>762</v>
      </c>
      <c r="B189" s="13">
        <v>44653</v>
      </c>
      <c r="C189" s="13">
        <v>44657</v>
      </c>
    </row>
    <row r="190" spans="1:3" x14ac:dyDescent="0.25">
      <c r="A190" s="12" t="s">
        <v>763</v>
      </c>
      <c r="B190" s="13">
        <v>44658</v>
      </c>
      <c r="C190" s="13">
        <v>44661</v>
      </c>
    </row>
    <row r="191" spans="1:3" x14ac:dyDescent="0.25">
      <c r="A191" s="12" t="s">
        <v>764</v>
      </c>
      <c r="B191" s="13">
        <v>44662</v>
      </c>
      <c r="C191" s="13">
        <v>44666</v>
      </c>
    </row>
    <row r="192" spans="1:3" x14ac:dyDescent="0.25">
      <c r="A192" s="12" t="s">
        <v>765</v>
      </c>
      <c r="B192" s="13">
        <v>44662</v>
      </c>
      <c r="C192" s="13">
        <v>44665</v>
      </c>
    </row>
    <row r="193" spans="1:3" x14ac:dyDescent="0.25">
      <c r="A193" s="12" t="s">
        <v>766</v>
      </c>
      <c r="B193" s="13">
        <v>44666</v>
      </c>
      <c r="C193" s="13">
        <v>44674</v>
      </c>
    </row>
    <row r="194" spans="1:3" x14ac:dyDescent="0.25">
      <c r="A194" s="12" t="s">
        <v>767</v>
      </c>
      <c r="B194" s="13">
        <v>44623</v>
      </c>
      <c r="C194" s="13">
        <v>44624</v>
      </c>
    </row>
    <row r="195" spans="1:3" x14ac:dyDescent="0.25">
      <c r="A195" s="12" t="s">
        <v>768</v>
      </c>
      <c r="B195" s="13">
        <v>44666</v>
      </c>
      <c r="C195" s="13">
        <v>44667</v>
      </c>
    </row>
    <row r="196" spans="1:3" x14ac:dyDescent="0.25">
      <c r="A196" s="12" t="s">
        <v>769</v>
      </c>
      <c r="B196" s="13">
        <v>44668</v>
      </c>
      <c r="C196" s="13">
        <v>44668</v>
      </c>
    </row>
    <row r="197" spans="1:3" x14ac:dyDescent="0.25">
      <c r="A197" s="12" t="s">
        <v>770</v>
      </c>
      <c r="B197" s="13">
        <v>44668</v>
      </c>
      <c r="C197" s="13">
        <v>44668</v>
      </c>
    </row>
    <row r="198" spans="1:3" x14ac:dyDescent="0.25">
      <c r="A198" s="12" t="s">
        <v>771</v>
      </c>
      <c r="B198" s="13">
        <v>44669</v>
      </c>
      <c r="C198" s="13">
        <v>44669</v>
      </c>
    </row>
    <row r="199" spans="1:3" x14ac:dyDescent="0.25">
      <c r="A199" s="12" t="s">
        <v>772</v>
      </c>
      <c r="B199" s="13">
        <v>44670</v>
      </c>
      <c r="C199" s="13">
        <v>44670</v>
      </c>
    </row>
    <row r="200" spans="1:3" x14ac:dyDescent="0.25">
      <c r="A200" s="12" t="s">
        <v>773</v>
      </c>
      <c r="B200" s="13">
        <v>44670</v>
      </c>
      <c r="C200" s="13">
        <v>44670</v>
      </c>
    </row>
    <row r="201" spans="1:3" x14ac:dyDescent="0.25">
      <c r="A201" s="12" t="s">
        <v>774</v>
      </c>
      <c r="B201" s="13">
        <v>44668</v>
      </c>
      <c r="C201" s="13">
        <v>44670</v>
      </c>
    </row>
    <row r="202" spans="1:3" x14ac:dyDescent="0.25">
      <c r="A202" s="12" t="s">
        <v>775</v>
      </c>
      <c r="B202" s="13">
        <v>44670</v>
      </c>
      <c r="C202" s="13">
        <v>44672</v>
      </c>
    </row>
    <row r="203" spans="1:3" x14ac:dyDescent="0.25">
      <c r="A203" s="12" t="s">
        <v>776</v>
      </c>
      <c r="B203" s="13">
        <v>44672</v>
      </c>
      <c r="C203" s="13">
        <v>44674</v>
      </c>
    </row>
    <row r="204" spans="1:3" x14ac:dyDescent="0.25">
      <c r="A204" s="12" t="s">
        <v>777</v>
      </c>
      <c r="B204" s="13">
        <v>44674</v>
      </c>
      <c r="C204" s="13">
        <v>44674</v>
      </c>
    </row>
    <row r="205" spans="1:3" x14ac:dyDescent="0.25">
      <c r="A205" s="12" t="s">
        <v>778</v>
      </c>
      <c r="B205" s="13">
        <v>44662</v>
      </c>
      <c r="C205" s="13">
        <v>44665</v>
      </c>
    </row>
    <row r="206" spans="1:3" x14ac:dyDescent="0.25">
      <c r="A206" s="12" t="s">
        <v>779</v>
      </c>
      <c r="B206" s="13">
        <v>44664</v>
      </c>
      <c r="C206" s="13">
        <v>44665</v>
      </c>
    </row>
    <row r="207" spans="1:3" x14ac:dyDescent="0.25">
      <c r="A207" s="12" t="s">
        <v>780</v>
      </c>
      <c r="B207" s="13">
        <v>44664</v>
      </c>
      <c r="C207" s="13">
        <v>44669</v>
      </c>
    </row>
    <row r="208" spans="1:3" x14ac:dyDescent="0.25">
      <c r="A208" s="12" t="s">
        <v>781</v>
      </c>
      <c r="B208" s="13">
        <v>44669</v>
      </c>
      <c r="C208" s="13">
        <v>44669</v>
      </c>
    </row>
    <row r="209" spans="1:3" x14ac:dyDescent="0.25">
      <c r="A209" s="12" t="s">
        <v>782</v>
      </c>
      <c r="B209" s="13">
        <v>44672</v>
      </c>
      <c r="C209" s="13">
        <v>44672</v>
      </c>
    </row>
    <row r="210" spans="1:3" x14ac:dyDescent="0.25">
      <c r="A210" s="12" t="s">
        <v>783</v>
      </c>
      <c r="B210" s="13">
        <v>44672</v>
      </c>
      <c r="C210" s="13">
        <v>44673</v>
      </c>
    </row>
    <row r="211" spans="1:3" x14ac:dyDescent="0.25">
      <c r="A211" s="12" t="s">
        <v>784</v>
      </c>
      <c r="B211" s="13">
        <v>44673</v>
      </c>
      <c r="C211" s="13">
        <v>44674</v>
      </c>
    </row>
    <row r="212" spans="1:3" x14ac:dyDescent="0.25">
      <c r="A212" s="12" t="s">
        <v>785</v>
      </c>
      <c r="B212" s="13">
        <v>44635</v>
      </c>
      <c r="C212" s="13">
        <v>44639</v>
      </c>
    </row>
    <row r="213" spans="1:3" x14ac:dyDescent="0.25">
      <c r="A213" s="12" t="s">
        <v>786</v>
      </c>
      <c r="B213" s="13">
        <v>44636</v>
      </c>
      <c r="C213" s="13">
        <v>44639</v>
      </c>
    </row>
    <row r="214" spans="1:3" x14ac:dyDescent="0.25">
      <c r="A214" s="12" t="s">
        <v>787</v>
      </c>
      <c r="B214" s="13">
        <v>44640</v>
      </c>
      <c r="C214" s="13">
        <v>44640</v>
      </c>
    </row>
    <row r="215" spans="1:3" x14ac:dyDescent="0.25">
      <c r="A215" s="12" t="s">
        <v>788</v>
      </c>
      <c r="B215" s="13">
        <v>44640</v>
      </c>
      <c r="C215" s="13">
        <v>44642</v>
      </c>
    </row>
    <row r="216" spans="1:3" x14ac:dyDescent="0.25">
      <c r="A216" s="12" t="s">
        <v>789</v>
      </c>
      <c r="B216" s="13">
        <v>44640</v>
      </c>
      <c r="C216" s="13">
        <v>44640</v>
      </c>
    </row>
    <row r="217" spans="1:3" x14ac:dyDescent="0.25">
      <c r="A217" s="12" t="s">
        <v>790</v>
      </c>
      <c r="B217" s="13">
        <v>44640</v>
      </c>
      <c r="C217" s="13">
        <v>44646</v>
      </c>
    </row>
    <row r="218" spans="1:3" x14ac:dyDescent="0.25">
      <c r="A218" s="12" t="s">
        <v>791</v>
      </c>
      <c r="B218" s="13">
        <v>44641</v>
      </c>
      <c r="C218" s="13">
        <v>44647</v>
      </c>
    </row>
    <row r="219" spans="1:3" x14ac:dyDescent="0.25">
      <c r="A219" s="12" t="s">
        <v>792</v>
      </c>
      <c r="B219" s="13">
        <v>44645</v>
      </c>
      <c r="C219" s="13">
        <v>44645</v>
      </c>
    </row>
    <row r="220" spans="1:3" x14ac:dyDescent="0.25">
      <c r="A220" s="12" t="s">
        <v>793</v>
      </c>
      <c r="B220" s="13">
        <v>44646</v>
      </c>
      <c r="C220" s="13">
        <v>44646</v>
      </c>
    </row>
    <row r="221" spans="1:3" x14ac:dyDescent="0.25">
      <c r="A221" s="12" t="s">
        <v>794</v>
      </c>
      <c r="B221" s="13">
        <v>44648</v>
      </c>
      <c r="C221" s="13">
        <v>44650</v>
      </c>
    </row>
    <row r="222" spans="1:3" x14ac:dyDescent="0.25">
      <c r="A222" s="12" t="s">
        <v>795</v>
      </c>
      <c r="B222" s="13">
        <v>44647</v>
      </c>
      <c r="C222" s="13">
        <v>44647</v>
      </c>
    </row>
    <row r="223" spans="1:3" x14ac:dyDescent="0.25">
      <c r="A223" s="12" t="s">
        <v>796</v>
      </c>
      <c r="B223" s="13">
        <v>44646</v>
      </c>
      <c r="C223" s="13">
        <v>44654</v>
      </c>
    </row>
    <row r="224" spans="1:3" x14ac:dyDescent="0.25">
      <c r="A224" s="12" t="s">
        <v>797</v>
      </c>
      <c r="B224" s="13">
        <v>44653</v>
      </c>
      <c r="C224" s="13">
        <v>44653</v>
      </c>
    </row>
    <row r="225" spans="1:3" x14ac:dyDescent="0.25">
      <c r="A225" s="12" t="s">
        <v>798</v>
      </c>
      <c r="B225" s="13">
        <v>44654</v>
      </c>
      <c r="C225" s="13">
        <v>44654</v>
      </c>
    </row>
    <row r="226" spans="1:3" x14ac:dyDescent="0.25">
      <c r="A226" s="12" t="s">
        <v>799</v>
      </c>
      <c r="B226" s="13">
        <v>44655</v>
      </c>
      <c r="C226" s="13">
        <v>44657</v>
      </c>
    </row>
    <row r="227" spans="1:3" x14ac:dyDescent="0.25">
      <c r="A227" s="12" t="s">
        <v>800</v>
      </c>
      <c r="B227" s="13">
        <v>44655</v>
      </c>
      <c r="C227" s="13">
        <v>44655</v>
      </c>
    </row>
    <row r="228" spans="1:3" x14ac:dyDescent="0.25">
      <c r="A228" s="12" t="s">
        <v>801</v>
      </c>
      <c r="B228" s="13">
        <v>44663</v>
      </c>
      <c r="C228" s="13">
        <v>44669</v>
      </c>
    </row>
    <row r="229" spans="1:3" x14ac:dyDescent="0.25">
      <c r="A229" s="12" t="s">
        <v>802</v>
      </c>
      <c r="B229" s="13">
        <v>44822</v>
      </c>
      <c r="C229" s="13">
        <v>44669</v>
      </c>
    </row>
    <row r="230" spans="1:3" x14ac:dyDescent="0.25">
      <c r="A230" s="12" t="s">
        <v>803</v>
      </c>
      <c r="B230" s="13">
        <v>44670</v>
      </c>
      <c r="C230" s="13">
        <v>44670</v>
      </c>
    </row>
    <row r="231" spans="1:3" x14ac:dyDescent="0.25">
      <c r="A231" s="12" t="s">
        <v>804</v>
      </c>
      <c r="B231" s="13">
        <v>44670</v>
      </c>
      <c r="C231" s="13">
        <v>44670</v>
      </c>
    </row>
    <row r="232" spans="1:3" x14ac:dyDescent="0.25">
      <c r="A232" s="12" t="s">
        <v>805</v>
      </c>
      <c r="B232" s="13">
        <v>44670</v>
      </c>
      <c r="C232" s="13">
        <v>44671</v>
      </c>
    </row>
    <row r="233" spans="1:3" x14ac:dyDescent="0.25">
      <c r="A233" s="12" t="s">
        <v>806</v>
      </c>
      <c r="B233" s="13">
        <v>44671</v>
      </c>
      <c r="C233" s="13">
        <v>44671</v>
      </c>
    </row>
    <row r="234" spans="1:3" x14ac:dyDescent="0.25">
      <c r="A234" s="12" t="s">
        <v>807</v>
      </c>
      <c r="B234" s="13">
        <v>44671</v>
      </c>
      <c r="C234" s="13">
        <v>44672</v>
      </c>
    </row>
    <row r="235" spans="1:3" x14ac:dyDescent="0.25">
      <c r="A235" s="12" t="s">
        <v>808</v>
      </c>
      <c r="B235" s="13">
        <v>44672</v>
      </c>
      <c r="C235" s="13">
        <v>44672</v>
      </c>
    </row>
    <row r="236" spans="1:3" x14ac:dyDescent="0.25">
      <c r="A236" s="12" t="s">
        <v>809</v>
      </c>
      <c r="B236" s="13">
        <v>44669</v>
      </c>
      <c r="C236" s="13">
        <v>44674</v>
      </c>
    </row>
    <row r="237" spans="1:3" x14ac:dyDescent="0.25">
      <c r="A237" s="12" t="s">
        <v>810</v>
      </c>
      <c r="B237" s="13">
        <v>44669</v>
      </c>
      <c r="C237" s="13">
        <v>44674</v>
      </c>
    </row>
    <row r="238" spans="1:3" x14ac:dyDescent="0.25">
      <c r="A238" s="12" t="s">
        <v>811</v>
      </c>
      <c r="B238" s="13">
        <v>44631</v>
      </c>
      <c r="C238" s="13">
        <v>44633</v>
      </c>
    </row>
    <row r="239" spans="1:3" x14ac:dyDescent="0.25">
      <c r="A239" s="12" t="s">
        <v>812</v>
      </c>
      <c r="B239" s="13">
        <v>44614</v>
      </c>
      <c r="C239" s="13">
        <v>44633</v>
      </c>
    </row>
    <row r="240" spans="1:3" x14ac:dyDescent="0.25">
      <c r="A240" s="12" t="s">
        <v>813</v>
      </c>
      <c r="B240" s="13">
        <v>44641</v>
      </c>
      <c r="C240" s="13">
        <v>44647</v>
      </c>
    </row>
    <row r="241" spans="1:3" x14ac:dyDescent="0.25">
      <c r="A241" s="12" t="s">
        <v>814</v>
      </c>
      <c r="B241" s="13">
        <v>44668</v>
      </c>
      <c r="C241" s="13">
        <v>44675</v>
      </c>
    </row>
    <row r="242" spans="1:3" x14ac:dyDescent="0.25">
      <c r="A242" s="12" t="s">
        <v>815</v>
      </c>
      <c r="B242" s="13">
        <v>44673</v>
      </c>
      <c r="C242" s="13">
        <v>44674</v>
      </c>
    </row>
    <row r="243" spans="1:3" x14ac:dyDescent="0.25">
      <c r="A243" s="12" t="s">
        <v>816</v>
      </c>
      <c r="B243" s="13">
        <v>44674</v>
      </c>
      <c r="C243" s="13">
        <v>44674</v>
      </c>
    </row>
    <row r="244" spans="1:3" x14ac:dyDescent="0.25">
      <c r="A244" s="12" t="s">
        <v>817</v>
      </c>
      <c r="B244" s="13">
        <v>44628</v>
      </c>
      <c r="C244" s="13">
        <v>44628</v>
      </c>
    </row>
    <row r="245" spans="1:3" x14ac:dyDescent="0.25">
      <c r="A245" s="12" t="s">
        <v>818</v>
      </c>
      <c r="B245" s="13">
        <v>44654</v>
      </c>
      <c r="C245" s="13">
        <v>44655</v>
      </c>
    </row>
    <row r="246" spans="1:3" x14ac:dyDescent="0.25">
      <c r="A246" s="12" t="s">
        <v>819</v>
      </c>
      <c r="B246" s="13">
        <v>44656</v>
      </c>
      <c r="C246" s="13">
        <v>44657</v>
      </c>
    </row>
    <row r="247" spans="1:3" x14ac:dyDescent="0.25">
      <c r="A247" s="12" t="s">
        <v>814</v>
      </c>
      <c r="B247" s="13">
        <v>44668</v>
      </c>
      <c r="C247" s="13">
        <v>44675</v>
      </c>
    </row>
    <row r="248" spans="1:3" x14ac:dyDescent="0.25">
      <c r="A248" s="12" t="s">
        <v>817</v>
      </c>
      <c r="B248" s="13">
        <v>44629</v>
      </c>
      <c r="C248" s="13">
        <v>44629</v>
      </c>
    </row>
    <row r="249" spans="1:3" x14ac:dyDescent="0.25">
      <c r="A249" s="12" t="s">
        <v>818</v>
      </c>
      <c r="B249" s="13">
        <v>44657</v>
      </c>
      <c r="C249" s="13">
        <v>44658</v>
      </c>
    </row>
    <row r="250" spans="1:3" x14ac:dyDescent="0.25">
      <c r="A250" s="12" t="s">
        <v>819</v>
      </c>
      <c r="B250" s="13">
        <v>44659</v>
      </c>
      <c r="C250" s="13">
        <v>44661</v>
      </c>
    </row>
    <row r="251" spans="1:3" x14ac:dyDescent="0.25">
      <c r="A251" s="12" t="s">
        <v>814</v>
      </c>
      <c r="B251" s="13">
        <v>44670</v>
      </c>
      <c r="C251" s="13">
        <v>44672</v>
      </c>
    </row>
    <row r="252" spans="1:3" x14ac:dyDescent="0.25">
      <c r="A252" s="12" t="s">
        <v>820</v>
      </c>
      <c r="B252" s="13">
        <v>44646</v>
      </c>
      <c r="C252" s="13">
        <v>44646</v>
      </c>
    </row>
    <row r="253" spans="1:3" x14ac:dyDescent="0.25">
      <c r="A253" s="12" t="s">
        <v>821</v>
      </c>
      <c r="B253" s="13">
        <v>44659</v>
      </c>
      <c r="C253" s="13">
        <v>44659</v>
      </c>
    </row>
    <row r="254" spans="1:3" x14ac:dyDescent="0.25">
      <c r="A254" s="12" t="s">
        <v>822</v>
      </c>
      <c r="B254" s="13">
        <v>44640</v>
      </c>
      <c r="C254" s="13">
        <v>44656</v>
      </c>
    </row>
    <row r="255" spans="1:3" x14ac:dyDescent="0.25">
      <c r="A255" s="12" t="s">
        <v>823</v>
      </c>
      <c r="B255" s="13">
        <v>44657</v>
      </c>
      <c r="C255" s="13">
        <v>44659</v>
      </c>
    </row>
    <row r="256" spans="1:3" x14ac:dyDescent="0.25">
      <c r="A256" s="12" t="s">
        <v>824</v>
      </c>
      <c r="B256" s="13">
        <v>44658</v>
      </c>
      <c r="C256" s="13">
        <v>44659</v>
      </c>
    </row>
    <row r="257" spans="1:3" x14ac:dyDescent="0.25">
      <c r="A257" s="12" t="s">
        <v>825</v>
      </c>
      <c r="B257" s="13">
        <v>44659</v>
      </c>
      <c r="C257" s="13">
        <v>44661</v>
      </c>
    </row>
    <row r="258" spans="1:3" x14ac:dyDescent="0.25">
      <c r="A258" s="12" t="s">
        <v>826</v>
      </c>
      <c r="B258" s="13">
        <v>44661</v>
      </c>
      <c r="C258" s="13">
        <v>44661</v>
      </c>
    </row>
    <row r="259" spans="1:3" x14ac:dyDescent="0.25">
      <c r="A259" s="12" t="s">
        <v>827</v>
      </c>
      <c r="B259" s="13">
        <v>44661</v>
      </c>
      <c r="C259" s="13">
        <v>44661</v>
      </c>
    </row>
    <row r="260" spans="1:3" x14ac:dyDescent="0.25">
      <c r="A260" s="12" t="s">
        <v>828</v>
      </c>
      <c r="B260" s="13">
        <v>44661</v>
      </c>
      <c r="C260" s="13">
        <v>44663</v>
      </c>
    </row>
    <row r="261" spans="1:3" x14ac:dyDescent="0.25">
      <c r="A261" s="12" t="s">
        <v>829</v>
      </c>
      <c r="B261" s="13">
        <v>44663</v>
      </c>
      <c r="C261" s="13">
        <v>44663</v>
      </c>
    </row>
    <row r="262" spans="1:3" x14ac:dyDescent="0.25">
      <c r="A262" s="12" t="s">
        <v>830</v>
      </c>
      <c r="B262" s="13">
        <v>44664</v>
      </c>
      <c r="C262" s="13">
        <v>44664</v>
      </c>
    </row>
    <row r="263" spans="1:3" x14ac:dyDescent="0.25">
      <c r="A263" s="12" t="s">
        <v>831</v>
      </c>
      <c r="B263" s="13">
        <v>44663</v>
      </c>
      <c r="C263" s="13">
        <v>44664</v>
      </c>
    </row>
    <row r="264" spans="1:3" x14ac:dyDescent="0.25">
      <c r="A264" s="12" t="s">
        <v>817</v>
      </c>
      <c r="B264" s="13">
        <v>44629</v>
      </c>
      <c r="C264" s="13">
        <v>44629</v>
      </c>
    </row>
    <row r="265" spans="1:3" x14ac:dyDescent="0.25">
      <c r="A265" s="12" t="s">
        <v>832</v>
      </c>
      <c r="B265" s="13">
        <v>44626</v>
      </c>
      <c r="C265" s="13">
        <v>44631</v>
      </c>
    </row>
    <row r="266" spans="1:3" x14ac:dyDescent="0.25">
      <c r="A266" s="12" t="s">
        <v>813</v>
      </c>
      <c r="B266" s="13">
        <v>44632</v>
      </c>
      <c r="C266" s="13">
        <v>44635</v>
      </c>
    </row>
    <row r="267" spans="1:3" x14ac:dyDescent="0.25">
      <c r="A267" s="12" t="s">
        <v>833</v>
      </c>
      <c r="B267" s="13">
        <v>44665</v>
      </c>
      <c r="C267" s="13">
        <v>44665</v>
      </c>
    </row>
    <row r="268" spans="1:3" x14ac:dyDescent="0.25">
      <c r="A268" s="12" t="s">
        <v>834</v>
      </c>
      <c r="B268" s="13">
        <v>44546</v>
      </c>
      <c r="C268" s="13">
        <v>44552</v>
      </c>
    </row>
    <row r="269" spans="1:3" x14ac:dyDescent="0.25">
      <c r="A269" s="12" t="s">
        <v>813</v>
      </c>
      <c r="B269" s="13">
        <v>44550</v>
      </c>
      <c r="C269" s="13">
        <v>44560</v>
      </c>
    </row>
    <row r="270" spans="1:3" x14ac:dyDescent="0.25">
      <c r="A270" s="12" t="s">
        <v>835</v>
      </c>
      <c r="B270" s="13">
        <v>44638</v>
      </c>
      <c r="C270" s="13">
        <v>44642</v>
      </c>
    </row>
    <row r="271" spans="1:3" x14ac:dyDescent="0.25">
      <c r="A271" s="12" t="s">
        <v>819</v>
      </c>
      <c r="B271" s="13">
        <v>44640</v>
      </c>
      <c r="C271" s="13">
        <v>44645</v>
      </c>
    </row>
    <row r="272" spans="1:3" x14ac:dyDescent="0.25">
      <c r="A272" s="12" t="s">
        <v>836</v>
      </c>
      <c r="B272" s="13">
        <v>44640</v>
      </c>
      <c r="C272" s="13">
        <v>44645</v>
      </c>
    </row>
    <row r="273" spans="1:3" x14ac:dyDescent="0.25">
      <c r="A273" s="12" t="s">
        <v>837</v>
      </c>
      <c r="B273" s="13">
        <v>44640</v>
      </c>
      <c r="C273" s="13">
        <v>44645</v>
      </c>
    </row>
    <row r="274" spans="1:3" x14ac:dyDescent="0.25">
      <c r="A274" s="12" t="s">
        <v>838</v>
      </c>
      <c r="B274" s="13">
        <v>44640</v>
      </c>
      <c r="C274" s="13">
        <v>44645</v>
      </c>
    </row>
    <row r="275" spans="1:3" x14ac:dyDescent="0.25">
      <c r="A275" s="12" t="s">
        <v>839</v>
      </c>
      <c r="B275" s="13">
        <v>44643</v>
      </c>
      <c r="C275" s="13">
        <v>44645</v>
      </c>
    </row>
    <row r="276" spans="1:3" x14ac:dyDescent="0.25">
      <c r="A276" s="12" t="s">
        <v>840</v>
      </c>
      <c r="B276" s="13">
        <v>44646</v>
      </c>
      <c r="C276" s="13">
        <v>44646</v>
      </c>
    </row>
    <row r="277" spans="1:3" x14ac:dyDescent="0.25">
      <c r="A277" s="12" t="s">
        <v>841</v>
      </c>
      <c r="B277" s="13">
        <v>44646</v>
      </c>
      <c r="C277" s="13">
        <v>44646</v>
      </c>
    </row>
    <row r="278" spans="1:3" x14ac:dyDescent="0.25">
      <c r="A278" s="12" t="s">
        <v>842</v>
      </c>
      <c r="B278" s="13">
        <v>44646</v>
      </c>
      <c r="C278" s="13">
        <v>44646</v>
      </c>
    </row>
    <row r="279" spans="1:3" x14ac:dyDescent="0.25">
      <c r="A279" s="12" t="s">
        <v>843</v>
      </c>
      <c r="B279" s="13">
        <v>44602</v>
      </c>
      <c r="C279" s="13">
        <v>44612</v>
      </c>
    </row>
    <row r="280" spans="1:3" x14ac:dyDescent="0.25">
      <c r="A280" s="12" t="s">
        <v>844</v>
      </c>
      <c r="B280" s="13">
        <v>44610</v>
      </c>
      <c r="C280" s="13">
        <v>44618</v>
      </c>
    </row>
    <row r="281" spans="1:3" x14ac:dyDescent="0.25">
      <c r="A281" s="12" t="s">
        <v>845</v>
      </c>
      <c r="B281" s="13">
        <v>44622</v>
      </c>
      <c r="C281" s="13">
        <v>44623</v>
      </c>
    </row>
    <row r="282" spans="1:3" x14ac:dyDescent="0.25">
      <c r="A282" s="12" t="s">
        <v>846</v>
      </c>
      <c r="B282" s="13">
        <v>44653</v>
      </c>
      <c r="C282" s="13">
        <v>44653</v>
      </c>
    </row>
    <row r="283" spans="1:3" x14ac:dyDescent="0.25">
      <c r="A283" s="12" t="s">
        <v>847</v>
      </c>
      <c r="B283" s="13">
        <v>44667</v>
      </c>
      <c r="C283" s="13">
        <v>44675</v>
      </c>
    </row>
    <row r="284" spans="1:3" x14ac:dyDescent="0.25">
      <c r="A284" s="12" t="s">
        <v>848</v>
      </c>
      <c r="B284" s="13">
        <v>44671</v>
      </c>
      <c r="C284" s="13">
        <v>44671</v>
      </c>
    </row>
    <row r="285" spans="1:3" x14ac:dyDescent="0.25">
      <c r="A285" s="12" t="s">
        <v>849</v>
      </c>
      <c r="B285" s="13">
        <v>44675</v>
      </c>
      <c r="C285" s="13">
        <v>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</vt:lpstr>
      <vt:lpstr>ntcv</vt:lpstr>
      <vt:lpstr>lmtn</vt:lpstr>
      <vt:lpstr>ntvl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Trinh</dc:creator>
  <cp:lastModifiedBy>Quan Trinh</cp:lastModifiedBy>
  <dcterms:created xsi:type="dcterms:W3CDTF">2022-11-15T00:45:38Z</dcterms:created>
  <dcterms:modified xsi:type="dcterms:W3CDTF">2022-11-22T11:54:14Z</dcterms:modified>
</cp:coreProperties>
</file>