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avryliuk\Desktop\laboratory-Vk_Is\NP\exmpl\Lab1 Науковий практикум\Версія для MS Office\"/>
    </mc:Choice>
  </mc:AlternateContent>
  <bookViews>
    <workbookView xWindow="0" yWindow="0" windowWidth="16380" windowHeight="8190" tabRatio="500"/>
  </bookViews>
  <sheets>
    <sheet name="Аркуш1" sheetId="1" r:id="rId1"/>
  </sheets>
  <definedNames>
    <definedName name="_xlnm._FilterDatabase" localSheetId="0" hidden="1">Аркуш1!$A$23:$A$42</definedName>
    <definedName name="_xlnm.Criteria" localSheetId="0">Аркуш1!$A$23:$A$42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5" i="1" l="1"/>
  <c r="H6" i="1" s="1"/>
  <c r="H7" i="1" s="1"/>
  <c r="H8" i="1" s="1"/>
  <c r="H9" i="1" s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D2" i="1"/>
  <c r="I4" i="1" s="1"/>
  <c r="D1" i="1"/>
  <c r="D5" i="1" s="1"/>
  <c r="J9" i="1" l="1"/>
  <c r="J4" i="1"/>
  <c r="K4" i="1" s="1"/>
  <c r="I5" i="1" l="1"/>
  <c r="J5" i="1" l="1"/>
  <c r="I6" i="1" l="1"/>
  <c r="K5" i="1"/>
  <c r="J6" i="1" l="1"/>
  <c r="K6" i="1" s="1"/>
  <c r="I7" i="1" l="1"/>
  <c r="J7" i="1" l="1"/>
  <c r="I8" i="1" l="1"/>
  <c r="K7" i="1"/>
  <c r="J8" i="1" l="1"/>
  <c r="K8" i="1" s="1"/>
  <c r="I9" i="1" l="1"/>
  <c r="K9" i="1" s="1"/>
  <c r="L4" i="1" a="1"/>
  <c r="L7" i="1" l="1"/>
  <c r="M7" i="1" s="1"/>
  <c r="L4" i="1"/>
  <c r="L9" i="1"/>
  <c r="M9" i="1" s="1"/>
  <c r="L8" i="1"/>
  <c r="M8" i="1" s="1"/>
  <c r="L6" i="1"/>
  <c r="M6" i="1" s="1"/>
  <c r="L5" i="1"/>
  <c r="M5" i="1" s="1"/>
  <c r="L10" i="1" l="1"/>
  <c r="M4" i="1"/>
  <c r="M10" i="1" s="1"/>
  <c r="D7" i="1" l="1"/>
  <c r="D17" i="1"/>
  <c r="N4" i="1" l="1"/>
  <c r="O4" i="1" s="1"/>
  <c r="N5" i="1"/>
  <c r="O5" i="1" s="1"/>
  <c r="N6" i="1"/>
  <c r="O6" i="1" s="1"/>
  <c r="N7" i="1"/>
  <c r="O7" i="1" s="1"/>
  <c r="N8" i="1"/>
  <c r="O8" i="1" s="1"/>
  <c r="N9" i="1"/>
  <c r="O9" i="1" s="1"/>
  <c r="O10" i="1" l="1"/>
  <c r="D8" i="1" s="1"/>
  <c r="D9" i="1" s="1"/>
  <c r="E11" i="1" l="1"/>
  <c r="D10" i="1"/>
  <c r="D12" i="1"/>
  <c r="C24" i="1"/>
  <c r="D14" i="1" l="1"/>
  <c r="D13" i="1"/>
  <c r="D16" i="1" s="1"/>
  <c r="D21" i="1" s="1"/>
  <c r="H24" i="1"/>
  <c r="H19" i="1"/>
  <c r="C19" i="1"/>
</calcChain>
</file>

<file path=xl/sharedStrings.xml><?xml version="1.0" encoding="utf-8"?>
<sst xmlns="http://schemas.openxmlformats.org/spreadsheetml/2006/main" count="30" uniqueCount="27">
  <si>
    <t>№ досліду</t>
  </si>
  <si>
    <t>Значення</t>
  </si>
  <si>
    <t>Ymax</t>
  </si>
  <si>
    <t>№ інтервалу</t>
  </si>
  <si>
    <t xml:space="preserve">Межі інтервалу </t>
  </si>
  <si>
    <r>
      <rPr>
        <sz val="10"/>
        <rFont val="Times New Roman"/>
        <family val="1"/>
      </rPr>
      <t xml:space="preserve">Середнє значення
 В інтервалі </t>
    </r>
    <r>
      <rPr>
        <sz val="14"/>
        <rFont val="Times New Roman"/>
        <family val="1"/>
      </rPr>
      <t>У</t>
    </r>
    <r>
      <rPr>
        <vertAlign val="subscript"/>
        <sz val="14"/>
        <rFont val="Times New Roman"/>
        <family val="1"/>
      </rPr>
      <t>і</t>
    </r>
  </si>
  <si>
    <r>
      <rPr>
        <sz val="10"/>
        <rFont val="Times New Roman"/>
        <family val="1"/>
      </rPr>
      <t xml:space="preserve">Частина в 
Інтервалі </t>
    </r>
    <r>
      <rPr>
        <sz val="14"/>
        <rFont val="Times New Roman"/>
        <family val="1"/>
      </rPr>
      <t>m</t>
    </r>
    <r>
      <rPr>
        <vertAlign val="subscript"/>
        <sz val="14"/>
        <rFont val="Times New Roman"/>
        <family val="1"/>
      </rPr>
      <t>i</t>
    </r>
  </si>
  <si>
    <r>
      <rPr>
        <sz val="14"/>
        <rFont val="Times New Roman"/>
        <family val="1"/>
      </rPr>
      <t>У</t>
    </r>
    <r>
      <rPr>
        <vertAlign val="subscript"/>
        <sz val="14"/>
        <rFont val="Times New Roman"/>
        <family val="1"/>
      </rPr>
      <t xml:space="preserve">і  </t>
    </r>
    <r>
      <rPr>
        <b/>
        <vertAlign val="subscript"/>
        <sz val="20"/>
        <rFont val="Times New Roman"/>
        <family val="1"/>
      </rPr>
      <t xml:space="preserve">* </t>
    </r>
    <r>
      <rPr>
        <sz val="14"/>
        <rFont val="Times New Roman"/>
        <family val="1"/>
      </rPr>
      <t>m</t>
    </r>
    <r>
      <rPr>
        <vertAlign val="subscript"/>
        <sz val="14"/>
        <rFont val="Times New Roman"/>
        <family val="1"/>
      </rPr>
      <t>i</t>
    </r>
  </si>
  <si>
    <t>Ymin</t>
  </si>
  <si>
    <r>
      <rPr>
        <sz val="14"/>
        <rFont val="Times New Roman"/>
        <family val="1"/>
      </rPr>
      <t>У</t>
    </r>
    <r>
      <rPr>
        <vertAlign val="subscript"/>
        <sz val="14"/>
        <rFont val="Times New Roman"/>
        <family val="1"/>
      </rPr>
      <t>ін</t>
    </r>
  </si>
  <si>
    <r>
      <rPr>
        <sz val="14"/>
        <rFont val="Times New Roman"/>
        <family val="1"/>
      </rPr>
      <t>У</t>
    </r>
    <r>
      <rPr>
        <vertAlign val="subscript"/>
        <sz val="14"/>
        <rFont val="Times New Roman"/>
        <family val="1"/>
      </rPr>
      <t>iв</t>
    </r>
  </si>
  <si>
    <t xml:space="preserve">K = </t>
  </si>
  <si>
    <t xml:space="preserve">N = </t>
  </si>
  <si>
    <t xml:space="preserve">Δy = </t>
  </si>
  <si>
    <t xml:space="preserve">S= </t>
  </si>
  <si>
    <t xml:space="preserve">Величина
 інтервалу 
Розсювання Δ = </t>
  </si>
  <si>
    <t xml:space="preserve">V = </t>
  </si>
  <si>
    <t>p</t>
  </si>
  <si>
    <t xml:space="preserve">q </t>
  </si>
  <si>
    <t xml:space="preserve">f= </t>
  </si>
  <si>
    <t xml:space="preserve">&lt;= </t>
  </si>
  <si>
    <t>&lt;=</t>
  </si>
  <si>
    <t>n&gt;=</t>
  </si>
  <si>
    <t>Унікальні значення</t>
  </si>
  <si>
    <t xml:space="preserve">Інтервал розсіювання </t>
  </si>
  <si>
    <t>y</t>
  </si>
  <si>
    <t>Унікальні значення
 формуються в ручну
Дані-&gt;Інші фільтри-&gt;
Розширений фільтер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</si>
</sst>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vertAlign val="subscript"/>
      <sz val="14"/>
      <name val="Times New Roman"/>
      <family val="1"/>
    </font>
    <font>
      <b/>
      <vertAlign val="subscript"/>
      <sz val="20"/>
      <name val="Times New Roman"/>
      <family val="1"/>
    </font>
    <font>
      <sz val="12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E0C2C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E0C2CD"/>
      </patternFill>
    </fill>
    <fill>
      <patternFill patternType="solid">
        <fgColor rgb="FFFFAA95"/>
        <bgColor rgb="FFE0C2CD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808080"/>
      </patternFill>
    </fill>
    <fill>
      <patternFill patternType="solid">
        <fgColor rgb="FFB3CAC7"/>
        <bgColor rgb="FFAFD095"/>
      </patternFill>
    </fill>
    <fill>
      <patternFill patternType="solid">
        <fgColor rgb="FFE0C2CD"/>
        <bgColor rgb="FFFFCC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9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9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wrapText="1"/>
    </xf>
    <xf numFmtId="2" fontId="0" fillId="10" borderId="0" xfId="0" applyNumberFormat="1" applyFont="1" applyFill="1" applyAlignment="1">
      <alignment horizontal="center" vertical="center"/>
    </xf>
    <xf numFmtId="0" fontId="0" fillId="10" borderId="0" xfId="0" applyFont="1" applyFill="1" applyAlignment="1">
      <alignment wrapText="1"/>
    </xf>
    <xf numFmtId="0" fontId="18" fillId="11" borderId="3" xfId="0" applyFont="1" applyFill="1" applyBorder="1"/>
    <xf numFmtId="0" fontId="18" fillId="11" borderId="2" xfId="0" applyFont="1" applyFill="1" applyBorder="1"/>
    <xf numFmtId="0" fontId="15" fillId="11" borderId="2" xfId="0" applyFont="1" applyFill="1" applyBorder="1"/>
    <xf numFmtId="0" fontId="14" fillId="11" borderId="2" xfId="0" applyFont="1" applyFill="1" applyBorder="1" applyAlignment="1">
      <alignment wrapText="1"/>
    </xf>
    <xf numFmtId="2" fontId="13" fillId="11" borderId="2" xfId="0" applyNumberFormat="1" applyFont="1" applyFill="1" applyBorder="1"/>
    <xf numFmtId="0" fontId="0" fillId="9" borderId="0" xfId="0" applyFont="1" applyFill="1"/>
    <xf numFmtId="0" fontId="0" fillId="10" borderId="0" xfId="0" applyFont="1" applyFill="1"/>
    <xf numFmtId="2" fontId="0" fillId="10" borderId="0" xfId="0" applyNumberFormat="1" applyFill="1"/>
    <xf numFmtId="2" fontId="0" fillId="0" borderId="0" xfId="0" applyNumberFormat="1"/>
    <xf numFmtId="0" fontId="13" fillId="11" borderId="2" xfId="0" applyFont="1" applyFill="1" applyBorder="1"/>
    <xf numFmtId="0" fontId="13" fillId="11" borderId="3" xfId="0" applyFont="1" applyFill="1" applyBorder="1"/>
    <xf numFmtId="0" fontId="15" fillId="11" borderId="3" xfId="0" applyFont="1" applyFill="1" applyBorder="1"/>
    <xf numFmtId="1" fontId="0" fillId="11" borderId="0" xfId="0" applyNumberFormat="1" applyFill="1"/>
    <xf numFmtId="0" fontId="0" fillId="11" borderId="0" xfId="0" applyFill="1"/>
    <xf numFmtId="0" fontId="0" fillId="9" borderId="0" xfId="0" applyFill="1"/>
    <xf numFmtId="1" fontId="0" fillId="12" borderId="0" xfId="0" applyNumberFormat="1" applyFill="1"/>
    <xf numFmtId="2" fontId="0" fillId="12" borderId="0" xfId="0" applyNumberFormat="1" applyFill="1"/>
    <xf numFmtId="2" fontId="0" fillId="13" borderId="0" xfId="0" applyNumberFormat="1" applyFill="1"/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CAC7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A95"/>
      <rgbColor rgb="FFE0C2CD"/>
      <rgbColor rgb="FFFFCCCC"/>
      <rgbColor rgb="FF3366FF"/>
      <rgbColor rgb="FF33CCCC"/>
      <rgbColor rgb="FF99CC00"/>
      <rgbColor rgb="FFFFCC00"/>
      <rgbColor rgb="FFFF9900"/>
      <rgbColor rgb="FFFF40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3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9937499999999999E-2"/>
          <c:y val="2.8809788654060101E-2"/>
          <c:w val="0.86731250000000004"/>
          <c:h val="0.652280311457175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cat>
            <c:numRef>
              <c:f>Аркуш1!$K$4:$K$9</c:f>
              <c:numCache>
                <c:formatCode>0.00</c:formatCode>
                <c:ptCount val="6"/>
                <c:pt idx="0">
                  <c:v>23.338930792405229</c:v>
                </c:pt>
                <c:pt idx="1">
                  <c:v>24.016792377215687</c:v>
                </c:pt>
                <c:pt idx="2">
                  <c:v>24.694653962026145</c:v>
                </c:pt>
                <c:pt idx="3">
                  <c:v>25.372515546836603</c:v>
                </c:pt>
                <c:pt idx="4">
                  <c:v>26.05037713164706</c:v>
                </c:pt>
                <c:pt idx="5">
                  <c:v>26.444653962026145</c:v>
                </c:pt>
              </c:numCache>
            </c:numRef>
          </c:cat>
          <c:extLst>
            <c:ext xmlns:c16="http://schemas.microsoft.com/office/drawing/2014/chart" uri="{C3380CC4-5D6E-409C-BE32-E72D297353CC}">
              <c16:uniqueId val="{00000000-F7F5-4C46-AEAB-61CF4ED4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2917737"/>
        <c:axId val="24583961"/>
      </c:barChart>
      <c:catAx>
        <c:axId val="42917737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4583961"/>
        <c:crosses val="autoZero"/>
        <c:auto val="1"/>
        <c:lblAlgn val="ctr"/>
        <c:lblOffset val="100"/>
        <c:noMultiLvlLbl val="1"/>
      </c:catAx>
      <c:valAx>
        <c:axId val="245839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2917737"/>
        <c:crosses val="autoZero"/>
        <c:crossBetween val="between"/>
      </c:valAx>
      <c:spPr>
        <a:noFill/>
        <a:ln>
          <a:solidFill>
            <a:srgbClr val="FF4000"/>
          </a:solidFill>
          <a:custDash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Стовпчик К</c:v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name>Полігон розподілу</c:name>
            <c:spPr>
              <a:ln w="38100">
                <a:solidFill>
                  <a:srgbClr val="FD310F"/>
                </a:solidFill>
              </a:ln>
            </c:spPr>
            <c:trendlineType val="poly"/>
            <c:order val="3"/>
            <c:dispRSqr val="0"/>
            <c:dispEq val="0"/>
          </c:trendline>
          <c:cat>
            <c:numRef>
              <c:f>Аркуш1!$K$4:$K$9</c:f>
              <c:numCache>
                <c:formatCode>0.00</c:formatCode>
                <c:ptCount val="6"/>
                <c:pt idx="0">
                  <c:v>23.338930792405229</c:v>
                </c:pt>
                <c:pt idx="1">
                  <c:v>24.016792377215687</c:v>
                </c:pt>
                <c:pt idx="2">
                  <c:v>24.694653962026145</c:v>
                </c:pt>
                <c:pt idx="3">
                  <c:v>25.372515546836603</c:v>
                </c:pt>
                <c:pt idx="4">
                  <c:v>26.05037713164706</c:v>
                </c:pt>
                <c:pt idx="5">
                  <c:v>26.444653962026145</c:v>
                </c:pt>
              </c:numCache>
            </c:numRef>
          </c:cat>
          <c:val>
            <c:numRef>
              <c:f>Аркуш1!$K$4:$K$9</c:f>
              <c:numCache>
                <c:formatCode>0.00</c:formatCode>
                <c:ptCount val="6"/>
                <c:pt idx="0">
                  <c:v>23.338930792405229</c:v>
                </c:pt>
                <c:pt idx="1">
                  <c:v>24.016792377215687</c:v>
                </c:pt>
                <c:pt idx="2">
                  <c:v>24.694653962026145</c:v>
                </c:pt>
                <c:pt idx="3">
                  <c:v>25.372515546836603</c:v>
                </c:pt>
                <c:pt idx="4">
                  <c:v>26.05037713164706</c:v>
                </c:pt>
                <c:pt idx="5">
                  <c:v>26.444653962026145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C-4FE5-A49F-BF40BC506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143892"/>
        <c:axId val="20029738"/>
      </c:barChart>
      <c:catAx>
        <c:axId val="351438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0029738"/>
        <c:crosses val="autoZero"/>
        <c:auto val="1"/>
        <c:lblAlgn val="ctr"/>
        <c:lblOffset val="100"/>
        <c:noMultiLvlLbl val="1"/>
      </c:catAx>
      <c:valAx>
        <c:axId val="20029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5143892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156240</xdr:colOff>
      <xdr:row>12</xdr:row>
      <xdr:rowOff>75960</xdr:rowOff>
    </xdr:from>
    <xdr:to>
      <xdr:col>2</xdr:col>
      <xdr:colOff>730080</xdr:colOff>
      <xdr:row>12</xdr:row>
      <xdr:rowOff>543960</xdr:rowOff>
    </xdr:to>
    <xdr:pic>
      <xdr:nvPicPr>
        <xdr:cNvPr id="2" name="Зображення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694160" y="2411280"/>
          <a:ext cx="573840" cy="468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87480</xdr:colOff>
      <xdr:row>13</xdr:row>
      <xdr:rowOff>0</xdr:rowOff>
    </xdr:from>
    <xdr:to>
      <xdr:col>2</xdr:col>
      <xdr:colOff>476280</xdr:colOff>
      <xdr:row>13</xdr:row>
      <xdr:rowOff>313035</xdr:rowOff>
    </xdr:to>
    <xdr:pic>
      <xdr:nvPicPr>
        <xdr:cNvPr id="3" name="Зображення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625400" y="3036240"/>
          <a:ext cx="388800" cy="32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685140</xdr:colOff>
      <xdr:row>43</xdr:row>
      <xdr:rowOff>153435</xdr:rowOff>
    </xdr:from>
    <xdr:to>
      <xdr:col>13</xdr:col>
      <xdr:colOff>611190</xdr:colOff>
      <xdr:row>63</xdr:row>
      <xdr:rowOff>138315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670680</xdr:colOff>
      <xdr:row>16</xdr:row>
      <xdr:rowOff>61200</xdr:rowOff>
    </xdr:from>
    <xdr:to>
      <xdr:col>13</xdr:col>
      <xdr:colOff>559800</xdr:colOff>
      <xdr:row>42</xdr:row>
      <xdr:rowOff>153360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6"/>
  <sheetViews>
    <sheetView tabSelected="1" topLeftCell="E16" zoomScaleNormal="100" workbookViewId="0">
      <selection activeCell="O28" sqref="O28"/>
    </sheetView>
  </sheetViews>
  <sheetFormatPr defaultRowHeight="12.75" x14ac:dyDescent="0.2"/>
  <cols>
    <col min="1" max="1" width="10.28515625" customWidth="1"/>
    <col min="2" max="3" width="11.5703125"/>
    <col min="4" max="4" width="13.85546875" customWidth="1"/>
    <col min="5" max="6" width="11.5703125"/>
    <col min="7" max="7" width="11.5703125" hidden="1"/>
    <col min="8" max="8" width="16.5703125" customWidth="1"/>
    <col min="9" max="9" width="16.42578125" customWidth="1"/>
    <col min="10" max="11" width="23.140625" customWidth="1"/>
    <col min="12" max="12" width="11.5703125"/>
    <col min="13" max="13" width="8.85546875" customWidth="1"/>
    <col min="14" max="14" width="11.5703125"/>
    <col min="15" max="15" width="15.7109375" customWidth="1"/>
    <col min="16" max="1025" width="11.5703125"/>
  </cols>
  <sheetData>
    <row r="1" spans="1:15" ht="15" customHeight="1" x14ac:dyDescent="0.25">
      <c r="A1" s="9" t="s">
        <v>0</v>
      </c>
      <c r="B1" s="9" t="s">
        <v>1</v>
      </c>
      <c r="C1" s="10" t="s">
        <v>2</v>
      </c>
      <c r="D1" s="11">
        <f>MAX(B2:B21)</f>
        <v>26.5</v>
      </c>
      <c r="E1" s="11"/>
      <c r="F1" s="12"/>
      <c r="G1" s="12"/>
      <c r="H1" s="8" t="s">
        <v>3</v>
      </c>
      <c r="I1" s="13" t="s">
        <v>4</v>
      </c>
      <c r="J1" s="14"/>
      <c r="K1" s="7" t="s">
        <v>5</v>
      </c>
      <c r="L1" s="7" t="s">
        <v>6</v>
      </c>
      <c r="M1" s="6" t="s">
        <v>7</v>
      </c>
      <c r="N1" s="5"/>
      <c r="O1" s="4"/>
    </row>
    <row r="2" spans="1:15" ht="20.25" x14ac:dyDescent="0.35">
      <c r="A2" s="9">
        <v>1</v>
      </c>
      <c r="B2" s="9">
        <v>25.9</v>
      </c>
      <c r="C2" s="10" t="s">
        <v>8</v>
      </c>
      <c r="D2" s="11">
        <f>MIN(B2:B21)</f>
        <v>23</v>
      </c>
      <c r="E2" s="11"/>
      <c r="F2" s="12"/>
      <c r="G2" s="12"/>
      <c r="H2" s="8"/>
      <c r="I2" s="15" t="s">
        <v>9</v>
      </c>
      <c r="J2" s="15" t="s">
        <v>10</v>
      </c>
      <c r="K2" s="7"/>
      <c r="L2" s="7"/>
      <c r="M2" s="7"/>
      <c r="N2" s="7"/>
      <c r="O2" s="7"/>
    </row>
    <row r="3" spans="1:15" x14ac:dyDescent="0.2">
      <c r="A3" s="9">
        <f t="shared" ref="A3:A21" si="0">A2+1</f>
        <v>2</v>
      </c>
      <c r="B3" s="9">
        <v>26</v>
      </c>
      <c r="C3" s="10" t="s">
        <v>11</v>
      </c>
      <c r="D3" s="11">
        <f>1+3.2*LOG10(D4)</f>
        <v>5.1632959861247398</v>
      </c>
      <c r="E3" s="11"/>
      <c r="F3" s="12"/>
      <c r="G3" s="12"/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</row>
    <row r="4" spans="1:15" x14ac:dyDescent="0.2">
      <c r="A4" s="9">
        <f t="shared" si="0"/>
        <v>3</v>
      </c>
      <c r="B4" s="18">
        <v>26.5</v>
      </c>
      <c r="C4" s="10" t="s">
        <v>12</v>
      </c>
      <c r="D4" s="11">
        <v>20</v>
      </c>
      <c r="E4" s="11"/>
      <c r="F4" s="12"/>
      <c r="G4" s="12"/>
      <c r="H4" s="19">
        <v>1</v>
      </c>
      <c r="I4" s="20">
        <f>D2</f>
        <v>23</v>
      </c>
      <c r="J4" s="20">
        <f>I4+D5</f>
        <v>23.677861584810458</v>
      </c>
      <c r="K4" s="20">
        <f t="shared" ref="K4:K9" si="1">(I4+J4)/2</f>
        <v>23.338930792405229</v>
      </c>
      <c r="L4" s="20">
        <f t="array" ref="L4:L9">FREQUENCY(A23:A39,J4:J9)</f>
        <v>4</v>
      </c>
      <c r="M4" s="20">
        <f t="shared" ref="M4:M9" si="2">K4*L4</f>
        <v>93.355723169620916</v>
      </c>
      <c r="N4" s="20">
        <f>(K4-D7)^2</f>
        <v>0.92218360304683666</v>
      </c>
      <c r="O4" s="20">
        <f t="shared" ref="O4:O9" si="3">N4*L4</f>
        <v>3.6887344121873467</v>
      </c>
    </row>
    <row r="5" spans="1:15" x14ac:dyDescent="0.2">
      <c r="A5" s="9">
        <f t="shared" si="0"/>
        <v>4</v>
      </c>
      <c r="B5" s="9">
        <v>24.1</v>
      </c>
      <c r="C5" s="10" t="s">
        <v>13</v>
      </c>
      <c r="D5" s="11">
        <f>(D1-D2)/D3</f>
        <v>0.67786158481045944</v>
      </c>
      <c r="E5" s="11"/>
      <c r="F5" s="12"/>
      <c r="G5" s="12"/>
      <c r="H5" s="19">
        <f>H4+1</f>
        <v>2</v>
      </c>
      <c r="I5" s="20">
        <f>J4</f>
        <v>23.677861584810458</v>
      </c>
      <c r="J5" s="20">
        <f>I5+D5</f>
        <v>24.355723169620916</v>
      </c>
      <c r="K5" s="20">
        <f t="shared" si="1"/>
        <v>24.016792377215687</v>
      </c>
      <c r="L5" s="20">
        <v>3</v>
      </c>
      <c r="M5" s="20">
        <f t="shared" si="2"/>
        <v>72.050377131647053</v>
      </c>
      <c r="N5" s="20">
        <f>(K5-D7)^2</f>
        <v>7.9773668083636382E-2</v>
      </c>
      <c r="O5" s="20">
        <f t="shared" si="3"/>
        <v>0.23932100425090913</v>
      </c>
    </row>
    <row r="6" spans="1:15" x14ac:dyDescent="0.2">
      <c r="A6" s="9">
        <f t="shared" si="0"/>
        <v>5</v>
      </c>
      <c r="B6" s="9">
        <v>24.4</v>
      </c>
      <c r="C6" s="10" t="s">
        <v>2</v>
      </c>
      <c r="D6" s="11"/>
      <c r="E6" s="11"/>
      <c r="F6" s="12"/>
      <c r="G6" s="12"/>
      <c r="H6" s="19">
        <f>H5+1</f>
        <v>3</v>
      </c>
      <c r="I6" s="20">
        <f>J5</f>
        <v>24.355723169620916</v>
      </c>
      <c r="J6" s="20">
        <f>I6+D5</f>
        <v>25.033584754431374</v>
      </c>
      <c r="K6" s="20">
        <f t="shared" si="1"/>
        <v>24.694653962026145</v>
      </c>
      <c r="L6" s="20">
        <v>3</v>
      </c>
      <c r="M6" s="20">
        <f t="shared" si="2"/>
        <v>74.083961886078441</v>
      </c>
      <c r="N6" s="20">
        <f>(K6-D7)^2</f>
        <v>0.15635638944392732</v>
      </c>
      <c r="O6" s="20">
        <f t="shared" si="3"/>
        <v>0.46906916833178197</v>
      </c>
    </row>
    <row r="7" spans="1:15" x14ac:dyDescent="0.2">
      <c r="A7" s="9">
        <f t="shared" si="0"/>
        <v>6</v>
      </c>
      <c r="B7" s="9">
        <v>23.3</v>
      </c>
      <c r="C7" s="10"/>
      <c r="D7" s="11">
        <f>(1/L10)*M10</f>
        <v>24.299234704220044</v>
      </c>
      <c r="E7" s="11"/>
      <c r="F7" s="12"/>
      <c r="G7" s="12"/>
      <c r="H7" s="19">
        <f>H6+1</f>
        <v>4</v>
      </c>
      <c r="I7" s="20">
        <f>J6</f>
        <v>25.033584754431374</v>
      </c>
      <c r="J7" s="20">
        <f>I7+D5</f>
        <v>25.711446339241832</v>
      </c>
      <c r="K7" s="20">
        <f t="shared" si="1"/>
        <v>25.372515546836603</v>
      </c>
      <c r="L7" s="20">
        <v>0</v>
      </c>
      <c r="M7" s="20">
        <f t="shared" si="2"/>
        <v>0</v>
      </c>
      <c r="N7" s="20">
        <f>(K7-D7)^2</f>
        <v>1.1519317671277094</v>
      </c>
      <c r="O7" s="20">
        <f t="shared" si="3"/>
        <v>0</v>
      </c>
    </row>
    <row r="8" spans="1:15" x14ac:dyDescent="0.2">
      <c r="A8" s="9">
        <f t="shared" si="0"/>
        <v>7</v>
      </c>
      <c r="B8" s="9">
        <v>23.5</v>
      </c>
      <c r="C8" s="10"/>
      <c r="D8" s="11">
        <f>(1/(L10-1))*O10</f>
        <v>0.95728401700363652</v>
      </c>
      <c r="E8" s="11"/>
      <c r="F8" s="12"/>
      <c r="G8" s="12"/>
      <c r="H8" s="19">
        <f>H7+1</f>
        <v>5</v>
      </c>
      <c r="I8" s="20">
        <f>J7</f>
        <v>25.711446339241832</v>
      </c>
      <c r="J8" s="20">
        <f>I8+D5</f>
        <v>26.389307924052289</v>
      </c>
      <c r="K8" s="20">
        <f t="shared" si="1"/>
        <v>26.05037713164706</v>
      </c>
      <c r="L8" s="20">
        <v>2</v>
      </c>
      <c r="M8" s="20">
        <f t="shared" si="2"/>
        <v>52.100754263294121</v>
      </c>
      <c r="N8" s="20">
        <f>(K8-D7)^2</f>
        <v>3.0664998011349827</v>
      </c>
      <c r="O8" s="20">
        <f t="shared" si="3"/>
        <v>6.1329996022699653</v>
      </c>
    </row>
    <row r="9" spans="1:15" x14ac:dyDescent="0.2">
      <c r="A9" s="9">
        <f t="shared" si="0"/>
        <v>8</v>
      </c>
      <c r="B9" s="9">
        <v>23.6</v>
      </c>
      <c r="C9" s="10" t="s">
        <v>14</v>
      </c>
      <c r="D9" s="11">
        <f>SQRT(D8)</f>
        <v>0.97840892115906042</v>
      </c>
      <c r="E9" s="11"/>
      <c r="F9" s="12"/>
      <c r="G9" s="12"/>
      <c r="H9" s="19">
        <f>H8+1</f>
        <v>6</v>
      </c>
      <c r="I9" s="20">
        <f>J8</f>
        <v>26.389307924052289</v>
      </c>
      <c r="J9" s="20">
        <f>D1</f>
        <v>26.5</v>
      </c>
      <c r="K9" s="20">
        <f t="shared" si="1"/>
        <v>26.444653962026145</v>
      </c>
      <c r="L9" s="20">
        <v>0</v>
      </c>
      <c r="M9" s="20">
        <f t="shared" si="2"/>
        <v>0</v>
      </c>
      <c r="N9" s="20">
        <f>(K9-D7)^2</f>
        <v>4.602823791765279</v>
      </c>
      <c r="O9" s="20">
        <f t="shared" si="3"/>
        <v>0</v>
      </c>
    </row>
    <row r="10" spans="1:15" x14ac:dyDescent="0.2">
      <c r="A10" s="9">
        <f t="shared" si="0"/>
        <v>9</v>
      </c>
      <c r="B10" s="9">
        <v>23</v>
      </c>
      <c r="C10" s="10"/>
      <c r="D10" s="11">
        <f>D9/SQRT(L10)</f>
        <v>0.28244232700435745</v>
      </c>
      <c r="E10" s="11"/>
      <c r="F10" s="12"/>
      <c r="G10" s="12"/>
      <c r="H10" s="20"/>
      <c r="I10" s="20"/>
      <c r="J10" s="20"/>
      <c r="K10" s="20"/>
      <c r="L10" s="20">
        <f>SUM(L4:L9)</f>
        <v>12</v>
      </c>
      <c r="M10" s="20">
        <f>SUM(M4:M9)</f>
        <v>291.59081645064055</v>
      </c>
      <c r="N10" s="20"/>
      <c r="O10" s="20">
        <f>SUM(O4:O9)</f>
        <v>10.530124187040002</v>
      </c>
    </row>
    <row r="11" spans="1:15" ht="35.1" customHeight="1" x14ac:dyDescent="0.2">
      <c r="A11" s="9">
        <f t="shared" si="0"/>
        <v>10</v>
      </c>
      <c r="B11" s="9">
        <v>24.5</v>
      </c>
      <c r="C11" s="3" t="s">
        <v>15</v>
      </c>
      <c r="D11" s="3"/>
      <c r="E11" s="11">
        <f>D9*6</f>
        <v>5.8704535269543623</v>
      </c>
      <c r="F11" s="12"/>
      <c r="G11" s="12"/>
      <c r="H11" s="12"/>
    </row>
    <row r="12" spans="1:15" x14ac:dyDescent="0.2">
      <c r="A12" s="9">
        <f t="shared" si="0"/>
        <v>11</v>
      </c>
      <c r="B12" s="9">
        <v>23.9</v>
      </c>
      <c r="C12" s="10" t="s">
        <v>16</v>
      </c>
      <c r="D12" s="11">
        <f>D9/D7*100%</f>
        <v>4.0265009703747592E-2</v>
      </c>
      <c r="E12" s="11"/>
      <c r="F12" s="12"/>
      <c r="G12" s="12"/>
      <c r="H12" s="12"/>
    </row>
    <row r="13" spans="1:15" ht="55.15" customHeight="1" x14ac:dyDescent="0.2">
      <c r="A13" s="9">
        <f t="shared" si="0"/>
        <v>12</v>
      </c>
      <c r="B13" s="9">
        <v>26.2</v>
      </c>
      <c r="C13" s="10"/>
      <c r="D13" s="11">
        <f>(D10)/D7*100%</f>
        <v>1.1623507095690785E-2</v>
      </c>
      <c r="E13" s="2" t="s">
        <v>17</v>
      </c>
      <c r="F13" s="12"/>
      <c r="G13" s="12"/>
      <c r="H13" s="12"/>
    </row>
    <row r="14" spans="1:15" ht="25.35" customHeight="1" x14ac:dyDescent="0.2">
      <c r="A14" s="9">
        <f t="shared" si="0"/>
        <v>13</v>
      </c>
      <c r="B14" s="9">
        <v>25.4</v>
      </c>
      <c r="C14" s="10"/>
      <c r="D14" s="11">
        <f>D12/SQRT(L10)</f>
        <v>1.1623507095690783E-2</v>
      </c>
      <c r="E14" s="2"/>
      <c r="F14" s="12"/>
      <c r="G14" s="12"/>
      <c r="H14" s="12"/>
    </row>
    <row r="15" spans="1:15" x14ac:dyDescent="0.2">
      <c r="A15" s="9">
        <f t="shared" si="0"/>
        <v>14</v>
      </c>
      <c r="B15" s="9">
        <v>23.6</v>
      </c>
      <c r="C15" s="10"/>
      <c r="D15" s="11"/>
      <c r="E15" s="11"/>
      <c r="F15" s="12"/>
      <c r="G15" s="12"/>
      <c r="H15" s="12"/>
    </row>
    <row r="16" spans="1:15" x14ac:dyDescent="0.2">
      <c r="A16" s="9">
        <f t="shared" si="0"/>
        <v>15</v>
      </c>
      <c r="B16" s="9">
        <v>24.9</v>
      </c>
      <c r="C16" s="10" t="s">
        <v>18</v>
      </c>
      <c r="D16" s="11">
        <f>1-D13</f>
        <v>0.98837649290430918</v>
      </c>
      <c r="E16" s="11"/>
      <c r="F16" s="12"/>
      <c r="G16" s="12"/>
      <c r="H16" s="12"/>
    </row>
    <row r="17" spans="1:8" x14ac:dyDescent="0.2">
      <c r="A17" s="9">
        <f t="shared" si="0"/>
        <v>16</v>
      </c>
      <c r="B17" s="9">
        <v>24.4</v>
      </c>
      <c r="C17" s="10" t="s">
        <v>19</v>
      </c>
      <c r="D17" s="11">
        <f>L10-1</f>
        <v>11</v>
      </c>
      <c r="E17" s="11"/>
      <c r="F17" s="12"/>
      <c r="G17" s="12"/>
      <c r="H17" s="12"/>
    </row>
    <row r="18" spans="1:8" ht="17.100000000000001" customHeight="1" x14ac:dyDescent="0.2">
      <c r="A18" s="9">
        <f t="shared" si="0"/>
        <v>17</v>
      </c>
      <c r="B18" s="9">
        <v>24.2</v>
      </c>
      <c r="C18" s="10"/>
      <c r="D18" s="11">
        <v>2.92</v>
      </c>
      <c r="E18" s="11"/>
      <c r="F18" s="12"/>
      <c r="G18" s="12"/>
      <c r="H18" s="12"/>
    </row>
    <row r="19" spans="1:8" x14ac:dyDescent="0.2">
      <c r="A19" s="9">
        <f t="shared" si="0"/>
        <v>18</v>
      </c>
      <c r="B19" s="9">
        <v>26.1</v>
      </c>
      <c r="C19" s="21">
        <f>D7-D18*D10</f>
        <v>23.474503109367319</v>
      </c>
      <c r="D19" s="21" t="s">
        <v>20</v>
      </c>
      <c r="E19" s="21"/>
      <c r="F19" s="21" t="s">
        <v>21</v>
      </c>
      <c r="G19" s="21"/>
      <c r="H19" s="21">
        <f>D7+D18*D10</f>
        <v>25.123966299072769</v>
      </c>
    </row>
    <row r="20" spans="1:8" x14ac:dyDescent="0.2">
      <c r="A20" s="9">
        <f t="shared" si="0"/>
        <v>19</v>
      </c>
      <c r="B20" s="9">
        <v>24.4</v>
      </c>
      <c r="C20" s="12"/>
      <c r="D20" s="12"/>
      <c r="E20" s="12"/>
      <c r="F20" s="12"/>
      <c r="G20" s="12"/>
      <c r="H20" s="12"/>
    </row>
    <row r="21" spans="1:8" x14ac:dyDescent="0.2">
      <c r="A21" s="9">
        <f t="shared" si="0"/>
        <v>20</v>
      </c>
      <c r="B21" s="9">
        <v>26.3</v>
      </c>
      <c r="C21" s="11" t="s">
        <v>22</v>
      </c>
      <c r="D21" s="11">
        <f>(D12^2)*(D18^2)/(D16^2)</f>
        <v>1.4150653720134031E-2</v>
      </c>
    </row>
    <row r="22" spans="1:8" x14ac:dyDescent="0.2">
      <c r="A22" s="9" t="s">
        <v>23</v>
      </c>
      <c r="B22" s="9"/>
    </row>
    <row r="23" spans="1:8" x14ac:dyDescent="0.2">
      <c r="A23" s="9">
        <v>23</v>
      </c>
      <c r="B23" s="9"/>
      <c r="C23" t="s">
        <v>24</v>
      </c>
    </row>
    <row r="24" spans="1:8" x14ac:dyDescent="0.2">
      <c r="A24" s="9">
        <v>24.3</v>
      </c>
      <c r="B24" s="9"/>
      <c r="C24" s="21">
        <f>D7-3*D9</f>
        <v>21.364007940742862</v>
      </c>
      <c r="D24" s="21" t="s">
        <v>20</v>
      </c>
      <c r="E24" s="21" t="s">
        <v>25</v>
      </c>
      <c r="F24" s="21" t="s">
        <v>21</v>
      </c>
      <c r="G24" s="21"/>
      <c r="H24" s="21">
        <f>D7+3*D10</f>
        <v>25.146561685233117</v>
      </c>
    </row>
    <row r="25" spans="1:8" x14ac:dyDescent="0.2">
      <c r="A25" s="18">
        <v>27.1</v>
      </c>
      <c r="B25" s="9"/>
    </row>
    <row r="26" spans="1:8" x14ac:dyDescent="0.2">
      <c r="A26" s="9">
        <v>24.2</v>
      </c>
      <c r="B26" s="9"/>
    </row>
    <row r="27" spans="1:8" x14ac:dyDescent="0.2">
      <c r="A27" s="9">
        <v>25.8</v>
      </c>
      <c r="B27" s="9"/>
    </row>
    <row r="28" spans="1:8" x14ac:dyDescent="0.2">
      <c r="A28" s="9">
        <v>23.3</v>
      </c>
      <c r="B28" s="9"/>
    </row>
    <row r="29" spans="1:8" ht="19.5" hidden="1" x14ac:dyDescent="0.2">
      <c r="A29">
        <v>27.1</v>
      </c>
    </row>
    <row r="30" spans="1:8" x14ac:dyDescent="0.2">
      <c r="A30" s="9">
        <v>23.1</v>
      </c>
      <c r="B30" s="9"/>
    </row>
    <row r="31" spans="1:8" x14ac:dyDescent="0.2">
      <c r="A31" s="9">
        <v>24.4</v>
      </c>
      <c r="B31" s="9"/>
    </row>
    <row r="32" spans="1:8" ht="13.5" hidden="1" x14ac:dyDescent="0.2">
      <c r="A32">
        <v>23.3</v>
      </c>
    </row>
    <row r="33" spans="1:2" x14ac:dyDescent="0.2">
      <c r="A33" s="9">
        <v>24.8</v>
      </c>
      <c r="B33" s="9"/>
    </row>
    <row r="34" spans="1:2" ht="21" hidden="1" x14ac:dyDescent="0.2">
      <c r="A34">
        <v>24.4</v>
      </c>
    </row>
    <row r="35" spans="1:2" x14ac:dyDescent="0.2">
      <c r="A35" s="9">
        <v>26.7</v>
      </c>
      <c r="B35" s="9"/>
    </row>
    <row r="36" spans="1:2" ht="17.25" hidden="1" x14ac:dyDescent="0.2">
      <c r="A36">
        <v>24.2</v>
      </c>
    </row>
    <row r="37" spans="1:2" x14ac:dyDescent="0.2">
      <c r="A37" s="9">
        <v>26.8</v>
      </c>
      <c r="B37" s="9"/>
    </row>
    <row r="38" spans="1:2" x14ac:dyDescent="0.2">
      <c r="A38" s="9">
        <v>25.9</v>
      </c>
      <c r="B38" s="9"/>
    </row>
    <row r="39" spans="1:2" x14ac:dyDescent="0.2">
      <c r="A39" s="9">
        <v>26.6</v>
      </c>
      <c r="B39" s="9"/>
    </row>
    <row r="40" spans="1:2" ht="22.5" hidden="1" x14ac:dyDescent="0.2">
      <c r="A40">
        <v>23.1</v>
      </c>
    </row>
    <row r="41" spans="1:2" ht="24.75" hidden="1" x14ac:dyDescent="0.2">
      <c r="A41">
        <v>23.3</v>
      </c>
    </row>
    <row r="42" spans="1:2" ht="31.5" hidden="1" x14ac:dyDescent="0.2">
      <c r="A42">
        <v>26.8</v>
      </c>
    </row>
    <row r="43" spans="1:2" ht="12.75" customHeight="1" x14ac:dyDescent="0.2">
      <c r="A43" s="1" t="s">
        <v>26</v>
      </c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</sheetData>
  <mergeCells count="9">
    <mergeCell ref="O1:O2"/>
    <mergeCell ref="C11:D11"/>
    <mergeCell ref="E13:E14"/>
    <mergeCell ref="A43:B46"/>
    <mergeCell ref="H1:H2"/>
    <mergeCell ref="K1:K2"/>
    <mergeCell ref="L1:L2"/>
    <mergeCell ref="M1:M2"/>
    <mergeCell ref="N1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&amp;CСторінка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Аркуш1</vt:lpstr>
      <vt:lpstr>Аркуш1!Criteria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Vladyslav Havryliuk</cp:lastModifiedBy>
  <cp:revision>5</cp:revision>
  <dcterms:created xsi:type="dcterms:W3CDTF">2019-11-25T15:36:22Z</dcterms:created>
  <dcterms:modified xsi:type="dcterms:W3CDTF">2019-12-18T11:00:07Z</dcterms:modified>
  <dc:language>uk-UA</dc:language>
</cp:coreProperties>
</file>