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felipe_sanhuezac_usm_cl/Documents/Ingeniería Civil Metalúrgica/2025-1/Ayudantías/ICN345 - ADMINISTRACIÓN DE LA PRODUCCIÓN/"/>
    </mc:Choice>
  </mc:AlternateContent>
  <xr:revisionPtr revIDLastSave="558" documentId="11_AD4D2F04E46CFB4ACB3E207B5D51EB3C683EDF1D" xr6:coauthVersionLast="47" xr6:coauthVersionMax="47" xr10:uidLastSave="{19204D35-B3C7-4264-AFF9-7A23D6A7119B}"/>
  <bookViews>
    <workbookView xWindow="-120" yWindow="-120" windowWidth="29040" windowHeight="15840" xr2:uid="{00000000-000D-0000-FFFF-FFFF00000000}"/>
  </bookViews>
  <sheets>
    <sheet name="EJERCICIO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E31" i="1" l="1"/>
  <c r="E25" i="1"/>
  <c r="F25" i="1" s="1"/>
  <c r="M25" i="1" s="1"/>
  <c r="E26" i="1"/>
  <c r="F26" i="1" s="1"/>
  <c r="M26" i="1" s="1"/>
  <c r="E27" i="1"/>
  <c r="F27" i="1" s="1"/>
  <c r="M27" i="1" s="1"/>
  <c r="E28" i="1"/>
  <c r="F28" i="1" s="1"/>
  <c r="M28" i="1" s="1"/>
  <c r="E29" i="1"/>
  <c r="F29" i="1" s="1"/>
  <c r="M29" i="1" s="1"/>
  <c r="E30" i="1"/>
  <c r="F30" i="1" s="1"/>
  <c r="M30" i="1" s="1"/>
  <c r="E24" i="1"/>
  <c r="F24" i="1" s="1"/>
  <c r="L24" i="1" s="1"/>
  <c r="E16" i="1"/>
  <c r="E10" i="1"/>
  <c r="F10" i="1" s="1"/>
  <c r="M10" i="1" s="1"/>
  <c r="E11" i="1"/>
  <c r="F11" i="1" s="1"/>
  <c r="M11" i="1" s="1"/>
  <c r="E12" i="1"/>
  <c r="F12" i="1" s="1"/>
  <c r="M12" i="1" s="1"/>
  <c r="E13" i="1"/>
  <c r="F13" i="1" s="1"/>
  <c r="M13" i="1" s="1"/>
  <c r="E14" i="1"/>
  <c r="F14" i="1" s="1"/>
  <c r="M14" i="1" s="1"/>
  <c r="E15" i="1"/>
  <c r="F15" i="1" s="1"/>
  <c r="M15" i="1" s="1"/>
  <c r="E9" i="1"/>
  <c r="F9" i="1" s="1"/>
  <c r="L12" i="1" l="1"/>
  <c r="L10" i="1"/>
  <c r="L11" i="1"/>
  <c r="L26" i="1"/>
  <c r="L30" i="1"/>
  <c r="L29" i="1"/>
  <c r="L28" i="1"/>
  <c r="L27" i="1"/>
  <c r="L15" i="1"/>
  <c r="L25" i="1"/>
  <c r="L13" i="1"/>
  <c r="L14" i="1"/>
  <c r="M24" i="1"/>
  <c r="N24" i="1" s="1"/>
  <c r="N25" i="1" s="1"/>
  <c r="N26" i="1" s="1"/>
  <c r="N27" i="1" s="1"/>
  <c r="N28" i="1" s="1"/>
  <c r="N29" i="1" s="1"/>
  <c r="N30" i="1" s="1"/>
  <c r="H30" i="1"/>
  <c r="H29" i="1"/>
  <c r="H28" i="1"/>
  <c r="H27" i="1"/>
  <c r="H26" i="1"/>
  <c r="H25" i="1"/>
  <c r="G24" i="1"/>
  <c r="H24" i="1"/>
  <c r="I24" i="1" s="1"/>
  <c r="J24" i="1" s="1"/>
  <c r="G9" i="1"/>
  <c r="N9" i="1"/>
  <c r="N10" i="1" s="1"/>
  <c r="N11" i="1" s="1"/>
  <c r="N12" i="1" s="1"/>
  <c r="N13" i="1" s="1"/>
  <c r="N14" i="1" s="1"/>
  <c r="N15" i="1" s="1"/>
  <c r="G10" i="1"/>
  <c r="H9" i="1"/>
  <c r="I9" i="1" s="1"/>
  <c r="J9" i="1" s="1"/>
  <c r="H15" i="1"/>
  <c r="H14" i="1"/>
  <c r="H13" i="1"/>
  <c r="H12" i="1"/>
  <c r="H11" i="1"/>
  <c r="H10" i="1"/>
  <c r="L31" i="1" l="1"/>
  <c r="L32" i="1" s="1"/>
  <c r="K9" i="1"/>
  <c r="G25" i="1"/>
  <c r="K24" i="1"/>
  <c r="I25" i="1"/>
  <c r="J25" i="1" s="1"/>
  <c r="L16" i="1"/>
  <c r="L17" i="1" s="1"/>
  <c r="I10" i="1"/>
  <c r="J10" i="1" s="1"/>
  <c r="G11" i="1"/>
  <c r="G26" i="1" l="1"/>
  <c r="I26" i="1"/>
  <c r="J26" i="1" s="1"/>
  <c r="K25" i="1"/>
  <c r="G12" i="1"/>
  <c r="I11" i="1"/>
  <c r="J11" i="1" s="1"/>
  <c r="K10" i="1"/>
  <c r="G27" i="1" l="1"/>
  <c r="I27" i="1"/>
  <c r="J27" i="1" s="1"/>
  <c r="K26" i="1"/>
  <c r="G13" i="1"/>
  <c r="I12" i="1"/>
  <c r="J12" i="1" s="1"/>
  <c r="K11" i="1"/>
  <c r="G28" i="1" l="1"/>
  <c r="I28" i="1"/>
  <c r="J28" i="1" s="1"/>
  <c r="K27" i="1"/>
  <c r="G14" i="1"/>
  <c r="I13" i="1"/>
  <c r="J13" i="1" s="1"/>
  <c r="K12" i="1"/>
  <c r="G29" i="1" l="1"/>
  <c r="I29" i="1"/>
  <c r="J29" i="1" s="1"/>
  <c r="K28" i="1"/>
  <c r="G15" i="1"/>
  <c r="I14" i="1"/>
  <c r="J14" i="1" s="1"/>
  <c r="K13" i="1"/>
  <c r="G30" i="1" l="1"/>
  <c r="I30" i="1"/>
  <c r="J30" i="1" s="1"/>
  <c r="K29" i="1"/>
  <c r="I15" i="1"/>
  <c r="J15" i="1" s="1"/>
  <c r="K14" i="1"/>
  <c r="K30" i="1" l="1"/>
  <c r="K15" i="1"/>
</calcChain>
</file>

<file path=xl/sharedStrings.xml><?xml version="1.0" encoding="utf-8"?>
<sst xmlns="http://schemas.openxmlformats.org/spreadsheetml/2006/main" count="37" uniqueCount="22">
  <si>
    <t>EJERCICIO 1</t>
  </si>
  <si>
    <t>Método 1: Promedio móvil de n=2</t>
  </si>
  <si>
    <t>Año</t>
  </si>
  <si>
    <t>SEP</t>
  </si>
  <si>
    <t>Error abs</t>
  </si>
  <si>
    <t>SEA</t>
  </si>
  <si>
    <t>DMA</t>
  </si>
  <si>
    <t>SR</t>
  </si>
  <si>
    <t>Costo</t>
  </si>
  <si>
    <t>Costo Acumulado</t>
  </si>
  <si>
    <t>Pronóstico 2014</t>
  </si>
  <si>
    <t>Desv. Est</t>
  </si>
  <si>
    <t>Modelo 1</t>
  </si>
  <si>
    <t>Modelo 2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</si>
  <si>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</si>
  <si>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</si>
  <si>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(n=2)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</si>
  <si>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(n=3)</t>
    </r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</si>
  <si>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</si>
  <si>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Suma E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</si>
  <si>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>Período</t>
  </si>
  <si>
    <t>Método 2: Promedio móvil de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</si>
</sst>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40A]#,##0"/>
  </numFmts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Señal de rastreo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1'!$R$21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'EJERCICIO 1'!$R$22:$R$28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1.7469982847341339</c:v>
                </c:pt>
                <c:pt idx="3">
                  <c:v>2.7821194123163488</c:v>
                </c:pt>
                <c:pt idx="4">
                  <c:v>0.89937134280307141</c:v>
                </c:pt>
                <c:pt idx="5">
                  <c:v>1.0299286076879044</c:v>
                </c:pt>
                <c:pt idx="6">
                  <c:v>2.0767297904534825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2-4904-933A-0637D3122264}"/>
            </c:ext>
          </c:extLst>
        </c:ser>
        <c:ser>
          <c:idx val="1"/>
          <c:order val="1"/>
          <c:tx>
            <c:strRef>
              <c:f>'EJERCICIO 1'!$S$21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'EJERCICIO 1'!$S$22:$S$28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2.8591262170046741</c:v>
                </c:pt>
                <c:pt idx="3">
                  <c:v>3.8716649456064931</c:v>
                </c:pt>
                <c:pt idx="4">
                  <c:v>1.5064909285799355</c:v>
                </c:pt>
                <c:pt idx="5">
                  <c:v>1.8431705992111294</c:v>
                </c:pt>
                <c:pt idx="6">
                  <c:v>2.4886701527735058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2-4904-933A-0637D31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33223"/>
        <c:axId val="1447435271"/>
      </c:lineChart>
      <c:catAx>
        <c:axId val="1447433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35271"/>
        <c:crosses val="autoZero"/>
        <c:auto val="1"/>
        <c:lblAlgn val="ctr"/>
        <c:lblOffset val="100"/>
        <c:noMultiLvlLbl val="0"/>
      </c:catAx>
      <c:valAx>
        <c:axId val="1447435271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33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19</xdr:col>
      <xdr:colOff>685800</xdr:colOff>
      <xdr:row>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09B1B1-C7E4-D2BB-2778-3C2B4A81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742950"/>
          <a:ext cx="3590925" cy="838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104775</xdr:colOff>
      <xdr:row>9</xdr:row>
      <xdr:rowOff>133350</xdr:rowOff>
    </xdr:from>
    <xdr:to>
      <xdr:col>20</xdr:col>
      <xdr:colOff>133350</xdr:colOff>
      <xdr:row>14</xdr:row>
      <xdr:rowOff>130175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4C5D50-DC40-0399-4563-88282FD20DEA}"/>
            </a:ext>
            <a:ext uri="{147F2762-F138-4A5C-976F-8EAC2B608ADB}">
              <a16:predDERef xmlns:a16="http://schemas.microsoft.com/office/drawing/2014/main" pred="{C409B1B1-C7E4-D2BB-2778-3C2B4A81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1828800"/>
          <a:ext cx="3714750" cy="942975"/>
        </a:xfrm>
        <a:prstGeom prst="rect">
          <a:avLst/>
        </a:prstGeom>
      </xdr:spPr>
    </xdr:pic>
    <xdr:clientData/>
  </xdr:twoCellAnchor>
  <xdr:twoCellAnchor>
    <xdr:from>
      <xdr:col>15</xdr:col>
      <xdr:colOff>193675</xdr:colOff>
      <xdr:row>16</xdr:row>
      <xdr:rowOff>146050</xdr:rowOff>
    </xdr:from>
    <xdr:to>
      <xdr:col>21</xdr:col>
      <xdr:colOff>479425</xdr:colOff>
      <xdr:row>31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3F2560-0B0A-8173-CD17-9C209A845FB0}"/>
            </a:ext>
            <a:ext uri="{147F2762-F138-4A5C-976F-8EAC2B608ADB}">
              <a16:predDERef xmlns:a16="http://schemas.microsoft.com/office/drawing/2014/main" pred="{A84C5D50-DC40-0399-4563-88282FD2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9"/>
  <sheetViews>
    <sheetView showGridLines="0" tabSelected="1" zoomScaleNormal="100" workbookViewId="0">
      <selection activeCell="N32" sqref="N32"/>
    </sheetView>
  </sheetViews>
  <sheetFormatPr baseColWidth="10" defaultColWidth="8.85546875" defaultRowHeight="15" x14ac:dyDescent="0.25"/>
  <cols>
    <col min="1" max="2" width="8.85546875" style="1"/>
    <col min="3" max="3" width="5.5703125" style="1" bestFit="1" customWidth="1"/>
    <col min="4" max="4" width="9.7109375" style="1" bestFit="1" customWidth="1"/>
    <col min="5" max="5" width="8.28515625" style="1" customWidth="1"/>
    <col min="6" max="6" width="8.7109375" style="1" customWidth="1"/>
    <col min="7" max="7" width="7.28515625" style="1" customWidth="1"/>
    <col min="8" max="8" width="9.42578125" style="1" customWidth="1"/>
    <col min="9" max="9" width="8" style="1" customWidth="1"/>
    <col min="10" max="10" width="7.5703125" style="1" customWidth="1"/>
    <col min="11" max="11" width="10.28515625" style="1" customWidth="1"/>
    <col min="12" max="12" width="13.28515625" style="1" bestFit="1" customWidth="1"/>
    <col min="13" max="13" width="15.5703125" style="1" customWidth="1"/>
    <col min="14" max="14" width="16.140625" style="1" bestFit="1" customWidth="1"/>
    <col min="15" max="15" width="8.85546875" style="1"/>
    <col min="16" max="16" width="14.28515625" style="1" customWidth="1"/>
    <col min="17" max="17" width="11.7109375" style="1" bestFit="1" customWidth="1"/>
    <col min="18" max="19" width="8.85546875" style="1"/>
    <col min="20" max="20" width="11.7109375" style="1" bestFit="1" customWidth="1"/>
    <col min="21" max="16384" width="8.85546875" style="1"/>
  </cols>
  <sheetData>
    <row r="1" spans="2:20" x14ac:dyDescent="0.25">
      <c r="C1" s="5"/>
      <c r="D1" s="5"/>
    </row>
    <row r="2" spans="2:20" ht="19.5" customHeight="1" x14ac:dyDescent="0.25">
      <c r="B2" s="7" t="s">
        <v>0</v>
      </c>
      <c r="C2" s="7"/>
      <c r="D2" s="6"/>
    </row>
    <row r="3" spans="2:20" ht="9" customHeight="1" x14ac:dyDescent="0.25">
      <c r="C3" s="7"/>
      <c r="D3" s="6"/>
    </row>
    <row r="4" spans="2:20" x14ac:dyDescent="0.25">
      <c r="C4" s="22" t="s">
        <v>1</v>
      </c>
      <c r="D4" s="22"/>
      <c r="E4" s="22"/>
      <c r="F4" s="22"/>
      <c r="G4" s="22"/>
    </row>
    <row r="5" spans="2:20" ht="18" x14ac:dyDescent="0.25">
      <c r="B5" s="15" t="s">
        <v>20</v>
      </c>
      <c r="C5" s="15" t="s">
        <v>2</v>
      </c>
      <c r="D5" s="15" t="s">
        <v>14</v>
      </c>
      <c r="E5" s="15" t="s">
        <v>16</v>
      </c>
      <c r="F5" s="15" t="s">
        <v>15</v>
      </c>
      <c r="G5" s="15" t="s">
        <v>3</v>
      </c>
      <c r="H5" s="15" t="s">
        <v>4</v>
      </c>
      <c r="I5" s="15" t="s">
        <v>5</v>
      </c>
      <c r="J5" s="15" t="s">
        <v>6</v>
      </c>
      <c r="K5" s="15" t="s">
        <v>7</v>
      </c>
      <c r="L5" s="15" t="s">
        <v>18</v>
      </c>
      <c r="M5" s="15" t="s">
        <v>8</v>
      </c>
      <c r="N5" s="15" t="s">
        <v>9</v>
      </c>
      <c r="Q5"/>
      <c r="T5"/>
    </row>
    <row r="6" spans="2:20" x14ac:dyDescent="0.25">
      <c r="B6" s="3"/>
      <c r="C6" s="3">
        <v>2004</v>
      </c>
      <c r="D6" s="4">
        <v>28546</v>
      </c>
      <c r="E6" s="3"/>
      <c r="F6" s="3"/>
      <c r="G6" s="3"/>
      <c r="H6" s="3"/>
      <c r="I6" s="3"/>
      <c r="J6" s="3"/>
      <c r="K6" s="3"/>
      <c r="L6" s="3"/>
      <c r="M6" s="3"/>
      <c r="N6" s="3"/>
      <c r="Q6"/>
      <c r="T6"/>
    </row>
    <row r="7" spans="2:20" x14ac:dyDescent="0.25">
      <c r="B7" s="3"/>
      <c r="C7" s="3">
        <v>2005</v>
      </c>
      <c r="D7" s="4">
        <v>30248</v>
      </c>
      <c r="E7" s="3"/>
      <c r="F7" s="3"/>
      <c r="G7" s="3"/>
      <c r="H7" s="3"/>
      <c r="I7" s="3"/>
      <c r="J7" s="3"/>
      <c r="K7" s="3"/>
      <c r="L7" s="3"/>
      <c r="M7" s="3"/>
      <c r="N7" s="3"/>
      <c r="P7"/>
      <c r="Q7"/>
      <c r="T7"/>
    </row>
    <row r="8" spans="2:20" x14ac:dyDescent="0.25">
      <c r="B8" s="24"/>
      <c r="C8" s="3">
        <v>2006</v>
      </c>
      <c r="D8" s="4">
        <v>25456</v>
      </c>
      <c r="E8" s="9"/>
      <c r="F8" s="9"/>
      <c r="G8" s="9"/>
      <c r="H8" s="9"/>
      <c r="I8" s="3"/>
      <c r="J8" s="9"/>
      <c r="K8" s="9"/>
      <c r="L8" s="9"/>
      <c r="M8" s="9"/>
      <c r="N8" s="9"/>
      <c r="P8"/>
      <c r="Q8"/>
      <c r="T8"/>
    </row>
    <row r="9" spans="2:20" x14ac:dyDescent="0.25">
      <c r="B9" s="25">
        <v>1</v>
      </c>
      <c r="C9" s="3">
        <v>2007</v>
      </c>
      <c r="D9" s="8">
        <v>36860</v>
      </c>
      <c r="E9" s="11">
        <f>AVERAGE(D7:D8)</f>
        <v>27852</v>
      </c>
      <c r="F9" s="11">
        <f>D9-E9</f>
        <v>9008</v>
      </c>
      <c r="G9" s="11">
        <f>F9</f>
        <v>9008</v>
      </c>
      <c r="H9" s="11">
        <f>ABS(F9)</f>
        <v>9008</v>
      </c>
      <c r="I9" s="20">
        <f>H9</f>
        <v>9008</v>
      </c>
      <c r="J9" s="19">
        <f>I9/B9</f>
        <v>9008</v>
      </c>
      <c r="K9" s="17">
        <f>G9/J9</f>
        <v>1</v>
      </c>
      <c r="L9" s="18">
        <f>F9^2</f>
        <v>81144064</v>
      </c>
      <c r="M9" s="14">
        <f>IF(F9&gt;0,F9*300,F9*-500)</f>
        <v>2702400</v>
      </c>
      <c r="N9" s="13">
        <f>M9</f>
        <v>2702400</v>
      </c>
      <c r="P9"/>
      <c r="Q9"/>
      <c r="T9"/>
    </row>
    <row r="10" spans="2:20" x14ac:dyDescent="0.25">
      <c r="B10" s="25">
        <v>2</v>
      </c>
      <c r="C10" s="3">
        <v>2008</v>
      </c>
      <c r="D10" s="8">
        <v>40600</v>
      </c>
      <c r="E10" s="11">
        <f t="shared" ref="E10:E16" si="0">AVERAGE(D8:D9)</f>
        <v>31158</v>
      </c>
      <c r="F10" s="11">
        <f t="shared" ref="F10:F15" si="1">D10-E10</f>
        <v>9442</v>
      </c>
      <c r="G10" s="11">
        <f>G9+F10</f>
        <v>18450</v>
      </c>
      <c r="H10" s="11">
        <f t="shared" ref="H10:H15" si="2">ABS(F10)</f>
        <v>9442</v>
      </c>
      <c r="I10" s="20">
        <f>I9+H10</f>
        <v>18450</v>
      </c>
      <c r="J10" s="19">
        <f t="shared" ref="J10:J15" si="3">I10/B10</f>
        <v>9225</v>
      </c>
      <c r="K10" s="17">
        <f>G10/J10</f>
        <v>2</v>
      </c>
      <c r="L10" s="18">
        <f t="shared" ref="L10:L15" si="4">F10^2</f>
        <v>89151364</v>
      </c>
      <c r="M10" s="14">
        <f>IF(F10&gt;0,F10*300,F10*-500)</f>
        <v>2832600</v>
      </c>
      <c r="N10" s="13">
        <f>N9+M10</f>
        <v>5535000</v>
      </c>
      <c r="T10"/>
    </row>
    <row r="11" spans="2:20" x14ac:dyDescent="0.25">
      <c r="B11" s="25">
        <v>3</v>
      </c>
      <c r="C11" s="3">
        <v>2009</v>
      </c>
      <c r="D11" s="8">
        <v>33860</v>
      </c>
      <c r="E11" s="11">
        <f t="shared" si="0"/>
        <v>38730</v>
      </c>
      <c r="F11" s="11">
        <f t="shared" si="1"/>
        <v>-4870</v>
      </c>
      <c r="G11" s="11">
        <f t="shared" ref="G11:G15" si="5">G10+F11</f>
        <v>13580</v>
      </c>
      <c r="H11" s="11">
        <f t="shared" si="2"/>
        <v>4870</v>
      </c>
      <c r="I11" s="20">
        <f t="shared" ref="I11:I15" si="6">I10+H11</f>
        <v>23320</v>
      </c>
      <c r="J11" s="19">
        <f t="shared" si="3"/>
        <v>7773.333333333333</v>
      </c>
      <c r="K11" s="17">
        <f>G11/J11</f>
        <v>1.7469982847341339</v>
      </c>
      <c r="L11" s="18">
        <f t="shared" si="4"/>
        <v>23716900</v>
      </c>
      <c r="M11" s="14">
        <f t="shared" ref="M11:M15" si="7">IF(F11&gt;0,F11*300,F11*-500)</f>
        <v>2435000</v>
      </c>
      <c r="N11" s="13">
        <f t="shared" ref="N11:N15" si="8">N10+M11</f>
        <v>7970000</v>
      </c>
      <c r="T11"/>
    </row>
    <row r="12" spans="2:20" x14ac:dyDescent="0.25">
      <c r="B12" s="25">
        <v>4</v>
      </c>
      <c r="C12" s="3">
        <v>2010</v>
      </c>
      <c r="D12" s="8">
        <v>45900</v>
      </c>
      <c r="E12" s="11">
        <f t="shared" si="0"/>
        <v>37230</v>
      </c>
      <c r="F12" s="11">
        <f t="shared" si="1"/>
        <v>8670</v>
      </c>
      <c r="G12" s="11">
        <f t="shared" si="5"/>
        <v>22250</v>
      </c>
      <c r="H12" s="11">
        <f t="shared" si="2"/>
        <v>8670</v>
      </c>
      <c r="I12" s="20">
        <f t="shared" si="6"/>
        <v>31990</v>
      </c>
      <c r="J12" s="19">
        <f t="shared" si="3"/>
        <v>7997.5</v>
      </c>
      <c r="K12" s="17">
        <f t="shared" ref="K12:K15" si="9">G12/J12</f>
        <v>2.7821194123163488</v>
      </c>
      <c r="L12" s="18">
        <f t="shared" si="4"/>
        <v>75168900</v>
      </c>
      <c r="M12" s="14">
        <f t="shared" si="7"/>
        <v>2601000</v>
      </c>
      <c r="N12" s="13">
        <f t="shared" si="8"/>
        <v>10571000</v>
      </c>
      <c r="P12"/>
      <c r="Q12"/>
    </row>
    <row r="13" spans="2:20" x14ac:dyDescent="0.25">
      <c r="B13" s="25">
        <v>5</v>
      </c>
      <c r="C13" s="3">
        <v>2011</v>
      </c>
      <c r="D13" s="8">
        <v>25899</v>
      </c>
      <c r="E13" s="11">
        <f t="shared" si="0"/>
        <v>39880</v>
      </c>
      <c r="F13" s="11">
        <f t="shared" si="1"/>
        <v>-13981</v>
      </c>
      <c r="G13" s="11">
        <f t="shared" si="5"/>
        <v>8269</v>
      </c>
      <c r="H13" s="11">
        <f t="shared" si="2"/>
        <v>13981</v>
      </c>
      <c r="I13" s="20">
        <f t="shared" si="6"/>
        <v>45971</v>
      </c>
      <c r="J13" s="19">
        <f t="shared" si="3"/>
        <v>9194.2000000000007</v>
      </c>
      <c r="K13" s="17">
        <f t="shared" si="9"/>
        <v>0.89937134280307141</v>
      </c>
      <c r="L13" s="18">
        <f t="shared" si="4"/>
        <v>195468361</v>
      </c>
      <c r="M13" s="14">
        <f t="shared" si="7"/>
        <v>6990500</v>
      </c>
      <c r="N13" s="13">
        <f t="shared" si="8"/>
        <v>17561500</v>
      </c>
      <c r="P13"/>
      <c r="Q13"/>
    </row>
    <row r="14" spans="2:20" x14ac:dyDescent="0.25">
      <c r="B14" s="25">
        <v>6</v>
      </c>
      <c r="C14" s="3">
        <v>2012</v>
      </c>
      <c r="D14" s="8">
        <v>35577</v>
      </c>
      <c r="E14" s="11">
        <f t="shared" si="0"/>
        <v>35899.5</v>
      </c>
      <c r="F14" s="11">
        <f t="shared" si="1"/>
        <v>-322.5</v>
      </c>
      <c r="G14" s="11">
        <f t="shared" si="5"/>
        <v>7946.5</v>
      </c>
      <c r="H14" s="11">
        <f t="shared" si="2"/>
        <v>322.5</v>
      </c>
      <c r="I14" s="20">
        <f t="shared" si="6"/>
        <v>46293.5</v>
      </c>
      <c r="J14" s="19">
        <f t="shared" si="3"/>
        <v>7715.583333333333</v>
      </c>
      <c r="K14" s="17">
        <f t="shared" si="9"/>
        <v>1.0299286076879044</v>
      </c>
      <c r="L14" s="18">
        <f t="shared" si="4"/>
        <v>104006.25</v>
      </c>
      <c r="M14" s="14">
        <f t="shared" si="7"/>
        <v>161250</v>
      </c>
      <c r="N14" s="13">
        <f t="shared" si="8"/>
        <v>17722750</v>
      </c>
    </row>
    <row r="15" spans="2:20" x14ac:dyDescent="0.25">
      <c r="B15" s="25">
        <v>7</v>
      </c>
      <c r="C15" s="9">
        <v>2013</v>
      </c>
      <c r="D15" s="10">
        <v>38967</v>
      </c>
      <c r="E15" s="11">
        <f t="shared" si="0"/>
        <v>30738</v>
      </c>
      <c r="F15" s="11">
        <f t="shared" si="1"/>
        <v>8229</v>
      </c>
      <c r="G15" s="11">
        <f t="shared" si="5"/>
        <v>16175.5</v>
      </c>
      <c r="H15" s="11">
        <f t="shared" si="2"/>
        <v>8229</v>
      </c>
      <c r="I15" s="20">
        <f t="shared" si="6"/>
        <v>54522.5</v>
      </c>
      <c r="J15" s="19">
        <f t="shared" si="3"/>
        <v>7788.9285714285716</v>
      </c>
      <c r="K15" s="17">
        <f t="shared" si="9"/>
        <v>2.0767297904534825</v>
      </c>
      <c r="L15" s="18">
        <f t="shared" si="4"/>
        <v>67716441</v>
      </c>
      <c r="M15" s="14">
        <f t="shared" si="7"/>
        <v>2468700</v>
      </c>
      <c r="N15" s="13">
        <f t="shared" si="8"/>
        <v>20191450</v>
      </c>
      <c r="R15"/>
      <c r="S15"/>
    </row>
    <row r="16" spans="2:20" ht="18" x14ac:dyDescent="0.25">
      <c r="C16" s="23" t="s">
        <v>10</v>
      </c>
      <c r="D16" s="23"/>
      <c r="E16" s="12">
        <f t="shared" si="0"/>
        <v>37272</v>
      </c>
      <c r="K16" s="15" t="s">
        <v>19</v>
      </c>
      <c r="L16" s="11">
        <f>SUM(L9:L15)</f>
        <v>532470036.25</v>
      </c>
    </row>
    <row r="17" spans="2:19" x14ac:dyDescent="0.25">
      <c r="K17" s="16" t="s">
        <v>11</v>
      </c>
      <c r="L17" s="28">
        <f>SQRT(L16/(B15-1))</f>
        <v>9420.4567851918237</v>
      </c>
      <c r="N17" s="26"/>
      <c r="O17" s="27"/>
    </row>
    <row r="18" spans="2:19" x14ac:dyDescent="0.25">
      <c r="O18" s="2"/>
    </row>
    <row r="19" spans="2:19" x14ac:dyDescent="0.25">
      <c r="C19" s="22" t="s">
        <v>21</v>
      </c>
      <c r="D19" s="22"/>
      <c r="E19" s="22"/>
      <c r="F19" s="22"/>
      <c r="G19" s="22"/>
      <c r="P19"/>
    </row>
    <row r="20" spans="2:19" ht="18" x14ac:dyDescent="0.25">
      <c r="B20" s="15" t="s">
        <v>20</v>
      </c>
      <c r="C20" s="15" t="s">
        <v>2</v>
      </c>
      <c r="D20" s="15" t="s">
        <v>14</v>
      </c>
      <c r="E20" s="15" t="s">
        <v>17</v>
      </c>
      <c r="F20" s="15" t="s">
        <v>15</v>
      </c>
      <c r="G20" s="15" t="s">
        <v>3</v>
      </c>
      <c r="H20" s="15" t="s">
        <v>4</v>
      </c>
      <c r="I20" s="15" t="s">
        <v>5</v>
      </c>
      <c r="J20" s="15" t="s">
        <v>6</v>
      </c>
      <c r="K20" s="15" t="s">
        <v>7</v>
      </c>
      <c r="L20" s="15" t="s">
        <v>18</v>
      </c>
      <c r="M20" s="15" t="s">
        <v>8</v>
      </c>
      <c r="N20" s="15" t="s">
        <v>9</v>
      </c>
      <c r="P20"/>
      <c r="Q20"/>
      <c r="S20"/>
    </row>
    <row r="21" spans="2:19" x14ac:dyDescent="0.25">
      <c r="B21" s="3"/>
      <c r="C21" s="3">
        <v>2004</v>
      </c>
      <c r="D21" s="4">
        <v>28546</v>
      </c>
      <c r="E21" s="3"/>
      <c r="F21" s="3"/>
      <c r="G21" s="3"/>
      <c r="H21" s="3"/>
      <c r="I21" s="3"/>
      <c r="J21" s="3"/>
      <c r="K21" s="3"/>
      <c r="L21" s="3"/>
      <c r="M21" s="3"/>
      <c r="N21" s="3"/>
      <c r="P21"/>
      <c r="R21" s="1" t="s">
        <v>12</v>
      </c>
      <c r="S21" t="s">
        <v>13</v>
      </c>
    </row>
    <row r="22" spans="2:19" x14ac:dyDescent="0.25">
      <c r="B22" s="3"/>
      <c r="C22" s="3">
        <v>2005</v>
      </c>
      <c r="D22" s="4">
        <v>30248</v>
      </c>
      <c r="E22" s="3"/>
      <c r="F22" s="3"/>
      <c r="G22" s="3"/>
      <c r="H22" s="3"/>
      <c r="I22" s="3"/>
      <c r="J22" s="3"/>
      <c r="K22" s="3"/>
      <c r="L22" s="3"/>
      <c r="M22" s="3"/>
      <c r="N22" s="3"/>
      <c r="P22"/>
      <c r="Q22"/>
      <c r="R22" s="1">
        <v>1</v>
      </c>
      <c r="S22">
        <v>1</v>
      </c>
    </row>
    <row r="23" spans="2:19" x14ac:dyDescent="0.25">
      <c r="B23" s="24"/>
      <c r="C23" s="3">
        <v>2006</v>
      </c>
      <c r="D23" s="4">
        <v>25456</v>
      </c>
      <c r="E23" s="9"/>
      <c r="F23" s="9"/>
      <c r="G23" s="9"/>
      <c r="H23" s="9"/>
      <c r="I23" s="9"/>
      <c r="J23" s="9"/>
      <c r="K23" s="9"/>
      <c r="L23" s="9"/>
      <c r="M23" s="9"/>
      <c r="N23" s="9"/>
      <c r="P23"/>
      <c r="Q23"/>
      <c r="R23" s="1">
        <v>2</v>
      </c>
      <c r="S23">
        <v>2</v>
      </c>
    </row>
    <row r="24" spans="2:19" x14ac:dyDescent="0.25">
      <c r="B24" s="25">
        <v>1</v>
      </c>
      <c r="C24" s="3">
        <v>2007</v>
      </c>
      <c r="D24" s="8">
        <v>36860</v>
      </c>
      <c r="E24" s="11">
        <f>AVERAGE(D21:D23)</f>
        <v>28083.333333333332</v>
      </c>
      <c r="F24" s="11">
        <f>D24-E24</f>
        <v>8776.6666666666679</v>
      </c>
      <c r="G24" s="11">
        <f>F24</f>
        <v>8776.6666666666679</v>
      </c>
      <c r="H24" s="11">
        <f>ABS(F24)</f>
        <v>8776.6666666666679</v>
      </c>
      <c r="I24" s="11">
        <f>H24</f>
        <v>8776.6666666666679</v>
      </c>
      <c r="J24" s="11">
        <f>I24/B24</f>
        <v>8776.6666666666679</v>
      </c>
      <c r="K24" s="17">
        <f>G24/J24</f>
        <v>1</v>
      </c>
      <c r="L24" s="11">
        <f>F24^2</f>
        <v>77029877.777777806</v>
      </c>
      <c r="M24" s="13">
        <f>IF(F24&gt;0,F24*300,F24*-500)</f>
        <v>2633000.0000000005</v>
      </c>
      <c r="N24" s="13">
        <f>M24</f>
        <v>2633000.0000000005</v>
      </c>
      <c r="P24"/>
      <c r="Q24"/>
      <c r="R24" s="1">
        <v>1.7469982847341339</v>
      </c>
      <c r="S24">
        <v>2.8591262170046741</v>
      </c>
    </row>
    <row r="25" spans="2:19" x14ac:dyDescent="0.25">
      <c r="B25" s="25">
        <v>2</v>
      </c>
      <c r="C25" s="3">
        <v>2008</v>
      </c>
      <c r="D25" s="8">
        <v>40600</v>
      </c>
      <c r="E25" s="11">
        <f t="shared" ref="E25:E31" si="10">AVERAGE(D22:D24)</f>
        <v>30854.666666666668</v>
      </c>
      <c r="F25" s="11">
        <f t="shared" ref="F25:F30" si="11">D25-E25</f>
        <v>9745.3333333333321</v>
      </c>
      <c r="G25" s="11">
        <f>G24+F25</f>
        <v>18522</v>
      </c>
      <c r="H25" s="11">
        <f t="shared" ref="H25:H30" si="12">ABS(F25)</f>
        <v>9745.3333333333321</v>
      </c>
      <c r="I25" s="11">
        <f>I24+H25</f>
        <v>18522</v>
      </c>
      <c r="J25" s="11">
        <f t="shared" ref="J25:J30" si="13">I25/B25</f>
        <v>9261</v>
      </c>
      <c r="K25" s="17">
        <f t="shared" ref="K25:K30" si="14">G25/J25</f>
        <v>2</v>
      </c>
      <c r="L25" s="11">
        <f t="shared" ref="L25:L30" si="15">F25^2</f>
        <v>94971521.777777761</v>
      </c>
      <c r="M25" s="13">
        <f t="shared" ref="M25:M30" si="16">IF(F25&gt;0,F25*300,F25*-500)</f>
        <v>2923599.9999999995</v>
      </c>
      <c r="N25" s="13">
        <f>N24+M25</f>
        <v>5556600</v>
      </c>
      <c r="P25"/>
      <c r="Q25"/>
      <c r="R25" s="1">
        <v>2.7821194123163488</v>
      </c>
      <c r="S25">
        <v>3.8716649456064931</v>
      </c>
    </row>
    <row r="26" spans="2:19" x14ac:dyDescent="0.25">
      <c r="B26" s="25">
        <v>3</v>
      </c>
      <c r="C26" s="3">
        <v>2009</v>
      </c>
      <c r="D26" s="8">
        <v>33860</v>
      </c>
      <c r="E26" s="11">
        <f t="shared" si="10"/>
        <v>34305.333333333336</v>
      </c>
      <c r="F26" s="11">
        <f t="shared" si="11"/>
        <v>-445.33333333333576</v>
      </c>
      <c r="G26" s="11">
        <f>G25+F26</f>
        <v>18076.666666666664</v>
      </c>
      <c r="H26" s="11">
        <f t="shared" si="12"/>
        <v>445.33333333333576</v>
      </c>
      <c r="I26" s="11">
        <f t="shared" ref="I26:I30" si="17">I25+H26</f>
        <v>18967.333333333336</v>
      </c>
      <c r="J26" s="11">
        <f t="shared" si="13"/>
        <v>6322.4444444444453</v>
      </c>
      <c r="K26" s="17">
        <f t="shared" si="14"/>
        <v>2.8591262170046741</v>
      </c>
      <c r="L26" s="11">
        <f t="shared" si="15"/>
        <v>198321.77777777993</v>
      </c>
      <c r="M26" s="13">
        <f t="shared" si="16"/>
        <v>222666.66666666788</v>
      </c>
      <c r="N26" s="13">
        <f t="shared" ref="N26:N30" si="18">N25+M26</f>
        <v>5779266.6666666679</v>
      </c>
      <c r="P26"/>
      <c r="Q26"/>
      <c r="R26" s="1">
        <v>0.89937134280307141</v>
      </c>
      <c r="S26">
        <v>1.5064909285799355</v>
      </c>
    </row>
    <row r="27" spans="2:19" x14ac:dyDescent="0.25">
      <c r="B27" s="25">
        <v>4</v>
      </c>
      <c r="C27" s="3">
        <v>2010</v>
      </c>
      <c r="D27" s="8">
        <v>45900</v>
      </c>
      <c r="E27" s="11">
        <f t="shared" si="10"/>
        <v>37106.666666666664</v>
      </c>
      <c r="F27" s="11">
        <f t="shared" si="11"/>
        <v>8793.3333333333358</v>
      </c>
      <c r="G27" s="11">
        <f t="shared" ref="G27:G30" si="19">G26+F27</f>
        <v>26870</v>
      </c>
      <c r="H27" s="11">
        <f t="shared" si="12"/>
        <v>8793.3333333333358</v>
      </c>
      <c r="I27" s="11">
        <f t="shared" si="17"/>
        <v>27760.666666666672</v>
      </c>
      <c r="J27" s="11">
        <f t="shared" si="13"/>
        <v>6940.1666666666679</v>
      </c>
      <c r="K27" s="17">
        <f t="shared" si="14"/>
        <v>3.8716649456064931</v>
      </c>
      <c r="L27" s="11">
        <f t="shared" si="15"/>
        <v>77322711.111111149</v>
      </c>
      <c r="M27" s="13">
        <f t="shared" si="16"/>
        <v>2638000.0000000009</v>
      </c>
      <c r="N27" s="13">
        <f t="shared" si="18"/>
        <v>8417266.6666666679</v>
      </c>
      <c r="P27"/>
      <c r="Q27"/>
      <c r="R27" s="1">
        <v>1.0299286076879044</v>
      </c>
      <c r="S27" s="1">
        <v>1.8431705992111294</v>
      </c>
    </row>
    <row r="28" spans="2:19" x14ac:dyDescent="0.25">
      <c r="B28" s="25">
        <v>5</v>
      </c>
      <c r="C28" s="3">
        <v>2011</v>
      </c>
      <c r="D28" s="8">
        <v>25899</v>
      </c>
      <c r="E28" s="11">
        <f t="shared" si="10"/>
        <v>40120</v>
      </c>
      <c r="F28" s="11">
        <f t="shared" si="11"/>
        <v>-14221</v>
      </c>
      <c r="G28" s="11">
        <f t="shared" si="19"/>
        <v>12649</v>
      </c>
      <c r="H28" s="11">
        <f t="shared" si="12"/>
        <v>14221</v>
      </c>
      <c r="I28" s="11">
        <f t="shared" si="17"/>
        <v>41981.666666666672</v>
      </c>
      <c r="J28" s="11">
        <f t="shared" si="13"/>
        <v>8396.3333333333339</v>
      </c>
      <c r="K28" s="17">
        <f t="shared" si="14"/>
        <v>1.5064909285799355</v>
      </c>
      <c r="L28" s="11">
        <f t="shared" si="15"/>
        <v>202236841</v>
      </c>
      <c r="M28" s="13">
        <f t="shared" si="16"/>
        <v>7110500</v>
      </c>
      <c r="N28" s="13">
        <f t="shared" si="18"/>
        <v>15527766.666666668</v>
      </c>
      <c r="P28"/>
      <c r="Q28"/>
      <c r="R28" s="1">
        <v>2.0767297904534825</v>
      </c>
      <c r="S28" s="1">
        <v>2.4886701527735058</v>
      </c>
    </row>
    <row r="29" spans="2:19" x14ac:dyDescent="0.25">
      <c r="B29" s="25">
        <v>6</v>
      </c>
      <c r="C29" s="3">
        <v>2012</v>
      </c>
      <c r="D29" s="8">
        <v>35577</v>
      </c>
      <c r="E29" s="11">
        <f t="shared" si="10"/>
        <v>35219.666666666664</v>
      </c>
      <c r="F29" s="11">
        <f t="shared" si="11"/>
        <v>357.33333333333576</v>
      </c>
      <c r="G29" s="11">
        <f t="shared" si="19"/>
        <v>13006.333333333336</v>
      </c>
      <c r="H29" s="11">
        <f t="shared" si="12"/>
        <v>357.33333333333576</v>
      </c>
      <c r="I29" s="11">
        <f t="shared" si="17"/>
        <v>42339.000000000007</v>
      </c>
      <c r="J29" s="11">
        <f t="shared" si="13"/>
        <v>7056.5000000000009</v>
      </c>
      <c r="K29" s="17">
        <f t="shared" si="14"/>
        <v>1.8431705992111294</v>
      </c>
      <c r="L29" s="11">
        <f t="shared" si="15"/>
        <v>127687.11111111284</v>
      </c>
      <c r="M29" s="13">
        <f t="shared" si="16"/>
        <v>107200.00000000073</v>
      </c>
      <c r="N29" s="13">
        <f t="shared" si="18"/>
        <v>15634966.666666668</v>
      </c>
      <c r="P29"/>
    </row>
    <row r="30" spans="2:19" x14ac:dyDescent="0.25">
      <c r="B30" s="25">
        <v>7</v>
      </c>
      <c r="C30" s="3">
        <v>2013</v>
      </c>
      <c r="D30" s="8">
        <v>38967</v>
      </c>
      <c r="E30" s="11">
        <f t="shared" si="10"/>
        <v>35792</v>
      </c>
      <c r="F30" s="11">
        <f t="shared" si="11"/>
        <v>3175</v>
      </c>
      <c r="G30" s="11">
        <f t="shared" si="19"/>
        <v>16181.333333333336</v>
      </c>
      <c r="H30" s="11">
        <f t="shared" si="12"/>
        <v>3175</v>
      </c>
      <c r="I30" s="11">
        <f t="shared" si="17"/>
        <v>45514.000000000007</v>
      </c>
      <c r="J30" s="11">
        <f t="shared" si="13"/>
        <v>6502.0000000000009</v>
      </c>
      <c r="K30" s="17">
        <f t="shared" si="14"/>
        <v>2.4886701527735058</v>
      </c>
      <c r="L30" s="11">
        <f t="shared" si="15"/>
        <v>10080625</v>
      </c>
      <c r="M30" s="13">
        <f t="shared" si="16"/>
        <v>952500</v>
      </c>
      <c r="N30" s="13">
        <f t="shared" si="18"/>
        <v>16587466.666666668</v>
      </c>
      <c r="P30"/>
    </row>
    <row r="31" spans="2:19" ht="18" x14ac:dyDescent="0.25">
      <c r="C31" s="23" t="s">
        <v>10</v>
      </c>
      <c r="D31" s="23"/>
      <c r="E31" s="11">
        <f t="shared" si="10"/>
        <v>33481</v>
      </c>
      <c r="J31" s="2"/>
      <c r="K31" s="15" t="s">
        <v>19</v>
      </c>
      <c r="L31" s="11">
        <f>SUM(L24:L30)</f>
        <v>461967585.55555564</v>
      </c>
      <c r="P31"/>
    </row>
    <row r="32" spans="2:19" x14ac:dyDescent="0.25">
      <c r="K32" s="21" t="s">
        <v>11</v>
      </c>
      <c r="L32" s="28">
        <f>SQRT(L31/(B30-1))</f>
        <v>8774.6565512612869</v>
      </c>
      <c r="N32"/>
      <c r="O32"/>
      <c r="P32"/>
    </row>
    <row r="33" spans="14:16" x14ac:dyDescent="0.25">
      <c r="N33"/>
      <c r="O33"/>
      <c r="P33"/>
    </row>
    <row r="34" spans="14:16" x14ac:dyDescent="0.25">
      <c r="P34"/>
    </row>
    <row r="35" spans="14:16" x14ac:dyDescent="0.25">
      <c r="P35"/>
    </row>
    <row r="36" spans="14:16" x14ac:dyDescent="0.25">
      <c r="P36"/>
    </row>
    <row r="37" spans="14:16" x14ac:dyDescent="0.25">
      <c r="P37"/>
    </row>
    <row r="38" spans="14:16" x14ac:dyDescent="0.25">
      <c r="P38"/>
    </row>
    <row r="39" spans="14:16" x14ac:dyDescent="0.25">
      <c r="P39"/>
    </row>
  </sheetData>
  <mergeCells count="4">
    <mergeCell ref="C4:G4"/>
    <mergeCell ref="C16:D16"/>
    <mergeCell ref="C19:G19"/>
    <mergeCell ref="C31:D31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Sanhueza</dc:creator>
  <cp:keywords/>
  <dc:description/>
  <cp:lastModifiedBy>Felipe Sanhueza Calderon (Alumno)</cp:lastModifiedBy>
  <cp:revision/>
  <dcterms:created xsi:type="dcterms:W3CDTF">2015-06-05T18:19:34Z</dcterms:created>
  <dcterms:modified xsi:type="dcterms:W3CDTF">2025-04-05T21:03:16Z</dcterms:modified>
  <cp:category/>
  <cp:contentStatus/>
</cp:coreProperties>
</file>