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7" i="1"/>
  <c r="B56"/>
  <c r="B55"/>
  <c r="B54"/>
  <c r="B53"/>
  <c r="B50"/>
  <c r="B48"/>
  <c r="B44"/>
  <c r="B45"/>
  <c r="B46"/>
  <c r="B47"/>
  <c r="B43"/>
  <c r="B40"/>
  <c r="B36"/>
  <c r="B37"/>
  <c r="B38"/>
  <c r="B39"/>
  <c r="B35"/>
  <c r="C33"/>
  <c r="B28"/>
  <c r="B26"/>
  <c r="C31"/>
  <c r="B24"/>
  <c r="B25"/>
  <c r="B23"/>
  <c r="B21" l="1"/>
  <c r="D28" l="1"/>
  <c r="D26"/>
  <c r="B22" l="1"/>
</calcChain>
</file>

<file path=xl/sharedStrings.xml><?xml version="1.0" encoding="utf-8"?>
<sst xmlns="http://schemas.openxmlformats.org/spreadsheetml/2006/main" count="70" uniqueCount="53">
  <si>
    <t>Тарифный разряд</t>
  </si>
  <si>
    <t>Тарифный коэффициент</t>
  </si>
  <si>
    <t>Количество отработтанных часов</t>
  </si>
  <si>
    <t>Премия за основные результаты работы</t>
  </si>
  <si>
    <t>Повременная форма оплаты труда</t>
  </si>
  <si>
    <t>Премии за сданную с первого предъявления продукцию</t>
  </si>
  <si>
    <t>Сдано с первого предъявления, %</t>
  </si>
  <si>
    <t>87-100</t>
  </si>
  <si>
    <t>92-97</t>
  </si>
  <si>
    <t>85-92</t>
  </si>
  <si>
    <t>&lt;85</t>
  </si>
  <si>
    <t>Премия, %</t>
  </si>
  <si>
    <t>Шкала увеличения расценок за перевыполнение планового задания</t>
  </si>
  <si>
    <t>Перевыполнение планового задания, %</t>
  </si>
  <si>
    <t>Увеличение расценки, %</t>
  </si>
  <si>
    <t>&lt;10</t>
  </si>
  <si>
    <t>20-30</t>
  </si>
  <si>
    <t>&gt;30</t>
  </si>
  <si>
    <t>10-20</t>
  </si>
  <si>
    <t>Расчет зп по сдельной форме оплаты труда</t>
  </si>
  <si>
    <t>Трудоемкость изготовления единицы продукции, нормо-ч/шт</t>
  </si>
  <si>
    <t>Количество произведенной продукции, шт</t>
  </si>
  <si>
    <t>Сдано изделий с первого предъявления, шт</t>
  </si>
  <si>
    <t>Количество продукции по плану, шт</t>
  </si>
  <si>
    <t>Расчет зароботной платы членов бригады</t>
  </si>
  <si>
    <t>Сдельный приработок, тыс. Р.</t>
  </si>
  <si>
    <t>Премия за перевыполнение планового задания, тыс.р.</t>
  </si>
  <si>
    <t>Часовая тарифная ставка,р</t>
  </si>
  <si>
    <t>Иванов</t>
  </si>
  <si>
    <t>Петров</t>
  </si>
  <si>
    <t>Сидоров</t>
  </si>
  <si>
    <t>Андреев</t>
  </si>
  <si>
    <t>Федоров</t>
  </si>
  <si>
    <t>Фактически отработано за мсяц</t>
  </si>
  <si>
    <t>Коэффициент трудового участия</t>
  </si>
  <si>
    <t>Тарифная ставка I разряда</t>
  </si>
  <si>
    <t>Кол-во отработанных часов, Т2Ч</t>
  </si>
  <si>
    <t>ЗП основного рабочего по простой временной оплате, зпп</t>
  </si>
  <si>
    <t>ЗП основного рабочего по повременно-премильной системе, зппрем</t>
  </si>
  <si>
    <t>Сдельная расценка на изделие основного рабочего, РС</t>
  </si>
  <si>
    <t>Удельный вес продукции сданной с первого предъявления</t>
  </si>
  <si>
    <t xml:space="preserve">Премия: </t>
  </si>
  <si>
    <t>ЗП основного рабочего по прямой сдельной системе, ЗСП</t>
  </si>
  <si>
    <t>ЗП основного по сдельно-премиальной системе, ЗСПР</t>
  </si>
  <si>
    <t>ЗП основного по сдельно прогрессивной системе, %пер</t>
  </si>
  <si>
    <t>Прцент увеличения расценки</t>
  </si>
  <si>
    <t>Результаты</t>
  </si>
  <si>
    <t>Бригадный приработок</t>
  </si>
  <si>
    <t>Часовая тарификация каждого члена бригады:</t>
  </si>
  <si>
    <t>Сумма</t>
  </si>
  <si>
    <t>Рассчитаем заработную плату каждого члена бригады с учетом КТУ:</t>
  </si>
  <si>
    <t>Рассчитаем коэффициент бригадного приработка:</t>
  </si>
  <si>
    <t>Рассчитаем заработную плату каждого члена бригады: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</si>
</sst>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NumberFormat="1" applyFill="1" applyBorder="1"/>
    <xf numFmtId="49" fontId="0" fillId="2" borderId="1" xfId="0" applyNumberFormat="1" applyFill="1" applyBorder="1"/>
    <xf numFmtId="9" fontId="0" fillId="0" borderId="1" xfId="0" applyNumberFormat="1" applyBorder="1"/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  <xf numFmtId="9" fontId="0" fillId="0" borderId="2" xfId="0" applyNumberFormat="1" applyBorder="1"/>
    <xf numFmtId="0" fontId="1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4" borderId="1" xfId="0" applyFont="1" applyFill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topLeftCell="A40" workbookViewId="0">
      <selection activeCell="B53" sqref="B53"/>
    </sheetView>
  </sheetViews>
  <sheetFormatPr defaultRowHeight="15"/>
  <cols>
    <col min="1" max="1" width="21.85546875" customWidth="1"/>
    <col min="2" max="2" width="15.140625" customWidth="1"/>
    <col min="3" max="3" width="16.42578125" customWidth="1"/>
    <col min="4" max="4" width="20.28515625" customWidth="1"/>
    <col min="5" max="5" width="21.85546875" customWidth="1"/>
    <col min="6" max="6" width="15.140625" customWidth="1"/>
    <col min="7" max="7" width="12.28515625" customWidth="1"/>
  </cols>
  <sheetData>
    <row r="1" spans="1:11">
      <c r="A1" t="s">
        <v>4</v>
      </c>
      <c r="E1" s="1"/>
      <c r="F1" t="s">
        <v>5</v>
      </c>
    </row>
    <row r="2" spans="1:11" ht="60">
      <c r="A2" s="4" t="s">
        <v>0</v>
      </c>
      <c r="B2" s="4" t="s">
        <v>1</v>
      </c>
      <c r="C2" s="4" t="s">
        <v>2</v>
      </c>
      <c r="D2" s="4" t="s">
        <v>3</v>
      </c>
      <c r="F2" s="4" t="s">
        <v>6</v>
      </c>
      <c r="G2" s="5">
        <v>100</v>
      </c>
      <c r="H2" s="4" t="s">
        <v>7</v>
      </c>
      <c r="I2" s="5" t="s">
        <v>8</v>
      </c>
      <c r="J2" s="4" t="s">
        <v>9</v>
      </c>
      <c r="K2" s="5" t="s">
        <v>10</v>
      </c>
    </row>
    <row r="3" spans="1:11">
      <c r="A3" s="3">
        <v>4</v>
      </c>
      <c r="B3" s="3">
        <v>1.49</v>
      </c>
      <c r="C3" s="3">
        <v>176</v>
      </c>
      <c r="D3" s="3">
        <v>30</v>
      </c>
      <c r="F3" s="3" t="s">
        <v>11</v>
      </c>
      <c r="G3" s="3">
        <v>30</v>
      </c>
      <c r="H3" s="3">
        <v>25</v>
      </c>
      <c r="I3" s="3">
        <v>14</v>
      </c>
      <c r="J3" s="3">
        <v>10</v>
      </c>
      <c r="K3" s="3">
        <v>0</v>
      </c>
    </row>
    <row r="5" spans="1:11">
      <c r="A5" t="s">
        <v>19</v>
      </c>
      <c r="F5" t="s">
        <v>12</v>
      </c>
    </row>
    <row r="6" spans="1:11" ht="60">
      <c r="A6" s="4" t="s">
        <v>20</v>
      </c>
      <c r="B6" s="4" t="s">
        <v>21</v>
      </c>
      <c r="C6" s="4" t="s">
        <v>22</v>
      </c>
      <c r="D6" s="4" t="s">
        <v>23</v>
      </c>
      <c r="F6" s="4" t="s">
        <v>13</v>
      </c>
      <c r="G6" s="6" t="s">
        <v>15</v>
      </c>
      <c r="H6" s="7" t="s">
        <v>18</v>
      </c>
      <c r="I6" s="6" t="s">
        <v>16</v>
      </c>
      <c r="J6" s="6" t="s">
        <v>17</v>
      </c>
    </row>
    <row r="7" spans="1:11" ht="30">
      <c r="A7" s="3">
        <v>1.5</v>
      </c>
      <c r="B7" s="3">
        <v>140</v>
      </c>
      <c r="C7" s="3">
        <v>135</v>
      </c>
      <c r="D7" s="3">
        <v>112</v>
      </c>
      <c r="F7" s="2" t="s">
        <v>14</v>
      </c>
      <c r="G7" s="3">
        <v>30</v>
      </c>
      <c r="H7" s="3">
        <v>50</v>
      </c>
      <c r="I7" s="3">
        <v>75</v>
      </c>
      <c r="J7" s="3">
        <v>100</v>
      </c>
    </row>
    <row r="9" spans="1:11">
      <c r="A9" t="s">
        <v>24</v>
      </c>
    </row>
    <row r="10" spans="1:11" ht="60">
      <c r="A10" s="4" t="s">
        <v>25</v>
      </c>
      <c r="B10" s="4" t="s">
        <v>26</v>
      </c>
      <c r="D10" s="5"/>
      <c r="E10" s="4" t="s">
        <v>27</v>
      </c>
      <c r="F10" s="4" t="s">
        <v>33</v>
      </c>
      <c r="G10" s="4" t="s">
        <v>34</v>
      </c>
    </row>
    <row r="11" spans="1:11">
      <c r="A11" s="3">
        <v>400</v>
      </c>
      <c r="B11" s="3">
        <v>535</v>
      </c>
      <c r="D11" s="5" t="s">
        <v>28</v>
      </c>
      <c r="E11" s="3">
        <v>3359</v>
      </c>
      <c r="F11" s="3">
        <v>176</v>
      </c>
      <c r="G11" s="3">
        <v>1.2</v>
      </c>
    </row>
    <row r="12" spans="1:11">
      <c r="D12" s="5" t="s">
        <v>29</v>
      </c>
      <c r="E12" s="3">
        <v>3046</v>
      </c>
      <c r="F12" s="3">
        <v>174</v>
      </c>
      <c r="G12" s="3">
        <v>1</v>
      </c>
    </row>
    <row r="13" spans="1:11">
      <c r="D13" s="5" t="s">
        <v>30</v>
      </c>
      <c r="E13" s="3">
        <v>3046</v>
      </c>
      <c r="F13" s="3">
        <v>176</v>
      </c>
      <c r="G13" s="3">
        <v>1.4</v>
      </c>
    </row>
    <row r="14" spans="1:11">
      <c r="D14" s="5" t="s">
        <v>31</v>
      </c>
      <c r="E14" s="3">
        <v>2636</v>
      </c>
      <c r="F14" s="3">
        <v>176</v>
      </c>
      <c r="G14" s="3">
        <v>1.8</v>
      </c>
    </row>
    <row r="15" spans="1:11">
      <c r="D15" s="5" t="s">
        <v>32</v>
      </c>
      <c r="E15" s="3">
        <v>2636</v>
      </c>
      <c r="F15" s="3">
        <v>176</v>
      </c>
      <c r="G15" s="3">
        <v>1.3</v>
      </c>
    </row>
    <row r="18" spans="1:5" ht="30">
      <c r="A18" s="14" t="s">
        <v>35</v>
      </c>
      <c r="B18" s="3">
        <v>275000</v>
      </c>
    </row>
    <row r="20" spans="1:5">
      <c r="A20" s="16" t="s">
        <v>46</v>
      </c>
    </row>
    <row r="21" spans="1:5" ht="38.25" customHeight="1">
      <c r="A21" s="14" t="s">
        <v>36</v>
      </c>
      <c r="B21" s="3">
        <f>B18/C3*B3</f>
        <v>2328.125</v>
      </c>
      <c r="C21" s="9"/>
      <c r="D21" s="9"/>
      <c r="E21" s="9"/>
    </row>
    <row r="22" spans="1:5" ht="54.75" customHeight="1">
      <c r="A22" s="14" t="s">
        <v>37</v>
      </c>
      <c r="B22" s="3">
        <f>C3*B21</f>
        <v>409750</v>
      </c>
      <c r="C22" s="9"/>
      <c r="D22" s="9"/>
      <c r="E22" s="9"/>
    </row>
    <row r="23" spans="1:5" ht="66.75" customHeight="1">
      <c r="A23" s="14" t="s">
        <v>38</v>
      </c>
      <c r="B23" s="3">
        <f>B22*(1 + D3/100)</f>
        <v>532675</v>
      </c>
      <c r="C23" s="9"/>
      <c r="D23" s="9"/>
      <c r="E23" s="9"/>
    </row>
    <row r="24" spans="1:5" ht="50.25" customHeight="1">
      <c r="A24" s="14" t="s">
        <v>39</v>
      </c>
      <c r="B24" s="3">
        <f>B21*A7</f>
        <v>3492.1875</v>
      </c>
      <c r="C24" s="9"/>
      <c r="D24" s="9"/>
      <c r="E24" s="9"/>
    </row>
    <row r="25" spans="1:5" ht="46.5" customHeight="1">
      <c r="A25" s="14" t="s">
        <v>42</v>
      </c>
      <c r="B25" s="3">
        <f>B24*B7</f>
        <v>488906.25</v>
      </c>
      <c r="C25" s="9"/>
      <c r="D25" s="9"/>
      <c r="E25" s="9"/>
    </row>
    <row r="26" spans="1:5" ht="75" customHeight="1">
      <c r="A26" s="14" t="s">
        <v>43</v>
      </c>
      <c r="B26" s="3">
        <f>B25+B25*D27</f>
        <v>557353.125</v>
      </c>
      <c r="C26" s="14" t="s">
        <v>40</v>
      </c>
      <c r="D26" s="3">
        <f>C7/B7*100</f>
        <v>96.428571428571431</v>
      </c>
    </row>
    <row r="27" spans="1:5" ht="46.5" customHeight="1">
      <c r="A27" s="10"/>
      <c r="B27" s="11"/>
      <c r="C27" s="15" t="s">
        <v>41</v>
      </c>
      <c r="D27" s="12">
        <v>0.14000000000000001</v>
      </c>
      <c r="E27" s="13"/>
    </row>
    <row r="28" spans="1:5" ht="60">
      <c r="A28" s="14" t="s">
        <v>44</v>
      </c>
      <c r="B28" s="3">
        <f>B24*D7+1.3*B24*(B7-D7)</f>
        <v>518240.625</v>
      </c>
      <c r="C28" s="14" t="s">
        <v>45</v>
      </c>
      <c r="D28" s="3">
        <f>(B7-C7)/C7*100</f>
        <v>3.7037037037037033</v>
      </c>
    </row>
    <row r="29" spans="1:5" ht="48.75" customHeight="1">
      <c r="A29" s="14"/>
      <c r="C29" s="15" t="s">
        <v>41</v>
      </c>
      <c r="D29" s="8">
        <v>0.3</v>
      </c>
      <c r="E29" s="13"/>
    </row>
    <row r="30" spans="1:5">
      <c r="A30" s="14"/>
    </row>
    <row r="31" spans="1:5">
      <c r="A31" s="14"/>
      <c r="C31">
        <f>B24*D7+1.3*B24*(D7*0.1)</f>
        <v>441971.25</v>
      </c>
    </row>
    <row r="32" spans="1:5">
      <c r="A32" s="14"/>
    </row>
    <row r="33" spans="1:3" ht="30">
      <c r="A33" s="14" t="s">
        <v>47</v>
      </c>
      <c r="C33">
        <f>(A11+B11)*1000</f>
        <v>935000</v>
      </c>
    </row>
    <row r="34" spans="1:3" ht="45">
      <c r="A34" s="14" t="s">
        <v>48</v>
      </c>
    </row>
    <row r="35" spans="1:3">
      <c r="A35" s="5" t="s">
        <v>28</v>
      </c>
      <c r="B35">
        <f>E11*F11</f>
        <v>591184</v>
      </c>
    </row>
    <row r="36" spans="1:3">
      <c r="A36" s="5" t="s">
        <v>29</v>
      </c>
      <c r="B36">
        <f t="shared" ref="B36:B39" si="0">E12*F12</f>
        <v>530004</v>
      </c>
    </row>
    <row r="37" spans="1:3">
      <c r="A37" s="5" t="s">
        <v>30</v>
      </c>
      <c r="B37">
        <f t="shared" si="0"/>
        <v>536096</v>
      </c>
    </row>
    <row r="38" spans="1:3">
      <c r="A38" s="5" t="s">
        <v>31</v>
      </c>
      <c r="B38">
        <f t="shared" si="0"/>
        <v>463936</v>
      </c>
    </row>
    <row r="39" spans="1:3">
      <c r="A39" s="5" t="s">
        <v>32</v>
      </c>
      <c r="B39">
        <f t="shared" si="0"/>
        <v>463936</v>
      </c>
    </row>
    <row r="40" spans="1:3">
      <c r="A40" s="17" t="s">
        <v>49</v>
      </c>
      <c r="B40">
        <f>SUM(B35:B39)</f>
        <v>2585156</v>
      </c>
    </row>
    <row r="42" spans="1:3" ht="60">
      <c r="A42" s="14" t="s">
        <v>50</v>
      </c>
    </row>
    <row r="43" spans="1:3">
      <c r="A43" s="5" t="s">
        <v>28</v>
      </c>
      <c r="B43">
        <f>B35*G11</f>
        <v>709420.79999999993</v>
      </c>
    </row>
    <row r="44" spans="1:3">
      <c r="A44" s="5" t="s">
        <v>29</v>
      </c>
      <c r="B44">
        <f t="shared" ref="B44:B47" si="1">B36*G12</f>
        <v>530004</v>
      </c>
    </row>
    <row r="45" spans="1:3">
      <c r="A45" s="5" t="s">
        <v>30</v>
      </c>
      <c r="B45">
        <f t="shared" si="1"/>
        <v>750534.39999999991</v>
      </c>
    </row>
    <row r="46" spans="1:3">
      <c r="A46" s="5" t="s">
        <v>31</v>
      </c>
      <c r="B46">
        <f t="shared" si="1"/>
        <v>835084.80000000005</v>
      </c>
    </row>
    <row r="47" spans="1:3">
      <c r="A47" s="5" t="s">
        <v>32</v>
      </c>
      <c r="B47">
        <f t="shared" si="1"/>
        <v>603116.80000000005</v>
      </c>
    </row>
    <row r="48" spans="1:3">
      <c r="A48" s="17" t="s">
        <v>49</v>
      </c>
      <c r="B48">
        <f>SUM(B43:B47)</f>
        <v>3428160.8</v>
      </c>
    </row>
    <row r="50" spans="1:2" ht="60">
      <c r="A50" s="14" t="s">
        <v>51</v>
      </c>
      <c r="B50">
        <f>C33/B48</f>
        <v>0.27274099861360063</v>
      </c>
    </row>
    <row r="52" spans="1:2" ht="60">
      <c r="A52" s="14" t="s">
        <v>52</v>
      </c>
    </row>
    <row r="53" spans="1:2">
      <c r="A53" s="5" t="s">
        <v>28</v>
      </c>
      <c r="B53">
        <f>B35+B50*B43</f>
        <v>784672.13742925948</v>
      </c>
    </row>
    <row r="54" spans="1:2">
      <c r="A54" s="5" t="s">
        <v>29</v>
      </c>
      <c r="B54">
        <f>B36+B50*B44</f>
        <v>674557.82022920274</v>
      </c>
    </row>
    <row r="55" spans="1:2">
      <c r="A55" s="5" t="s">
        <v>30</v>
      </c>
      <c r="B55">
        <f>B37+B50*B45</f>
        <v>740797.50174985954</v>
      </c>
    </row>
    <row r="56" spans="1:2">
      <c r="A56" s="5" t="s">
        <v>31</v>
      </c>
      <c r="B56">
        <f>B38+B50*B46</f>
        <v>691697.86227903899</v>
      </c>
    </row>
    <row r="57" spans="1:2">
      <c r="A57" s="5" t="s">
        <v>32</v>
      </c>
      <c r="B57">
        <f>B39+B50*B47</f>
        <v>628430.67831263924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2014-11-09T20:02:27Z</dcterms:modified>
</cp:coreProperties>
</file>