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9440" windowHeight="9780"/>
  </bookViews>
  <sheets>
    <sheet name="Sheet1" sheetId="1" r:id="rId1"/>
    <sheet name="Sheet2" sheetId="2" r:id="rId2"/>
    <sheet name="Sheet3" sheetId="3" r:id="rId3"/>
  </sheets>
  <calcPr calcId="125725" refMode="R1C1"/>
</workbook>
</file>

<file path=xl/calcChain.xml><?xml version="1.0" encoding="utf-8"?>
<calcChain xmlns="http://schemas.openxmlformats.org/spreadsheetml/2006/main">
  <c r="B31" i="1"/>
  <c r="B29"/>
  <c r="D5"/>
  <c r="D9"/>
  <c r="P15"/>
  <c r="K19"/>
  <c r="K18"/>
  <c r="K17"/>
  <c r="K10" l="1"/>
  <c r="P11"/>
  <c r="P12"/>
  <c r="P13"/>
  <c r="P10"/>
  <c r="K11"/>
  <c r="K12"/>
  <c r="K13"/>
  <c r="K14"/>
  <c r="K15"/>
  <c r="K16"/>
  <c r="D20" l="1"/>
  <c r="E20" s="1"/>
  <c r="D13"/>
  <c r="E13" s="1"/>
  <c r="P14"/>
  <c r="D21"/>
  <c r="E21" s="1"/>
  <c r="E9"/>
  <c r="D17"/>
  <c r="E17" s="1"/>
  <c r="D10"/>
  <c r="E10" s="1"/>
  <c r="D15"/>
  <c r="E15" s="1"/>
  <c r="D19"/>
  <c r="E19" s="1"/>
  <c r="D11"/>
  <c r="E11" s="1"/>
  <c r="D12"/>
  <c r="E12" s="1"/>
  <c r="D14"/>
  <c r="E14" s="1"/>
  <c r="D16"/>
  <c r="E16" s="1"/>
  <c r="D18"/>
  <c r="E18" s="1"/>
  <c r="E22" l="1"/>
  <c r="E23" s="1"/>
  <c r="E24" s="1"/>
  <c r="B27" s="1"/>
  <c r="B28" l="1"/>
  <c r="B32"/>
  <c r="B30"/>
  <c r="B34" l="1"/>
  <c r="B33" s="1"/>
  <c r="B35" s="1"/>
  <c r="B36" s="1"/>
  <c r="B37" l="1"/>
  <c r="B39" l="1"/>
  <c r="B40" l="1"/>
  <c r="B41" s="1"/>
</calcChain>
</file>

<file path=xl/sharedStrings.xml><?xml version="1.0" encoding="utf-8"?>
<sst xmlns="http://schemas.openxmlformats.org/spreadsheetml/2006/main" count="41" uniqueCount="34">
  <si>
    <t>Технологический процесс</t>
  </si>
  <si>
    <t>Нормы расхода материалов на изделие</t>
  </si>
  <si>
    <t>кг</t>
  </si>
  <si>
    <t>м</t>
  </si>
  <si>
    <t>л</t>
  </si>
  <si>
    <t>Нормы расхода комплектующих изделий на одно изделие</t>
  </si>
  <si>
    <t>Разряды</t>
  </si>
  <si>
    <t>Коэф.</t>
  </si>
  <si>
    <t>Итого</t>
  </si>
  <si>
    <t>Итого с учетом транспортных расходов</t>
  </si>
  <si>
    <t>Oв</t>
  </si>
  <si>
    <t>ТС</t>
  </si>
  <si>
    <t>Премия 30%</t>
  </si>
  <si>
    <t>Всего с премией</t>
  </si>
  <si>
    <t>Зд</t>
  </si>
  <si>
    <t>Рсоц</t>
  </si>
  <si>
    <t>Риз</t>
  </si>
  <si>
    <t>Робх</t>
  </si>
  <si>
    <t>Робп</t>
  </si>
  <si>
    <t>Рпр</t>
  </si>
  <si>
    <t>Рреа</t>
  </si>
  <si>
    <t>Спр</t>
  </si>
  <si>
    <t>Сп</t>
  </si>
  <si>
    <t>Пед</t>
  </si>
  <si>
    <t>Цпре</t>
  </si>
  <si>
    <t>Он</t>
  </si>
  <si>
    <t>ЦбезНДС</t>
  </si>
  <si>
    <t>Ндс</t>
  </si>
  <si>
    <t>Цотп</t>
  </si>
  <si>
    <t>Нормативы косвенных расходов</t>
  </si>
  <si>
    <t>Показатель</t>
  </si>
  <si>
    <t>Условное обозначение</t>
  </si>
  <si>
    <t>Величина, %</t>
  </si>
  <si>
    <t>Вариант 4: телевизор "Горизонт"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</si>
</sst>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6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indexed="64"/>
      </right>
      <top style="double">
        <color auto="1"/>
      </top>
      <bottom/>
      <diagonal/>
    </border>
    <border>
      <left style="double">
        <color auto="1"/>
      </left>
      <right style="thin">
        <color indexed="64"/>
      </right>
      <top/>
      <bottom/>
      <diagonal/>
    </border>
    <border>
      <left style="double">
        <color auto="1"/>
      </left>
      <right style="thin">
        <color indexed="64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double">
        <color auto="1"/>
      </right>
      <top style="double">
        <color auto="1"/>
      </top>
      <bottom/>
      <diagonal/>
    </border>
    <border>
      <left style="thin">
        <color indexed="64"/>
      </left>
      <right style="double">
        <color auto="1"/>
      </right>
      <top/>
      <bottom/>
      <diagonal/>
    </border>
    <border>
      <left style="thin">
        <color indexed="64"/>
      </left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dashed">
        <color auto="1"/>
      </right>
      <top style="double">
        <color auto="1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double">
        <color auto="1"/>
      </top>
      <bottom style="thin">
        <color indexed="64"/>
      </bottom>
      <diagonal/>
    </border>
    <border>
      <left style="dashed">
        <color auto="1"/>
      </left>
      <right style="double">
        <color auto="1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dashed">
        <color auto="1"/>
      </right>
      <top/>
      <bottom style="double">
        <color auto="1"/>
      </bottom>
      <diagonal/>
    </border>
    <border>
      <left style="dashed">
        <color auto="1"/>
      </left>
      <right style="dashed">
        <color auto="1"/>
      </right>
      <top/>
      <bottom style="double">
        <color auto="1"/>
      </bottom>
      <diagonal/>
    </border>
    <border>
      <left style="dashed">
        <color auto="1"/>
      </left>
      <right style="double">
        <color auto="1"/>
      </right>
      <top/>
      <bottom style="double">
        <color auto="1"/>
      </bottom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auto="1"/>
      </bottom>
      <diagonal/>
    </border>
    <border>
      <left style="double">
        <color auto="1"/>
      </left>
      <right style="dashed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/>
      <top style="double">
        <color auto="1"/>
      </top>
      <bottom style="dashed">
        <color auto="1"/>
      </bottom>
      <diagonal/>
    </border>
    <border>
      <left/>
      <right/>
      <top style="double">
        <color auto="1"/>
      </top>
      <bottom style="dashed">
        <color auto="1"/>
      </bottom>
      <diagonal/>
    </border>
    <border>
      <left/>
      <right style="double">
        <color auto="1"/>
      </right>
      <top style="double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4"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2" fontId="0" fillId="0" borderId="25" xfId="0" applyNumberFormat="1" applyBorder="1" applyAlignment="1">
      <alignment horizontal="right"/>
    </xf>
    <xf numFmtId="2" fontId="0" fillId="0" borderId="26" xfId="0" applyNumberFormat="1" applyBorder="1" applyAlignment="1">
      <alignment horizontal="right"/>
    </xf>
    <xf numFmtId="2" fontId="0" fillId="0" borderId="27" xfId="0" applyNumberFormat="1" applyBorder="1" applyAlignment="1">
      <alignment horizontal="right"/>
    </xf>
    <xf numFmtId="0" fontId="0" fillId="0" borderId="2" xfId="0" applyBorder="1"/>
    <xf numFmtId="0" fontId="0" fillId="0" borderId="5" xfId="0" applyBorder="1"/>
    <xf numFmtId="2" fontId="0" fillId="0" borderId="21" xfId="0" applyNumberFormat="1" applyBorder="1" applyAlignment="1">
      <alignment horizontal="right" vertical="center"/>
    </xf>
    <xf numFmtId="2" fontId="0" fillId="0" borderId="22" xfId="0" applyNumberFormat="1" applyBorder="1" applyAlignment="1">
      <alignment horizontal="right" vertical="center"/>
    </xf>
    <xf numFmtId="2" fontId="0" fillId="0" borderId="23" xfId="0" applyNumberFormat="1" applyBorder="1" applyAlignment="1">
      <alignment horizontal="right" vertical="center"/>
    </xf>
    <xf numFmtId="2" fontId="0" fillId="0" borderId="32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0" fontId="0" fillId="0" borderId="4" xfId="0" applyBorder="1"/>
    <xf numFmtId="0" fontId="0" fillId="0" borderId="20" xfId="0" applyBorder="1" applyAlignment="1">
      <alignment horizontal="right"/>
    </xf>
    <xf numFmtId="2" fontId="0" fillId="0" borderId="14" xfId="0" applyNumberFormat="1" applyBorder="1"/>
    <xf numFmtId="2" fontId="0" fillId="0" borderId="21" xfId="0" applyNumberFormat="1" applyBorder="1"/>
    <xf numFmtId="2" fontId="0" fillId="0" borderId="15" xfId="0" applyNumberFormat="1" applyBorder="1"/>
    <xf numFmtId="2" fontId="0" fillId="0" borderId="22" xfId="0" applyNumberFormat="1" applyBorder="1"/>
    <xf numFmtId="2" fontId="0" fillId="0" borderId="16" xfId="0" applyNumberFormat="1" applyBorder="1"/>
    <xf numFmtId="2" fontId="0" fillId="0" borderId="23" xfId="0" applyNumberFormat="1" applyBorder="1"/>
    <xf numFmtId="2" fontId="0" fillId="0" borderId="2" xfId="0" applyNumberFormat="1" applyBorder="1"/>
    <xf numFmtId="0" fontId="0" fillId="0" borderId="38" xfId="0" applyBorder="1"/>
    <xf numFmtId="0" fontId="0" fillId="0" borderId="39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6" xfId="0" applyFill="1" applyBorder="1"/>
    <xf numFmtId="0" fontId="0" fillId="0" borderId="48" xfId="0" applyFill="1" applyBorder="1"/>
    <xf numFmtId="0" fontId="0" fillId="0" borderId="24" xfId="0" applyBorder="1"/>
    <xf numFmtId="0" fontId="0" fillId="0" borderId="51" xfId="0" applyBorder="1"/>
    <xf numFmtId="0" fontId="0" fillId="0" borderId="52" xfId="0" applyBorder="1"/>
    <xf numFmtId="0" fontId="0" fillId="0" borderId="54" xfId="0" applyBorder="1"/>
    <xf numFmtId="0" fontId="0" fillId="0" borderId="55" xfId="0" applyFill="1" applyBorder="1"/>
    <xf numFmtId="0" fontId="0" fillId="0" borderId="43" xfId="0" applyBorder="1"/>
    <xf numFmtId="0" fontId="0" fillId="0" borderId="57" xfId="0" applyFill="1" applyBorder="1"/>
    <xf numFmtId="0" fontId="0" fillId="0" borderId="59" xfId="0" applyBorder="1"/>
    <xf numFmtId="0" fontId="0" fillId="0" borderId="60" xfId="0" applyFill="1" applyBorder="1"/>
    <xf numFmtId="2" fontId="0" fillId="0" borderId="44" xfId="0" applyNumberFormat="1" applyBorder="1"/>
    <xf numFmtId="2" fontId="0" fillId="0" borderId="36" xfId="0" applyNumberFormat="1" applyBorder="1"/>
    <xf numFmtId="2" fontId="0" fillId="0" borderId="45" xfId="0" applyNumberFormat="1" applyBorder="1"/>
    <xf numFmtId="0" fontId="0" fillId="0" borderId="58" xfId="0" applyBorder="1" applyAlignment="1">
      <alignment horizontal="left"/>
    </xf>
    <xf numFmtId="0" fontId="0" fillId="0" borderId="59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36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37" xfId="0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50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5" xfId="0" applyBorder="1" applyAlignment="1">
      <alignment horizontal="right"/>
    </xf>
    <xf numFmtId="0" fontId="0" fillId="0" borderId="49" xfId="0" applyBorder="1" applyAlignment="1">
      <alignment horizontal="center"/>
    </xf>
    <xf numFmtId="0" fontId="0" fillId="0" borderId="53" xfId="0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56" xfId="0" applyBorder="1" applyAlignment="1">
      <alignment horizontal="left"/>
    </xf>
    <xf numFmtId="0" fontId="0" fillId="0" borderId="43" xfId="0" applyBorder="1" applyAlignment="1">
      <alignment horizontal="left"/>
    </xf>
    <xf numFmtId="0" fontId="1" fillId="2" borderId="1" xfId="1" applyAlignment="1">
      <alignment horizontal="center"/>
    </xf>
    <xf numFmtId="0" fontId="0" fillId="0" borderId="8" xfId="0" applyBorder="1" applyAlignment="1">
      <alignment horizontal="righ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</cellXfs>
  <cellStyles count="2">
    <cellStyle name="Контрольная ячейка" xfId="1" builtinId="23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1"/>
  <sheetViews>
    <sheetView tabSelected="1" topLeftCell="A16" workbookViewId="0">
      <selection activeCell="B41" sqref="B41"/>
    </sheetView>
  </sheetViews>
  <sheetFormatPr defaultRowHeight="15"/>
  <sheetData>
    <row r="1" spans="1:21" ht="16.5" thickTop="1" thickBot="1">
      <c r="A1" s="97" t="s">
        <v>33</v>
      </c>
      <c r="B1" s="97"/>
      <c r="C1" s="97"/>
      <c r="D1" s="97"/>
    </row>
    <row r="2" spans="1:21" ht="16.5" thickTop="1" thickBot="1"/>
    <row r="3" spans="1:21" ht="15.75" thickTop="1">
      <c r="A3" s="20" t="s">
        <v>6</v>
      </c>
      <c r="B3" s="22">
        <v>2</v>
      </c>
      <c r="C3" s="23">
        <v>3</v>
      </c>
      <c r="D3" s="23">
        <v>4</v>
      </c>
      <c r="E3" s="23">
        <v>5</v>
      </c>
      <c r="F3" s="23">
        <v>6</v>
      </c>
      <c r="G3" s="23">
        <v>7</v>
      </c>
      <c r="H3" s="23">
        <v>8</v>
      </c>
      <c r="I3" s="23">
        <v>9</v>
      </c>
      <c r="J3" s="23">
        <v>10</v>
      </c>
      <c r="K3" s="24">
        <v>11</v>
      </c>
    </row>
    <row r="4" spans="1:21" ht="15.75" thickBot="1">
      <c r="A4" s="21" t="s">
        <v>7</v>
      </c>
      <c r="B4" s="33">
        <v>1.1599999999999999</v>
      </c>
      <c r="C4" s="34">
        <v>1.35</v>
      </c>
      <c r="D4" s="34">
        <v>1.57</v>
      </c>
      <c r="E4" s="34">
        <v>1.74</v>
      </c>
      <c r="F4" s="34">
        <v>1.9</v>
      </c>
      <c r="G4" s="34">
        <v>2.0299999999999998</v>
      </c>
      <c r="H4" s="34">
        <v>2.17</v>
      </c>
      <c r="I4" s="34">
        <v>2.3199999999999998</v>
      </c>
      <c r="J4" s="34">
        <v>2.48</v>
      </c>
      <c r="K4" s="35">
        <v>2.65</v>
      </c>
    </row>
    <row r="5" spans="1:21" ht="16.5" thickTop="1" thickBot="1">
      <c r="A5" s="28" t="s">
        <v>11</v>
      </c>
      <c r="B5" s="36">
        <v>275000</v>
      </c>
      <c r="C5" s="37">
        <v>168</v>
      </c>
      <c r="D5" s="44">
        <f>B5/C5</f>
        <v>1636.9047619047619</v>
      </c>
    </row>
    <row r="6" spans="1:21" ht="15.75" thickTop="1"/>
    <row r="7" spans="1:21" ht="15.75" thickBot="1"/>
    <row r="8" spans="1:21" ht="16.5" thickTop="1" thickBot="1">
      <c r="A8" s="72" t="s">
        <v>0</v>
      </c>
      <c r="B8" s="73"/>
      <c r="C8" s="74"/>
      <c r="R8" s="72" t="s">
        <v>29</v>
      </c>
      <c r="S8" s="73"/>
      <c r="T8" s="73"/>
      <c r="U8" s="74"/>
    </row>
    <row r="9" spans="1:21" ht="16.5" thickTop="1" thickBot="1">
      <c r="A9" s="11">
        <v>1</v>
      </c>
      <c r="B9" s="1">
        <v>3</v>
      </c>
      <c r="C9" s="30">
        <v>0.08</v>
      </c>
      <c r="D9" s="38">
        <f>D5*C4</f>
        <v>2209.8214285714289</v>
      </c>
      <c r="E9" s="39">
        <f>D9*C9</f>
        <v>176.78571428571431</v>
      </c>
      <c r="G9" s="72" t="s">
        <v>1</v>
      </c>
      <c r="H9" s="73"/>
      <c r="I9" s="73"/>
      <c r="J9" s="74"/>
      <c r="M9" s="101" t="s">
        <v>5</v>
      </c>
      <c r="N9" s="102"/>
      <c r="O9" s="103"/>
      <c r="R9" s="72" t="s">
        <v>30</v>
      </c>
      <c r="S9" s="92"/>
      <c r="T9" s="52" t="s">
        <v>31</v>
      </c>
      <c r="U9" s="29" t="s">
        <v>32</v>
      </c>
    </row>
    <row r="10" spans="1:21" ht="15.75" thickTop="1">
      <c r="A10" s="12">
        <v>2</v>
      </c>
      <c r="B10" s="3">
        <v>4</v>
      </c>
      <c r="C10" s="31">
        <v>0.04</v>
      </c>
      <c r="D10" s="40">
        <f>D4*D5</f>
        <v>2569.9404761904761</v>
      </c>
      <c r="E10" s="41">
        <f t="shared" ref="E10:E21" si="0">D10*C10</f>
        <v>102.79761904761905</v>
      </c>
      <c r="G10" s="11">
        <v>1</v>
      </c>
      <c r="H10" s="17" t="s">
        <v>2</v>
      </c>
      <c r="I10" s="25">
        <v>0.36</v>
      </c>
      <c r="J10" s="4">
        <v>15530</v>
      </c>
      <c r="K10" s="11">
        <f>I10*J10</f>
        <v>5590.8</v>
      </c>
      <c r="M10" s="11">
        <v>1</v>
      </c>
      <c r="N10" s="7">
        <v>38</v>
      </c>
      <c r="O10" s="4">
        <v>35</v>
      </c>
      <c r="P10" s="11">
        <f>N10*O10</f>
        <v>1330</v>
      </c>
      <c r="R10" s="75">
        <v>1</v>
      </c>
      <c r="S10" s="76"/>
      <c r="T10" s="14"/>
      <c r="U10" s="2">
        <v>15</v>
      </c>
    </row>
    <row r="11" spans="1:21">
      <c r="A11" s="12">
        <v>3</v>
      </c>
      <c r="B11" s="3">
        <v>5</v>
      </c>
      <c r="C11" s="31">
        <v>0.08</v>
      </c>
      <c r="D11" s="40">
        <f>D5*E4</f>
        <v>2848.2142857142858</v>
      </c>
      <c r="E11" s="41">
        <f t="shared" si="0"/>
        <v>227.85714285714286</v>
      </c>
      <c r="G11" s="12">
        <v>2</v>
      </c>
      <c r="H11" s="18" t="s">
        <v>3</v>
      </c>
      <c r="I11" s="26">
        <v>0.08</v>
      </c>
      <c r="J11" s="4">
        <v>800</v>
      </c>
      <c r="K11" s="12">
        <f t="shared" ref="K11:K16" si="1">I11*J11</f>
        <v>64</v>
      </c>
      <c r="M11" s="12">
        <v>2</v>
      </c>
      <c r="N11" s="8">
        <v>12</v>
      </c>
      <c r="O11" s="4">
        <v>320</v>
      </c>
      <c r="P11" s="12">
        <f t="shared" ref="P11:P13" si="2">N11*O11</f>
        <v>3840</v>
      </c>
      <c r="R11" s="77">
        <v>2</v>
      </c>
      <c r="S11" s="78"/>
      <c r="T11" s="53"/>
      <c r="U11" s="54">
        <v>15</v>
      </c>
    </row>
    <row r="12" spans="1:21">
      <c r="A12" s="12">
        <v>4</v>
      </c>
      <c r="B12" s="10">
        <v>4</v>
      </c>
      <c r="C12" s="31">
        <v>0.05</v>
      </c>
      <c r="D12" s="40">
        <f>D4*D5</f>
        <v>2569.9404761904761</v>
      </c>
      <c r="E12" s="41">
        <f t="shared" si="0"/>
        <v>128.49702380952382</v>
      </c>
      <c r="G12" s="12">
        <v>3</v>
      </c>
      <c r="H12" s="18" t="s">
        <v>2</v>
      </c>
      <c r="I12" s="26">
        <v>0.05</v>
      </c>
      <c r="J12" s="4">
        <v>6006</v>
      </c>
      <c r="K12" s="12">
        <f t="shared" si="1"/>
        <v>300.3</v>
      </c>
      <c r="M12" s="12">
        <v>3</v>
      </c>
      <c r="N12" s="8">
        <v>36</v>
      </c>
      <c r="O12" s="4">
        <v>65</v>
      </c>
      <c r="P12" s="12">
        <f t="shared" si="2"/>
        <v>2340</v>
      </c>
      <c r="R12" s="79"/>
      <c r="S12" s="80"/>
      <c r="T12" s="15"/>
      <c r="U12" s="4">
        <v>145</v>
      </c>
    </row>
    <row r="13" spans="1:21" ht="15.75" thickBot="1">
      <c r="A13" s="12">
        <v>4</v>
      </c>
      <c r="B13" s="10">
        <v>4</v>
      </c>
      <c r="C13" s="31">
        <v>0.03</v>
      </c>
      <c r="D13" s="40">
        <f>D4*D5</f>
        <v>2569.9404761904761</v>
      </c>
      <c r="E13" s="41">
        <f t="shared" si="0"/>
        <v>77.098214285714278</v>
      </c>
      <c r="G13" s="12">
        <v>4</v>
      </c>
      <c r="H13" s="18" t="s">
        <v>4</v>
      </c>
      <c r="I13" s="26">
        <v>0.02</v>
      </c>
      <c r="J13" s="4">
        <v>3590</v>
      </c>
      <c r="K13" s="12">
        <f t="shared" si="1"/>
        <v>71.8</v>
      </c>
      <c r="M13" s="13">
        <v>4</v>
      </c>
      <c r="N13" s="9">
        <v>2</v>
      </c>
      <c r="O13" s="6">
        <v>220</v>
      </c>
      <c r="P13" s="13">
        <f t="shared" si="2"/>
        <v>440</v>
      </c>
      <c r="R13" s="79"/>
      <c r="S13" s="80"/>
      <c r="T13" s="15"/>
      <c r="U13" s="4">
        <v>165</v>
      </c>
    </row>
    <row r="14" spans="1:21" ht="16.5" thickTop="1" thickBot="1">
      <c r="A14" s="12">
        <v>5</v>
      </c>
      <c r="B14" s="10">
        <v>3</v>
      </c>
      <c r="C14" s="31">
        <v>0.04</v>
      </c>
      <c r="D14" s="40">
        <f>C4*D5</f>
        <v>2209.8214285714289</v>
      </c>
      <c r="E14" s="41">
        <f t="shared" si="0"/>
        <v>88.392857142857153</v>
      </c>
      <c r="G14" s="12">
        <v>5</v>
      </c>
      <c r="H14" s="18" t="s">
        <v>3</v>
      </c>
      <c r="I14" s="26">
        <v>0.1</v>
      </c>
      <c r="J14" s="4">
        <v>1200</v>
      </c>
      <c r="K14" s="12">
        <f t="shared" si="1"/>
        <v>120</v>
      </c>
      <c r="M14" s="89" t="s">
        <v>8</v>
      </c>
      <c r="N14" s="90"/>
      <c r="O14" s="98"/>
      <c r="P14" s="28">
        <f>SUM(P10:P13)</f>
        <v>7950</v>
      </c>
      <c r="R14" s="79"/>
      <c r="S14" s="80"/>
      <c r="T14" s="15"/>
      <c r="U14" s="4">
        <v>2</v>
      </c>
    </row>
    <row r="15" spans="1:21" ht="16.5" thickTop="1" thickBot="1">
      <c r="A15" s="12">
        <v>6</v>
      </c>
      <c r="B15" s="10">
        <v>3</v>
      </c>
      <c r="C15" s="31">
        <v>0.06</v>
      </c>
      <c r="D15" s="40">
        <f>C4*D5</f>
        <v>2209.8214285714289</v>
      </c>
      <c r="E15" s="41">
        <f t="shared" si="0"/>
        <v>132.58928571428572</v>
      </c>
      <c r="G15" s="12">
        <v>6</v>
      </c>
      <c r="H15" s="18" t="s">
        <v>4</v>
      </c>
      <c r="I15" s="26">
        <v>0.01</v>
      </c>
      <c r="J15" s="4">
        <v>4950</v>
      </c>
      <c r="K15" s="12">
        <f t="shared" si="1"/>
        <v>49.5</v>
      </c>
      <c r="M15" s="99" t="s">
        <v>9</v>
      </c>
      <c r="N15" s="100"/>
      <c r="O15" s="100"/>
      <c r="P15" s="28">
        <f>1.1*P14</f>
        <v>8745</v>
      </c>
      <c r="R15" s="81"/>
      <c r="S15" s="82"/>
      <c r="T15" s="16"/>
      <c r="U15" s="6">
        <v>4</v>
      </c>
    </row>
    <row r="16" spans="1:21" ht="16.5" thickTop="1" thickBot="1">
      <c r="A16" s="12">
        <v>7</v>
      </c>
      <c r="B16" s="10">
        <v>3</v>
      </c>
      <c r="C16" s="31">
        <v>0.06</v>
      </c>
      <c r="D16" s="40">
        <f>C4*D5</f>
        <v>2209.8214285714289</v>
      </c>
      <c r="E16" s="41">
        <f t="shared" si="0"/>
        <v>132.58928571428572</v>
      </c>
      <c r="G16" s="13">
        <v>7</v>
      </c>
      <c r="H16" s="19" t="s">
        <v>2</v>
      </c>
      <c r="I16" s="27">
        <v>0.02</v>
      </c>
      <c r="J16" s="6">
        <v>3465</v>
      </c>
      <c r="K16" s="13">
        <f t="shared" si="1"/>
        <v>69.3</v>
      </c>
      <c r="R16" s="93">
        <v>3</v>
      </c>
      <c r="S16" s="94"/>
      <c r="T16" s="55"/>
      <c r="U16" s="56">
        <v>20</v>
      </c>
    </row>
    <row r="17" spans="1:21" ht="15.75" thickTop="1">
      <c r="A17" s="12">
        <v>8</v>
      </c>
      <c r="B17" s="10">
        <v>3</v>
      </c>
      <c r="C17" s="31">
        <v>0.04</v>
      </c>
      <c r="D17" s="40">
        <f>C4*D5</f>
        <v>2209.8214285714289</v>
      </c>
      <c r="E17" s="41">
        <f t="shared" si="0"/>
        <v>88.392857142857153</v>
      </c>
      <c r="G17" s="83" t="s">
        <v>8</v>
      </c>
      <c r="H17" s="84"/>
      <c r="I17" s="84"/>
      <c r="J17" s="85"/>
      <c r="K17" s="46">
        <f>SUM(K10:K16)</f>
        <v>6265.7000000000007</v>
      </c>
      <c r="R17" s="95">
        <v>4</v>
      </c>
      <c r="S17" s="96"/>
      <c r="T17" s="57"/>
      <c r="U17" s="58">
        <v>35</v>
      </c>
    </row>
    <row r="18" spans="1:21" ht="15.75" thickBot="1">
      <c r="A18" s="12">
        <v>9</v>
      </c>
      <c r="B18" s="10">
        <v>4</v>
      </c>
      <c r="C18" s="31">
        <v>0.14000000000000001</v>
      </c>
      <c r="D18" s="40">
        <f>D4*D5</f>
        <v>2569.9404761904761</v>
      </c>
      <c r="E18" s="41">
        <f t="shared" si="0"/>
        <v>359.79166666666669</v>
      </c>
      <c r="G18" s="86" t="s">
        <v>9</v>
      </c>
      <c r="H18" s="87"/>
      <c r="I18" s="87"/>
      <c r="J18" s="88"/>
      <c r="K18" s="13">
        <f>1.1*K17</f>
        <v>6892.2700000000013</v>
      </c>
      <c r="R18" s="95">
        <v>5</v>
      </c>
      <c r="S18" s="96"/>
      <c r="T18" s="57"/>
      <c r="U18" s="58">
        <v>20</v>
      </c>
    </row>
    <row r="19" spans="1:21" ht="16.5" thickTop="1" thickBot="1">
      <c r="A19" s="12">
        <v>10</v>
      </c>
      <c r="B19" s="10">
        <v>2</v>
      </c>
      <c r="C19" s="31">
        <v>0.11</v>
      </c>
      <c r="D19" s="40">
        <f>B4*D5</f>
        <v>1898.8095238095236</v>
      </c>
      <c r="E19" s="41">
        <f t="shared" si="0"/>
        <v>208.86904761904759</v>
      </c>
      <c r="J19" s="45" t="s">
        <v>10</v>
      </c>
      <c r="K19" s="29">
        <f>0.01*1.1*SUM(J10,J13,J15)</f>
        <v>264.77000000000004</v>
      </c>
      <c r="L19" s="3"/>
      <c r="M19" s="3"/>
      <c r="R19" s="64">
        <v>6</v>
      </c>
      <c r="S19" s="65"/>
      <c r="T19" s="59"/>
      <c r="U19" s="60">
        <v>0</v>
      </c>
    </row>
    <row r="20" spans="1:21" ht="15.75" thickTop="1">
      <c r="A20" s="12">
        <v>11</v>
      </c>
      <c r="B20" s="10">
        <v>5</v>
      </c>
      <c r="C20" s="31">
        <v>0.14000000000000001</v>
      </c>
      <c r="D20" s="40">
        <f>E4*D5</f>
        <v>2848.2142857142858</v>
      </c>
      <c r="E20" s="41">
        <f t="shared" si="0"/>
        <v>398.75000000000006</v>
      </c>
      <c r="F20" s="3"/>
      <c r="G20" s="3"/>
      <c r="H20" s="3"/>
    </row>
    <row r="21" spans="1:21" ht="15.75" thickBot="1">
      <c r="A21" s="13">
        <v>12</v>
      </c>
      <c r="B21" s="5">
        <v>6</v>
      </c>
      <c r="C21" s="32">
        <v>0.35</v>
      </c>
      <c r="D21" s="42">
        <f>F4*D5</f>
        <v>3110.1190476190477</v>
      </c>
      <c r="E21" s="43">
        <f t="shared" si="0"/>
        <v>1088.5416666666665</v>
      </c>
      <c r="F21" s="3"/>
      <c r="G21" s="3"/>
      <c r="H21" s="3"/>
    </row>
    <row r="22" spans="1:21" ht="15.75" thickTop="1">
      <c r="A22" s="89" t="s">
        <v>8</v>
      </c>
      <c r="B22" s="90"/>
      <c r="C22" s="90"/>
      <c r="D22" s="91"/>
      <c r="E22" s="39">
        <f>SUM(E9:E21)</f>
        <v>3210.9523809523812</v>
      </c>
    </row>
    <row r="23" spans="1:21">
      <c r="A23" s="66" t="s">
        <v>12</v>
      </c>
      <c r="B23" s="67"/>
      <c r="C23" s="67"/>
      <c r="D23" s="68"/>
      <c r="E23" s="41">
        <f>0.3*E22</f>
        <v>963.28571428571433</v>
      </c>
    </row>
    <row r="24" spans="1:21" ht="15.75" thickBot="1">
      <c r="A24" s="69" t="s">
        <v>13</v>
      </c>
      <c r="B24" s="70"/>
      <c r="C24" s="70"/>
      <c r="D24" s="71"/>
      <c r="E24" s="43">
        <f>E22+E23</f>
        <v>4174.2380952380954</v>
      </c>
    </row>
    <row r="25" spans="1:21" ht="15.75" thickTop="1"/>
    <row r="27" spans="1:21">
      <c r="A27" s="47" t="s">
        <v>14</v>
      </c>
      <c r="B27" s="61">
        <f>E24*U10/100</f>
        <v>626.13571428571436</v>
      </c>
    </row>
    <row r="28" spans="1:21">
      <c r="A28" s="48" t="s">
        <v>15</v>
      </c>
      <c r="B28" s="62">
        <f>(E24+B27)*U17/100</f>
        <v>1680.1308333333334</v>
      </c>
    </row>
    <row r="29" spans="1:21">
      <c r="A29" s="48" t="s">
        <v>16</v>
      </c>
      <c r="B29" s="62">
        <f>E24*U11/100</f>
        <v>626.13571428571436</v>
      </c>
    </row>
    <row r="30" spans="1:21">
      <c r="A30" s="48" t="s">
        <v>18</v>
      </c>
      <c r="B30" s="62">
        <f>E24*U12/100</f>
        <v>6052.6452380952378</v>
      </c>
    </row>
    <row r="31" spans="1:21">
      <c r="A31" s="48" t="s">
        <v>17</v>
      </c>
      <c r="B31" s="62">
        <f>E24*U13/100</f>
        <v>6887.4928571428582</v>
      </c>
    </row>
    <row r="32" spans="1:21">
      <c r="A32" s="48" t="s">
        <v>19</v>
      </c>
      <c r="B32" s="62">
        <f>E24*U14/100</f>
        <v>83.484761904761911</v>
      </c>
    </row>
    <row r="33" spans="1:2">
      <c r="A33" s="49" t="s">
        <v>20</v>
      </c>
      <c r="B33" s="63">
        <f>B34*U15/100</f>
        <v>974.30190000000005</v>
      </c>
    </row>
    <row r="34" spans="1:2">
      <c r="A34" s="47" t="s">
        <v>21</v>
      </c>
      <c r="B34" s="61">
        <f>P15+K18-K19+B27+B28+B29+B30</f>
        <v>24357.547500000001</v>
      </c>
    </row>
    <row r="35" spans="1:2">
      <c r="A35" s="49" t="s">
        <v>22</v>
      </c>
      <c r="B35" s="63">
        <f>B34+B33</f>
        <v>25331.849399999999</v>
      </c>
    </row>
    <row r="36" spans="1:2">
      <c r="A36" s="50" t="s">
        <v>23</v>
      </c>
      <c r="B36" s="61">
        <f>B35*U18/100</f>
        <v>5066.3698800000002</v>
      </c>
    </row>
    <row r="37" spans="1:2">
      <c r="A37" s="51" t="s">
        <v>24</v>
      </c>
      <c r="B37" s="63">
        <f>B35+B36</f>
        <v>30398.219279999998</v>
      </c>
    </row>
    <row r="38" spans="1:2">
      <c r="A38" s="50" t="s">
        <v>25</v>
      </c>
      <c r="B38" s="61">
        <v>0</v>
      </c>
    </row>
    <row r="39" spans="1:2">
      <c r="A39" s="51" t="s">
        <v>26</v>
      </c>
      <c r="B39" s="63">
        <f>B37+B38</f>
        <v>30398.219279999998</v>
      </c>
    </row>
    <row r="40" spans="1:2">
      <c r="A40" s="50" t="s">
        <v>27</v>
      </c>
      <c r="B40" s="61">
        <f>B39*U18/100</f>
        <v>6079.6438559999988</v>
      </c>
    </row>
    <row r="41" spans="1:2">
      <c r="A41" s="51" t="s">
        <v>28</v>
      </c>
      <c r="B41" s="63">
        <f>B39+B40</f>
        <v>36477.863136</v>
      </c>
    </row>
  </sheetData>
  <mergeCells count="23">
    <mergeCell ref="R18:S18"/>
    <mergeCell ref="A1:D1"/>
    <mergeCell ref="M14:O14"/>
    <mergeCell ref="M15:O15"/>
    <mergeCell ref="A8:C8"/>
    <mergeCell ref="G9:J9"/>
    <mergeCell ref="M9:O9"/>
    <mergeCell ref="R19:S19"/>
    <mergeCell ref="A23:D23"/>
    <mergeCell ref="A24:D24"/>
    <mergeCell ref="R8:U8"/>
    <mergeCell ref="R10:S10"/>
    <mergeCell ref="R11:S11"/>
    <mergeCell ref="R12:S12"/>
    <mergeCell ref="R13:S13"/>
    <mergeCell ref="R14:S14"/>
    <mergeCell ref="R15:S15"/>
    <mergeCell ref="G17:J17"/>
    <mergeCell ref="G18:J18"/>
    <mergeCell ref="A22:D22"/>
    <mergeCell ref="R9:S9"/>
    <mergeCell ref="R16:S16"/>
    <mergeCell ref="R17:S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egor.vilkin</dc:creator>
  <cp:lastModifiedBy>c400</cp:lastModifiedBy>
  <dcterms:created xsi:type="dcterms:W3CDTF">2012-11-15T08:17:07Z</dcterms:created>
  <dcterms:modified xsi:type="dcterms:W3CDTF">2014-11-18T17:06:25Z</dcterms:modified>
</cp:coreProperties>
</file>