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hayleybricker/Documents/Land Snail Bricker 2023 Resubmission Files/"/>
    </mc:Choice>
  </mc:AlternateContent>
  <xr:revisionPtr revIDLastSave="0" documentId="8_{DFD0CADA-AF59-9140-B95C-D596A86C9EF6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Data Calculations" sheetId="1" r:id="rId1"/>
    <sheet name="Summary Sheet" sheetId="2" r:id="rId2"/>
    <sheet name="Hayley ICDES" sheetId="3" r:id="rId3"/>
    <sheet name="Data Flagging" sheetId="4" r:id="rId4"/>
  </sheets>
  <definedNames>
    <definedName name="_xlnm._FilterDatabase" localSheetId="1" hidden="1">'Summary Sheet'!$A$2:$Q$81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gHHEWBuRHFYCM/Ca5B3WUKJGDQQ=="/>
    </ext>
  </extLst>
</workbook>
</file>

<file path=xl/calcChain.xml><?xml version="1.0" encoding="utf-8"?>
<calcChain xmlns="http://schemas.openxmlformats.org/spreadsheetml/2006/main">
  <c r="S2" i="3" l="1"/>
  <c r="R2" i="3"/>
  <c r="Q2" i="3"/>
  <c r="P2" i="3"/>
  <c r="O2" i="3"/>
  <c r="N2" i="3"/>
  <c r="M2" i="3"/>
  <c r="L2" i="3"/>
  <c r="K2" i="3"/>
  <c r="J2" i="3"/>
  <c r="O81" i="2"/>
  <c r="G81" i="2"/>
  <c r="C81" i="2"/>
  <c r="B81" i="2"/>
  <c r="J81" i="2" s="1"/>
  <c r="O80" i="2"/>
  <c r="C80" i="2"/>
  <c r="B80" i="2"/>
  <c r="J80" i="2" s="1"/>
  <c r="O79" i="2"/>
  <c r="G79" i="2"/>
  <c r="C79" i="2"/>
  <c r="B79" i="2"/>
  <c r="J79" i="2" s="1"/>
  <c r="O78" i="2"/>
  <c r="N78" i="2"/>
  <c r="M78" i="2"/>
  <c r="L78" i="2"/>
  <c r="I78" i="2"/>
  <c r="G78" i="2"/>
  <c r="E78" i="2"/>
  <c r="C78" i="2"/>
  <c r="B78" i="2"/>
  <c r="J78" i="2" s="1"/>
  <c r="O77" i="2"/>
  <c r="E77" i="2"/>
  <c r="C77" i="2"/>
  <c r="B77" i="2"/>
  <c r="J77" i="2" s="1"/>
  <c r="O76" i="2"/>
  <c r="C76" i="2"/>
  <c r="B76" i="2"/>
  <c r="J76" i="2" s="1"/>
  <c r="O75" i="2"/>
  <c r="C75" i="2"/>
  <c r="B75" i="2"/>
  <c r="J75" i="2" s="1"/>
  <c r="O74" i="2"/>
  <c r="C74" i="2"/>
  <c r="B74" i="2"/>
  <c r="J74" i="2" s="1"/>
  <c r="Q73" i="2"/>
  <c r="O73" i="2"/>
  <c r="N73" i="2"/>
  <c r="L73" i="2"/>
  <c r="I73" i="2"/>
  <c r="G73" i="2"/>
  <c r="E73" i="2"/>
  <c r="C73" i="2"/>
  <c r="B73" i="2"/>
  <c r="J73" i="2" s="1"/>
  <c r="O72" i="2"/>
  <c r="G72" i="2"/>
  <c r="C72" i="2"/>
  <c r="B72" i="2"/>
  <c r="J72" i="2" s="1"/>
  <c r="O71" i="2"/>
  <c r="C71" i="2"/>
  <c r="B71" i="2"/>
  <c r="J71" i="2" s="1"/>
  <c r="O70" i="2"/>
  <c r="C70" i="2"/>
  <c r="B70" i="2"/>
  <c r="J70" i="2" s="1"/>
  <c r="O69" i="2"/>
  <c r="G69" i="2"/>
  <c r="F69" i="2"/>
  <c r="C69" i="2"/>
  <c r="B69" i="2"/>
  <c r="J69" i="2" s="1"/>
  <c r="O68" i="2"/>
  <c r="H68" i="2"/>
  <c r="C68" i="2"/>
  <c r="B68" i="2"/>
  <c r="J68" i="2" s="1"/>
  <c r="O67" i="2"/>
  <c r="C67" i="2"/>
  <c r="B67" i="2"/>
  <c r="J67" i="2" s="1"/>
  <c r="O66" i="2"/>
  <c r="F66" i="2"/>
  <c r="E66" i="2"/>
  <c r="C66" i="2"/>
  <c r="B66" i="2"/>
  <c r="J66" i="2" s="1"/>
  <c r="O65" i="2"/>
  <c r="H65" i="2"/>
  <c r="C65" i="2"/>
  <c r="B65" i="2"/>
  <c r="J65" i="2" s="1"/>
  <c r="O64" i="2"/>
  <c r="C64" i="2"/>
  <c r="B64" i="2"/>
  <c r="J64" i="2" s="1"/>
  <c r="O63" i="2"/>
  <c r="C63" i="2"/>
  <c r="B63" i="2"/>
  <c r="J63" i="2" s="1"/>
  <c r="Q62" i="2"/>
  <c r="P62" i="2"/>
  <c r="O62" i="2"/>
  <c r="N62" i="2"/>
  <c r="M62" i="2"/>
  <c r="L62" i="2"/>
  <c r="K62" i="2"/>
  <c r="I62" i="2"/>
  <c r="H62" i="2"/>
  <c r="G62" i="2"/>
  <c r="F62" i="2"/>
  <c r="E62" i="2"/>
  <c r="D62" i="2"/>
  <c r="C62" i="2"/>
  <c r="B62" i="2"/>
  <c r="J62" i="2" s="1"/>
  <c r="Q61" i="2"/>
  <c r="P61" i="2"/>
  <c r="O61" i="2"/>
  <c r="N61" i="2"/>
  <c r="M61" i="2"/>
  <c r="L61" i="2"/>
  <c r="K61" i="2"/>
  <c r="I61" i="2"/>
  <c r="H61" i="2"/>
  <c r="G61" i="2"/>
  <c r="F61" i="2"/>
  <c r="E61" i="2"/>
  <c r="D61" i="2"/>
  <c r="C61" i="2"/>
  <c r="B61" i="2"/>
  <c r="J61" i="2" s="1"/>
  <c r="Q60" i="2"/>
  <c r="P60" i="2"/>
  <c r="O60" i="2"/>
  <c r="N60" i="2"/>
  <c r="M60" i="2"/>
  <c r="L60" i="2"/>
  <c r="K60" i="2"/>
  <c r="I60" i="2"/>
  <c r="H60" i="2"/>
  <c r="G60" i="2"/>
  <c r="F60" i="2"/>
  <c r="E60" i="2"/>
  <c r="D60" i="2"/>
  <c r="C60" i="2"/>
  <c r="B60" i="2"/>
  <c r="J60" i="2" s="1"/>
  <c r="Q59" i="2"/>
  <c r="P59" i="2"/>
  <c r="O59" i="2"/>
  <c r="N59" i="2"/>
  <c r="M59" i="2"/>
  <c r="L59" i="2"/>
  <c r="K59" i="2"/>
  <c r="I59" i="2"/>
  <c r="H59" i="2"/>
  <c r="G59" i="2"/>
  <c r="F59" i="2"/>
  <c r="E59" i="2"/>
  <c r="D59" i="2"/>
  <c r="C59" i="2"/>
  <c r="B59" i="2"/>
  <c r="J59" i="2" s="1"/>
  <c r="Q58" i="2"/>
  <c r="P58" i="2"/>
  <c r="O58" i="2"/>
  <c r="N58" i="2"/>
  <c r="M58" i="2"/>
  <c r="L58" i="2"/>
  <c r="K58" i="2"/>
  <c r="I58" i="2"/>
  <c r="H58" i="2"/>
  <c r="G58" i="2"/>
  <c r="F58" i="2"/>
  <c r="E58" i="2"/>
  <c r="D58" i="2"/>
  <c r="C58" i="2"/>
  <c r="B58" i="2"/>
  <c r="J58" i="2" s="1"/>
  <c r="Q57" i="2"/>
  <c r="P57" i="2"/>
  <c r="O57" i="2"/>
  <c r="N57" i="2"/>
  <c r="M57" i="2"/>
  <c r="L57" i="2"/>
  <c r="K57" i="2"/>
  <c r="I57" i="2"/>
  <c r="H57" i="2"/>
  <c r="G57" i="2"/>
  <c r="F57" i="2"/>
  <c r="E57" i="2"/>
  <c r="D57" i="2"/>
  <c r="C57" i="2"/>
  <c r="B57" i="2"/>
  <c r="J57" i="2" s="1"/>
  <c r="Q56" i="2"/>
  <c r="P56" i="2"/>
  <c r="O56" i="2"/>
  <c r="N56" i="2"/>
  <c r="M56" i="2"/>
  <c r="L56" i="2"/>
  <c r="K56" i="2"/>
  <c r="I56" i="2"/>
  <c r="H56" i="2"/>
  <c r="G56" i="2"/>
  <c r="F56" i="2"/>
  <c r="E56" i="2"/>
  <c r="D56" i="2"/>
  <c r="C56" i="2"/>
  <c r="B56" i="2"/>
  <c r="J56" i="2" s="1"/>
  <c r="Q55" i="2"/>
  <c r="P55" i="2"/>
  <c r="O55" i="2"/>
  <c r="N55" i="2"/>
  <c r="M55" i="2"/>
  <c r="L55" i="2"/>
  <c r="K55" i="2"/>
  <c r="I55" i="2"/>
  <c r="H55" i="2"/>
  <c r="G55" i="2"/>
  <c r="F55" i="2"/>
  <c r="E55" i="2"/>
  <c r="D55" i="2"/>
  <c r="C55" i="2"/>
  <c r="B55" i="2"/>
  <c r="J55" i="2" s="1"/>
  <c r="Q54" i="2"/>
  <c r="P54" i="2"/>
  <c r="O54" i="2"/>
  <c r="N54" i="2"/>
  <c r="M54" i="2"/>
  <c r="L54" i="2"/>
  <c r="K54" i="2"/>
  <c r="I54" i="2"/>
  <c r="H54" i="2"/>
  <c r="G54" i="2"/>
  <c r="F54" i="2"/>
  <c r="E54" i="2"/>
  <c r="D54" i="2"/>
  <c r="C54" i="2"/>
  <c r="B54" i="2"/>
  <c r="J54" i="2" s="1"/>
  <c r="Q53" i="2"/>
  <c r="P53" i="2"/>
  <c r="O53" i="2"/>
  <c r="N53" i="2"/>
  <c r="M53" i="2"/>
  <c r="L53" i="2"/>
  <c r="K53" i="2"/>
  <c r="I53" i="2"/>
  <c r="H53" i="2"/>
  <c r="G53" i="2"/>
  <c r="F53" i="2"/>
  <c r="E53" i="2"/>
  <c r="D53" i="2"/>
  <c r="C53" i="2"/>
  <c r="B53" i="2"/>
  <c r="J53" i="2" s="1"/>
  <c r="Q52" i="2"/>
  <c r="P52" i="2"/>
  <c r="O52" i="2"/>
  <c r="N52" i="2"/>
  <c r="M52" i="2"/>
  <c r="L52" i="2"/>
  <c r="K52" i="2"/>
  <c r="I52" i="2"/>
  <c r="H52" i="2"/>
  <c r="G52" i="2"/>
  <c r="F52" i="2"/>
  <c r="E52" i="2"/>
  <c r="D52" i="2"/>
  <c r="C52" i="2"/>
  <c r="B52" i="2"/>
  <c r="J52" i="2" s="1"/>
  <c r="Q51" i="2"/>
  <c r="P51" i="2"/>
  <c r="O51" i="2"/>
  <c r="N51" i="2"/>
  <c r="M51" i="2"/>
  <c r="L51" i="2"/>
  <c r="K51" i="2"/>
  <c r="I51" i="2"/>
  <c r="H51" i="2"/>
  <c r="G51" i="2"/>
  <c r="F51" i="2"/>
  <c r="E51" i="2"/>
  <c r="D51" i="2"/>
  <c r="C51" i="2"/>
  <c r="B51" i="2"/>
  <c r="J51" i="2" s="1"/>
  <c r="Q50" i="2"/>
  <c r="P50" i="2"/>
  <c r="O50" i="2"/>
  <c r="N50" i="2"/>
  <c r="M50" i="2"/>
  <c r="L50" i="2"/>
  <c r="K50" i="2"/>
  <c r="I50" i="2"/>
  <c r="H50" i="2"/>
  <c r="G50" i="2"/>
  <c r="F50" i="2"/>
  <c r="E50" i="2"/>
  <c r="D50" i="2"/>
  <c r="C50" i="2"/>
  <c r="B50" i="2"/>
  <c r="J50" i="2" s="1"/>
  <c r="Q49" i="2"/>
  <c r="P49" i="2"/>
  <c r="O49" i="2"/>
  <c r="N49" i="2"/>
  <c r="M49" i="2"/>
  <c r="L49" i="2"/>
  <c r="K49" i="2"/>
  <c r="I49" i="2"/>
  <c r="H49" i="2"/>
  <c r="G49" i="2"/>
  <c r="F49" i="2"/>
  <c r="E49" i="2"/>
  <c r="D49" i="2"/>
  <c r="C49" i="2"/>
  <c r="B49" i="2"/>
  <c r="J49" i="2" s="1"/>
  <c r="Q48" i="2"/>
  <c r="P48" i="2"/>
  <c r="O48" i="2"/>
  <c r="N48" i="2"/>
  <c r="M48" i="2"/>
  <c r="L48" i="2"/>
  <c r="K48" i="2"/>
  <c r="I48" i="2"/>
  <c r="H48" i="2"/>
  <c r="G48" i="2"/>
  <c r="F48" i="2"/>
  <c r="E48" i="2"/>
  <c r="D48" i="2"/>
  <c r="C48" i="2"/>
  <c r="B48" i="2"/>
  <c r="J48" i="2" s="1"/>
  <c r="Q47" i="2"/>
  <c r="P47" i="2"/>
  <c r="O47" i="2"/>
  <c r="N47" i="2"/>
  <c r="M47" i="2"/>
  <c r="L47" i="2"/>
  <c r="K47" i="2"/>
  <c r="I47" i="2"/>
  <c r="H47" i="2"/>
  <c r="G47" i="2"/>
  <c r="F47" i="2"/>
  <c r="E47" i="2"/>
  <c r="D47" i="2"/>
  <c r="C47" i="2"/>
  <c r="B47" i="2"/>
  <c r="J47" i="2" s="1"/>
  <c r="Q46" i="2"/>
  <c r="P46" i="2"/>
  <c r="O46" i="2"/>
  <c r="N46" i="2"/>
  <c r="M46" i="2"/>
  <c r="L46" i="2"/>
  <c r="K46" i="2"/>
  <c r="I46" i="2"/>
  <c r="H46" i="2"/>
  <c r="G46" i="2"/>
  <c r="F46" i="2"/>
  <c r="E46" i="2"/>
  <c r="D46" i="2"/>
  <c r="C46" i="2"/>
  <c r="B46" i="2"/>
  <c r="J46" i="2" s="1"/>
  <c r="Q45" i="2"/>
  <c r="P45" i="2"/>
  <c r="O45" i="2"/>
  <c r="N45" i="2"/>
  <c r="M45" i="2"/>
  <c r="L45" i="2"/>
  <c r="K45" i="2"/>
  <c r="I45" i="2"/>
  <c r="H45" i="2"/>
  <c r="G45" i="2"/>
  <c r="F45" i="2"/>
  <c r="E45" i="2"/>
  <c r="D45" i="2"/>
  <c r="C45" i="2"/>
  <c r="B45" i="2"/>
  <c r="J45" i="2" s="1"/>
  <c r="Q44" i="2"/>
  <c r="P44" i="2"/>
  <c r="O44" i="2"/>
  <c r="N44" i="2"/>
  <c r="M44" i="2"/>
  <c r="L44" i="2"/>
  <c r="K44" i="2"/>
  <c r="I44" i="2"/>
  <c r="H44" i="2"/>
  <c r="G44" i="2"/>
  <c r="F44" i="2"/>
  <c r="E44" i="2"/>
  <c r="D44" i="2"/>
  <c r="C44" i="2"/>
  <c r="B44" i="2"/>
  <c r="J44" i="2" s="1"/>
  <c r="Q43" i="2"/>
  <c r="P43" i="2"/>
  <c r="O43" i="2"/>
  <c r="N43" i="2"/>
  <c r="M43" i="2"/>
  <c r="L43" i="2"/>
  <c r="K43" i="2"/>
  <c r="I43" i="2"/>
  <c r="H43" i="2"/>
  <c r="G43" i="2"/>
  <c r="F43" i="2"/>
  <c r="E43" i="2"/>
  <c r="D43" i="2"/>
  <c r="C43" i="2"/>
  <c r="B43" i="2"/>
  <c r="J43" i="2" s="1"/>
  <c r="O42" i="2"/>
  <c r="H42" i="2"/>
  <c r="C42" i="2"/>
  <c r="B42" i="2"/>
  <c r="J42" i="2" s="1"/>
  <c r="O41" i="2"/>
  <c r="C41" i="2"/>
  <c r="B41" i="2"/>
  <c r="J41" i="2" s="1"/>
  <c r="O40" i="2"/>
  <c r="C40" i="2"/>
  <c r="B40" i="2"/>
  <c r="J40" i="2" s="1"/>
  <c r="O39" i="2"/>
  <c r="H39" i="2"/>
  <c r="C39" i="2"/>
  <c r="B39" i="2"/>
  <c r="J39" i="2" s="1"/>
  <c r="O38" i="2"/>
  <c r="C38" i="2"/>
  <c r="B38" i="2"/>
  <c r="J38" i="2" s="1"/>
  <c r="O37" i="2"/>
  <c r="C37" i="2"/>
  <c r="B37" i="2"/>
  <c r="J37" i="2" s="1"/>
  <c r="O36" i="2"/>
  <c r="C36" i="2"/>
  <c r="B36" i="2"/>
  <c r="J36" i="2" s="1"/>
  <c r="O35" i="2"/>
  <c r="C35" i="2"/>
  <c r="B35" i="2"/>
  <c r="J35" i="2" s="1"/>
  <c r="O34" i="2"/>
  <c r="C34" i="2"/>
  <c r="B34" i="2"/>
  <c r="J34" i="2" s="1"/>
  <c r="O33" i="2"/>
  <c r="C33" i="2"/>
  <c r="B33" i="2"/>
  <c r="J33" i="2" s="1"/>
  <c r="O32" i="2"/>
  <c r="F32" i="2"/>
  <c r="E32" i="2"/>
  <c r="C32" i="2"/>
  <c r="B32" i="2"/>
  <c r="J32" i="2" s="1"/>
  <c r="O31" i="2"/>
  <c r="C31" i="2"/>
  <c r="B31" i="2"/>
  <c r="J31" i="2" s="1"/>
  <c r="O30" i="2"/>
  <c r="C30" i="2"/>
  <c r="B30" i="2"/>
  <c r="J30" i="2" s="1"/>
  <c r="O29" i="2"/>
  <c r="C29" i="2"/>
  <c r="B29" i="2"/>
  <c r="J29" i="2" s="1"/>
  <c r="O28" i="2"/>
  <c r="C28" i="2"/>
  <c r="B28" i="2"/>
  <c r="J28" i="2" s="1"/>
  <c r="O27" i="2"/>
  <c r="C27" i="2"/>
  <c r="B27" i="2"/>
  <c r="J27" i="2" s="1"/>
  <c r="O26" i="2"/>
  <c r="G26" i="2"/>
  <c r="C26" i="2"/>
  <c r="B26" i="2"/>
  <c r="J26" i="2" s="1"/>
  <c r="O25" i="2"/>
  <c r="C25" i="2"/>
  <c r="B25" i="2"/>
  <c r="J25" i="2" s="1"/>
  <c r="O24" i="2"/>
  <c r="H24" i="2"/>
  <c r="C24" i="2"/>
  <c r="B24" i="2"/>
  <c r="J24" i="2" s="1"/>
  <c r="O23" i="2"/>
  <c r="C23" i="2"/>
  <c r="B23" i="2"/>
  <c r="J23" i="2" s="1"/>
  <c r="O22" i="2"/>
  <c r="C22" i="2"/>
  <c r="B22" i="2"/>
  <c r="J22" i="2" s="1"/>
  <c r="O21" i="2"/>
  <c r="C21" i="2"/>
  <c r="B21" i="2"/>
  <c r="J21" i="2" s="1"/>
  <c r="O20" i="2"/>
  <c r="C20" i="2"/>
  <c r="B20" i="2"/>
  <c r="J20" i="2" s="1"/>
  <c r="O19" i="2"/>
  <c r="C19" i="2"/>
  <c r="B19" i="2"/>
  <c r="J19" i="2" s="1"/>
  <c r="O18" i="2"/>
  <c r="C18" i="2"/>
  <c r="B18" i="2"/>
  <c r="J18" i="2" s="1"/>
  <c r="O17" i="2"/>
  <c r="C17" i="2"/>
  <c r="B17" i="2"/>
  <c r="J17" i="2" s="1"/>
  <c r="O16" i="2"/>
  <c r="I16" i="2"/>
  <c r="C16" i="2"/>
  <c r="B16" i="2"/>
  <c r="J16" i="2" s="1"/>
  <c r="O15" i="2"/>
  <c r="C15" i="2"/>
  <c r="B15" i="2"/>
  <c r="J15" i="2" s="1"/>
  <c r="O14" i="2"/>
  <c r="G14" i="2"/>
  <c r="C14" i="2"/>
  <c r="B14" i="2"/>
  <c r="J14" i="2" s="1"/>
  <c r="O13" i="2"/>
  <c r="C13" i="2"/>
  <c r="B13" i="2"/>
  <c r="J13" i="2" s="1"/>
  <c r="O12" i="2"/>
  <c r="C12" i="2"/>
  <c r="B12" i="2"/>
  <c r="J12" i="2" s="1"/>
  <c r="O11" i="2"/>
  <c r="L11" i="2"/>
  <c r="C11" i="2"/>
  <c r="B11" i="2"/>
  <c r="J11" i="2" s="1"/>
  <c r="O10" i="2"/>
  <c r="C10" i="2"/>
  <c r="B10" i="2"/>
  <c r="J10" i="2" s="1"/>
  <c r="O9" i="2"/>
  <c r="C9" i="2"/>
  <c r="B9" i="2"/>
  <c r="J9" i="2" s="1"/>
  <c r="O8" i="2"/>
  <c r="C8" i="2"/>
  <c r="B8" i="2"/>
  <c r="J8" i="2" s="1"/>
  <c r="O7" i="2"/>
  <c r="C7" i="2"/>
  <c r="B7" i="2"/>
  <c r="J7" i="2" s="1"/>
  <c r="J6" i="2"/>
  <c r="C6" i="2"/>
  <c r="B6" i="2"/>
  <c r="O6" i="2" s="1"/>
  <c r="C5" i="2"/>
  <c r="B5" i="2"/>
  <c r="O5" i="2" s="1"/>
  <c r="C4" i="2"/>
  <c r="B4" i="2"/>
  <c r="O4" i="2" s="1"/>
  <c r="C3" i="2"/>
  <c r="B3" i="2"/>
  <c r="O3" i="2" s="1"/>
  <c r="BN214" i="1"/>
  <c r="BL214" i="1"/>
  <c r="BM213" i="1" s="1"/>
  <c r="BI214" i="1"/>
  <c r="BF213" i="1"/>
  <c r="L81" i="2" s="1"/>
  <c r="BE213" i="1"/>
  <c r="K81" i="2" s="1"/>
  <c r="BA213" i="1"/>
  <c r="I81" i="2" s="1"/>
  <c r="AZ213" i="1"/>
  <c r="H81" i="2" s="1"/>
  <c r="AX213" i="1"/>
  <c r="AW213" i="1"/>
  <c r="AU213" i="1"/>
  <c r="AT213" i="1"/>
  <c r="F81" i="2" s="1"/>
  <c r="AR213" i="1"/>
  <c r="E81" i="2" s="1"/>
  <c r="AQ213" i="1"/>
  <c r="D81" i="2" s="1"/>
  <c r="AA213" i="1"/>
  <c r="Y213" i="1"/>
  <c r="W213" i="1"/>
  <c r="U213" i="1"/>
  <c r="S213" i="1"/>
  <c r="Q213" i="1"/>
  <c r="O213" i="1"/>
  <c r="M213" i="1"/>
  <c r="K213" i="1"/>
  <c r="D213" i="1"/>
  <c r="BN211" i="1"/>
  <c r="BL211" i="1"/>
  <c r="BI211" i="1"/>
  <c r="BP210" i="1"/>
  <c r="Q80" i="2" s="1"/>
  <c r="BO210" i="1"/>
  <c r="P80" i="2" s="1"/>
  <c r="BM210" i="1"/>
  <c r="BK210" i="1"/>
  <c r="N80" i="2" s="1"/>
  <c r="BJ210" i="1"/>
  <c r="M80" i="2" s="1"/>
  <c r="BF210" i="1"/>
  <c r="L80" i="2" s="1"/>
  <c r="BE210" i="1"/>
  <c r="K80" i="2" s="1"/>
  <c r="BA210" i="1"/>
  <c r="I80" i="2" s="1"/>
  <c r="AZ210" i="1"/>
  <c r="H80" i="2" s="1"/>
  <c r="AX210" i="1"/>
  <c r="AW210" i="1"/>
  <c r="AU210" i="1"/>
  <c r="G80" i="2" s="1"/>
  <c r="AT210" i="1"/>
  <c r="F80" i="2" s="1"/>
  <c r="AR210" i="1"/>
  <c r="E80" i="2" s="1"/>
  <c r="AQ210" i="1"/>
  <c r="D80" i="2" s="1"/>
  <c r="AA210" i="1"/>
  <c r="Y210" i="1"/>
  <c r="W210" i="1"/>
  <c r="U210" i="1"/>
  <c r="S210" i="1"/>
  <c r="Q210" i="1"/>
  <c r="O210" i="1"/>
  <c r="M210" i="1"/>
  <c r="K210" i="1"/>
  <c r="D210" i="1"/>
  <c r="BI208" i="1"/>
  <c r="BL208" i="1" s="1"/>
  <c r="BN208" i="1" s="1"/>
  <c r="BN207" i="1"/>
  <c r="BL207" i="1"/>
  <c r="BI207" i="1"/>
  <c r="BI206" i="1"/>
  <c r="BF205" i="1"/>
  <c r="L79" i="2" s="1"/>
  <c r="BE205" i="1"/>
  <c r="K79" i="2" s="1"/>
  <c r="BB205" i="1"/>
  <c r="BC205" i="1" s="1"/>
  <c r="BA205" i="1"/>
  <c r="I79" i="2" s="1"/>
  <c r="AZ205" i="1"/>
  <c r="H79" i="2" s="1"/>
  <c r="AX205" i="1"/>
  <c r="AW205" i="1"/>
  <c r="AU205" i="1"/>
  <c r="AT205" i="1"/>
  <c r="F79" i="2" s="1"/>
  <c r="AR205" i="1"/>
  <c r="E79" i="2" s="1"/>
  <c r="AQ205" i="1"/>
  <c r="D79" i="2" s="1"/>
  <c r="AA205" i="1"/>
  <c r="Y205" i="1"/>
  <c r="W205" i="1"/>
  <c r="U205" i="1"/>
  <c r="S205" i="1"/>
  <c r="Q205" i="1"/>
  <c r="O205" i="1"/>
  <c r="M205" i="1"/>
  <c r="K205" i="1"/>
  <c r="D205" i="1"/>
  <c r="BN203" i="1"/>
  <c r="BL203" i="1"/>
  <c r="BI203" i="1"/>
  <c r="BL202" i="1"/>
  <c r="BN202" i="1" s="1"/>
  <c r="BI202" i="1"/>
  <c r="BP201" i="1"/>
  <c r="Q78" i="2" s="1"/>
  <c r="BO201" i="1"/>
  <c r="P78" i="2" s="1"/>
  <c r="BM201" i="1"/>
  <c r="BJ201" i="1"/>
  <c r="BE201" i="1"/>
  <c r="K78" i="2" s="1"/>
  <c r="AZ201" i="1"/>
  <c r="H78" i="2" s="1"/>
  <c r="AW201" i="1"/>
  <c r="AT201" i="1"/>
  <c r="F78" i="2" s="1"/>
  <c r="AQ201" i="1"/>
  <c r="D78" i="2" s="1"/>
  <c r="AA201" i="1"/>
  <c r="Y201" i="1"/>
  <c r="W201" i="1"/>
  <c r="U201" i="1"/>
  <c r="S201" i="1"/>
  <c r="Q201" i="1"/>
  <c r="O201" i="1"/>
  <c r="M201" i="1"/>
  <c r="K201" i="1"/>
  <c r="D201" i="1"/>
  <c r="BI199" i="1"/>
  <c r="BK198" i="1"/>
  <c r="N77" i="2" s="1"/>
  <c r="BF198" i="1"/>
  <c r="L77" i="2" s="1"/>
  <c r="BE198" i="1"/>
  <c r="K77" i="2" s="1"/>
  <c r="BA198" i="1"/>
  <c r="I77" i="2" s="1"/>
  <c r="AZ198" i="1"/>
  <c r="H77" i="2" s="1"/>
  <c r="AX198" i="1"/>
  <c r="AW198" i="1"/>
  <c r="AU198" i="1"/>
  <c r="G77" i="2" s="1"/>
  <c r="AT198" i="1"/>
  <c r="F77" i="2" s="1"/>
  <c r="AR198" i="1"/>
  <c r="AQ198" i="1"/>
  <c r="D77" i="2" s="1"/>
  <c r="AA198" i="1"/>
  <c r="Y198" i="1"/>
  <c r="W198" i="1"/>
  <c r="U198" i="1"/>
  <c r="S198" i="1"/>
  <c r="Q198" i="1"/>
  <c r="O198" i="1"/>
  <c r="M198" i="1"/>
  <c r="K198" i="1"/>
  <c r="D198" i="1"/>
  <c r="BI196" i="1"/>
  <c r="BL196" i="1" s="1"/>
  <c r="BJ195" i="1"/>
  <c r="M76" i="2" s="1"/>
  <c r="BF195" i="1"/>
  <c r="L76" i="2" s="1"/>
  <c r="BE195" i="1"/>
  <c r="K76" i="2" s="1"/>
  <c r="BA195" i="1"/>
  <c r="I76" i="2" s="1"/>
  <c r="AZ195" i="1"/>
  <c r="H76" i="2" s="1"/>
  <c r="AX195" i="1"/>
  <c r="AW195" i="1"/>
  <c r="AU195" i="1"/>
  <c r="G76" i="2" s="1"/>
  <c r="AT195" i="1"/>
  <c r="F76" i="2" s="1"/>
  <c r="AR195" i="1"/>
  <c r="E76" i="2" s="1"/>
  <c r="AQ195" i="1"/>
  <c r="D76" i="2" s="1"/>
  <c r="AA195" i="1"/>
  <c r="Y195" i="1"/>
  <c r="W195" i="1"/>
  <c r="U195" i="1"/>
  <c r="S195" i="1"/>
  <c r="Q195" i="1"/>
  <c r="O195" i="1"/>
  <c r="M195" i="1"/>
  <c r="K195" i="1"/>
  <c r="D195" i="1"/>
  <c r="BI193" i="1"/>
  <c r="BK192" i="1" s="1"/>
  <c r="N75" i="2" s="1"/>
  <c r="BF192" i="1"/>
  <c r="L75" i="2" s="1"/>
  <c r="BE192" i="1"/>
  <c r="K75" i="2" s="1"/>
  <c r="BA192" i="1"/>
  <c r="I75" i="2" s="1"/>
  <c r="AZ192" i="1"/>
  <c r="H75" i="2" s="1"/>
  <c r="AX192" i="1"/>
  <c r="AW192" i="1"/>
  <c r="AU192" i="1"/>
  <c r="G75" i="2" s="1"/>
  <c r="AT192" i="1"/>
  <c r="F75" i="2" s="1"/>
  <c r="AR192" i="1"/>
  <c r="E75" i="2" s="1"/>
  <c r="AQ192" i="1"/>
  <c r="D75" i="2" s="1"/>
  <c r="AA192" i="1"/>
  <c r="Y192" i="1"/>
  <c r="W192" i="1"/>
  <c r="U192" i="1"/>
  <c r="S192" i="1"/>
  <c r="Q192" i="1"/>
  <c r="O192" i="1"/>
  <c r="M192" i="1"/>
  <c r="K192" i="1"/>
  <c r="D192" i="1"/>
  <c r="BI190" i="1"/>
  <c r="BK188" i="1" s="1"/>
  <c r="N74" i="2" s="1"/>
  <c r="BI189" i="1"/>
  <c r="BL189" i="1" s="1"/>
  <c r="BN189" i="1" s="1"/>
  <c r="BF188" i="1"/>
  <c r="L74" i="2" s="1"/>
  <c r="BE188" i="1"/>
  <c r="K74" i="2" s="1"/>
  <c r="BA188" i="1"/>
  <c r="I74" i="2" s="1"/>
  <c r="AZ188" i="1"/>
  <c r="H74" i="2" s="1"/>
  <c r="AX188" i="1"/>
  <c r="AW188" i="1"/>
  <c r="AU188" i="1"/>
  <c r="G74" i="2" s="1"/>
  <c r="AT188" i="1"/>
  <c r="F74" i="2" s="1"/>
  <c r="AR188" i="1"/>
  <c r="E74" i="2" s="1"/>
  <c r="AQ188" i="1"/>
  <c r="D74" i="2" s="1"/>
  <c r="AA188" i="1"/>
  <c r="Y188" i="1"/>
  <c r="W188" i="1"/>
  <c r="U188" i="1"/>
  <c r="S188" i="1"/>
  <c r="Q188" i="1"/>
  <c r="O188" i="1"/>
  <c r="M188" i="1"/>
  <c r="K188" i="1"/>
  <c r="D188" i="1"/>
  <c r="BI186" i="1"/>
  <c r="BJ184" i="1" s="1"/>
  <c r="M73" i="2" s="1"/>
  <c r="BN185" i="1"/>
  <c r="BL185" i="1"/>
  <c r="BI185" i="1"/>
  <c r="BE184" i="1"/>
  <c r="K73" i="2" s="1"/>
  <c r="AZ184" i="1"/>
  <c r="H73" i="2" s="1"/>
  <c r="AW184" i="1"/>
  <c r="AT184" i="1"/>
  <c r="F73" i="2" s="1"/>
  <c r="AQ184" i="1"/>
  <c r="D73" i="2" s="1"/>
  <c r="AA184" i="1"/>
  <c r="Y184" i="1"/>
  <c r="W184" i="1"/>
  <c r="U184" i="1"/>
  <c r="S184" i="1"/>
  <c r="Q184" i="1"/>
  <c r="O184" i="1"/>
  <c r="M184" i="1"/>
  <c r="K184" i="1"/>
  <c r="D184" i="1"/>
  <c r="BI182" i="1"/>
  <c r="BK181" i="1" s="1"/>
  <c r="N72" i="2" s="1"/>
  <c r="BJ181" i="1"/>
  <c r="M72" i="2" s="1"/>
  <c r="BF181" i="1"/>
  <c r="L72" i="2" s="1"/>
  <c r="BE181" i="1"/>
  <c r="K72" i="2" s="1"/>
  <c r="BA181" i="1"/>
  <c r="I72" i="2" s="1"/>
  <c r="AZ181" i="1"/>
  <c r="H72" i="2" s="1"/>
  <c r="AX181" i="1"/>
  <c r="AW181" i="1"/>
  <c r="AU181" i="1"/>
  <c r="AT181" i="1"/>
  <c r="F72" i="2" s="1"/>
  <c r="AR181" i="1"/>
  <c r="E72" i="2" s="1"/>
  <c r="AQ181" i="1"/>
  <c r="D72" i="2" s="1"/>
  <c r="AA181" i="1"/>
  <c r="Y181" i="1"/>
  <c r="W181" i="1"/>
  <c r="U181" i="1"/>
  <c r="S181" i="1"/>
  <c r="Q181" i="1"/>
  <c r="O181" i="1"/>
  <c r="M181" i="1"/>
  <c r="K181" i="1"/>
  <c r="D181" i="1"/>
  <c r="BN179" i="1"/>
  <c r="BL179" i="1"/>
  <c r="BI179" i="1"/>
  <c r="BP178" i="1"/>
  <c r="Q71" i="2" s="1"/>
  <c r="BO178" i="1"/>
  <c r="P71" i="2" s="1"/>
  <c r="BM178" i="1"/>
  <c r="BK178" i="1"/>
  <c r="N71" i="2" s="1"/>
  <c r="BJ178" i="1"/>
  <c r="M71" i="2" s="1"/>
  <c r="BF178" i="1"/>
  <c r="L71" i="2" s="1"/>
  <c r="BE178" i="1"/>
  <c r="K71" i="2" s="1"/>
  <c r="BA178" i="1"/>
  <c r="I71" i="2" s="1"/>
  <c r="AZ178" i="1"/>
  <c r="H71" i="2" s="1"/>
  <c r="AX178" i="1"/>
  <c r="AW178" i="1"/>
  <c r="AU178" i="1"/>
  <c r="G71" i="2" s="1"/>
  <c r="AT178" i="1"/>
  <c r="F71" i="2" s="1"/>
  <c r="AR178" i="1"/>
  <c r="E71" i="2" s="1"/>
  <c r="AQ178" i="1"/>
  <c r="D71" i="2" s="1"/>
  <c r="AA178" i="1"/>
  <c r="Y178" i="1"/>
  <c r="W178" i="1"/>
  <c r="U178" i="1"/>
  <c r="S178" i="1"/>
  <c r="Q178" i="1"/>
  <c r="O178" i="1"/>
  <c r="M178" i="1"/>
  <c r="K178" i="1"/>
  <c r="D178" i="1"/>
  <c r="BN176" i="1"/>
  <c r="BP175" i="1" s="1"/>
  <c r="Q70" i="2" s="1"/>
  <c r="BL176" i="1"/>
  <c r="BM175" i="1" s="1"/>
  <c r="BI176" i="1"/>
  <c r="BK175" i="1" s="1"/>
  <c r="N70" i="2" s="1"/>
  <c r="BJ175" i="1"/>
  <c r="M70" i="2" s="1"/>
  <c r="BF175" i="1"/>
  <c r="L70" i="2" s="1"/>
  <c r="BE175" i="1"/>
  <c r="K70" i="2" s="1"/>
  <c r="BA175" i="1"/>
  <c r="I70" i="2" s="1"/>
  <c r="AZ175" i="1"/>
  <c r="H70" i="2" s="1"/>
  <c r="AX175" i="1"/>
  <c r="AW175" i="1"/>
  <c r="AU175" i="1"/>
  <c r="G70" i="2" s="1"/>
  <c r="AT175" i="1"/>
  <c r="F70" i="2" s="1"/>
  <c r="AR175" i="1"/>
  <c r="E70" i="2" s="1"/>
  <c r="AQ175" i="1"/>
  <c r="D70" i="2" s="1"/>
  <c r="AA175" i="1"/>
  <c r="Y175" i="1"/>
  <c r="W175" i="1"/>
  <c r="U175" i="1"/>
  <c r="S175" i="1"/>
  <c r="Q175" i="1"/>
  <c r="O175" i="1"/>
  <c r="M175" i="1"/>
  <c r="K175" i="1"/>
  <c r="D175" i="1"/>
  <c r="BN173" i="1"/>
  <c r="BL173" i="1"/>
  <c r="BI173" i="1"/>
  <c r="BL172" i="1"/>
  <c r="BM171" i="1" s="1"/>
  <c r="BI172" i="1"/>
  <c r="BF171" i="1"/>
  <c r="L69" i="2" s="1"/>
  <c r="BE171" i="1"/>
  <c r="K69" i="2" s="1"/>
  <c r="BA171" i="1"/>
  <c r="I69" i="2" s="1"/>
  <c r="AZ171" i="1"/>
  <c r="H69" i="2" s="1"/>
  <c r="AX171" i="1"/>
  <c r="AW171" i="1"/>
  <c r="AU171" i="1"/>
  <c r="AT171" i="1"/>
  <c r="AR171" i="1"/>
  <c r="E69" i="2" s="1"/>
  <c r="AQ171" i="1"/>
  <c r="D69" i="2" s="1"/>
  <c r="AA171" i="1"/>
  <c r="Y171" i="1"/>
  <c r="W171" i="1"/>
  <c r="U171" i="1"/>
  <c r="S171" i="1"/>
  <c r="Q171" i="1"/>
  <c r="O171" i="1"/>
  <c r="M171" i="1"/>
  <c r="K171" i="1"/>
  <c r="D171" i="1"/>
  <c r="BL169" i="1"/>
  <c r="BM168" i="1" s="1"/>
  <c r="BI169" i="1"/>
  <c r="BK168" i="1"/>
  <c r="N68" i="2" s="1"/>
  <c r="BJ168" i="1"/>
  <c r="M68" i="2" s="1"/>
  <c r="BF168" i="1"/>
  <c r="L68" i="2" s="1"/>
  <c r="BE168" i="1"/>
  <c r="K68" i="2" s="1"/>
  <c r="BA168" i="1"/>
  <c r="I68" i="2" s="1"/>
  <c r="AZ168" i="1"/>
  <c r="AX168" i="1"/>
  <c r="AW168" i="1"/>
  <c r="AU168" i="1"/>
  <c r="G68" i="2" s="1"/>
  <c r="AT168" i="1"/>
  <c r="F68" i="2" s="1"/>
  <c r="AR168" i="1"/>
  <c r="E68" i="2" s="1"/>
  <c r="AQ168" i="1"/>
  <c r="D68" i="2" s="1"/>
  <c r="AA168" i="1"/>
  <c r="Y168" i="1"/>
  <c r="W168" i="1"/>
  <c r="U168" i="1"/>
  <c r="S168" i="1"/>
  <c r="Q168" i="1"/>
  <c r="O168" i="1"/>
  <c r="M168" i="1"/>
  <c r="K168" i="1"/>
  <c r="D168" i="1"/>
  <c r="BI166" i="1"/>
  <c r="BJ164" i="1" s="1"/>
  <c r="M67" i="2" s="1"/>
  <c r="BL165" i="1"/>
  <c r="BN165" i="1" s="1"/>
  <c r="BI165" i="1"/>
  <c r="BF164" i="1"/>
  <c r="L67" i="2" s="1"/>
  <c r="BE164" i="1"/>
  <c r="K67" i="2" s="1"/>
  <c r="BA164" i="1"/>
  <c r="I67" i="2" s="1"/>
  <c r="AZ164" i="1"/>
  <c r="H67" i="2" s="1"/>
  <c r="AX164" i="1"/>
  <c r="AW164" i="1"/>
  <c r="AU164" i="1"/>
  <c r="G67" i="2" s="1"/>
  <c r="AT164" i="1"/>
  <c r="F67" i="2" s="1"/>
  <c r="AR164" i="1"/>
  <c r="E67" i="2" s="1"/>
  <c r="AQ164" i="1"/>
  <c r="D67" i="2" s="1"/>
  <c r="AA164" i="1"/>
  <c r="Y164" i="1"/>
  <c r="W164" i="1"/>
  <c r="U164" i="1"/>
  <c r="S164" i="1"/>
  <c r="Q164" i="1"/>
  <c r="O164" i="1"/>
  <c r="M164" i="1"/>
  <c r="K164" i="1"/>
  <c r="D164" i="1"/>
  <c r="BI162" i="1"/>
  <c r="BJ161" i="1" s="1"/>
  <c r="M66" i="2" s="1"/>
  <c r="BF161" i="1"/>
  <c r="L66" i="2" s="1"/>
  <c r="BE161" i="1"/>
  <c r="K66" i="2" s="1"/>
  <c r="BA161" i="1"/>
  <c r="I66" i="2" s="1"/>
  <c r="AZ161" i="1"/>
  <c r="H66" i="2" s="1"/>
  <c r="AX161" i="1"/>
  <c r="AW161" i="1"/>
  <c r="AU161" i="1"/>
  <c r="G66" i="2" s="1"/>
  <c r="AT161" i="1"/>
  <c r="AR161" i="1"/>
  <c r="AQ161" i="1"/>
  <c r="D66" i="2" s="1"/>
  <c r="AA161" i="1"/>
  <c r="Y161" i="1"/>
  <c r="W161" i="1"/>
  <c r="U161" i="1"/>
  <c r="S161" i="1"/>
  <c r="Q161" i="1"/>
  <c r="O161" i="1"/>
  <c r="M161" i="1"/>
  <c r="K161" i="1"/>
  <c r="D161" i="1"/>
  <c r="BI159" i="1"/>
  <c r="BL159" i="1" s="1"/>
  <c r="BK158" i="1"/>
  <c r="N65" i="2" s="1"/>
  <c r="BJ158" i="1"/>
  <c r="M65" i="2" s="1"/>
  <c r="BF158" i="1"/>
  <c r="L65" i="2" s="1"/>
  <c r="BE158" i="1"/>
  <c r="K65" i="2" s="1"/>
  <c r="BA158" i="1"/>
  <c r="I65" i="2" s="1"/>
  <c r="AZ158" i="1"/>
  <c r="AX158" i="1"/>
  <c r="AW158" i="1"/>
  <c r="AU158" i="1"/>
  <c r="G65" i="2" s="1"/>
  <c r="AT158" i="1"/>
  <c r="F65" i="2" s="1"/>
  <c r="AR158" i="1"/>
  <c r="E65" i="2" s="1"/>
  <c r="AQ158" i="1"/>
  <c r="D65" i="2" s="1"/>
  <c r="AA158" i="1"/>
  <c r="Y158" i="1"/>
  <c r="W158" i="1"/>
  <c r="U158" i="1"/>
  <c r="S158" i="1"/>
  <c r="Q158" i="1"/>
  <c r="O158" i="1"/>
  <c r="M158" i="1"/>
  <c r="K158" i="1"/>
  <c r="D158" i="1"/>
  <c r="BI156" i="1"/>
  <c r="BJ155" i="1" s="1"/>
  <c r="M64" i="2" s="1"/>
  <c r="BK155" i="1"/>
  <c r="N64" i="2" s="1"/>
  <c r="BF155" i="1"/>
  <c r="L64" i="2" s="1"/>
  <c r="BE155" i="1"/>
  <c r="K64" i="2" s="1"/>
  <c r="BA155" i="1"/>
  <c r="I64" i="2" s="1"/>
  <c r="AZ155" i="1"/>
  <c r="H64" i="2" s="1"/>
  <c r="AX155" i="1"/>
  <c r="AW155" i="1"/>
  <c r="AU155" i="1"/>
  <c r="G64" i="2" s="1"/>
  <c r="AT155" i="1"/>
  <c r="F64" i="2" s="1"/>
  <c r="AR155" i="1"/>
  <c r="E64" i="2" s="1"/>
  <c r="AQ155" i="1"/>
  <c r="D64" i="2" s="1"/>
  <c r="AA155" i="1"/>
  <c r="Y155" i="1"/>
  <c r="W155" i="1"/>
  <c r="U155" i="1"/>
  <c r="S155" i="1"/>
  <c r="Q155" i="1"/>
  <c r="O155" i="1"/>
  <c r="M155" i="1"/>
  <c r="K155" i="1"/>
  <c r="D155" i="1"/>
  <c r="BL153" i="1"/>
  <c r="BN153" i="1" s="1"/>
  <c r="BI153" i="1"/>
  <c r="BJ152" i="1" s="1"/>
  <c r="M63" i="2" s="1"/>
  <c r="BM152" i="1"/>
  <c r="BF152" i="1"/>
  <c r="L63" i="2" s="1"/>
  <c r="BE152" i="1"/>
  <c r="K63" i="2" s="1"/>
  <c r="BA152" i="1"/>
  <c r="I63" i="2" s="1"/>
  <c r="AZ152" i="1"/>
  <c r="H63" i="2" s="1"/>
  <c r="AX152" i="1"/>
  <c r="AW152" i="1"/>
  <c r="AU152" i="1"/>
  <c r="G63" i="2" s="1"/>
  <c r="AT152" i="1"/>
  <c r="F63" i="2" s="1"/>
  <c r="AR152" i="1"/>
  <c r="E63" i="2" s="1"/>
  <c r="AQ152" i="1"/>
  <c r="D63" i="2" s="1"/>
  <c r="AA152" i="1"/>
  <c r="Y152" i="1"/>
  <c r="W152" i="1"/>
  <c r="U152" i="1"/>
  <c r="S152" i="1"/>
  <c r="Q152" i="1"/>
  <c r="O152" i="1"/>
  <c r="M152" i="1"/>
  <c r="K152" i="1"/>
  <c r="D152" i="1"/>
  <c r="BI150" i="1"/>
  <c r="BL150" i="1" s="1"/>
  <c r="BN150" i="1" s="1"/>
  <c r="BI149" i="1"/>
  <c r="BL149" i="1" s="1"/>
  <c r="BK148" i="1"/>
  <c r="N42" i="2" s="1"/>
  <c r="BJ148" i="1"/>
  <c r="M42" i="2" s="1"/>
  <c r="BF148" i="1"/>
  <c r="L42" i="2" s="1"/>
  <c r="BE148" i="1"/>
  <c r="K42" i="2" s="1"/>
  <c r="BA148" i="1"/>
  <c r="I42" i="2" s="1"/>
  <c r="AZ148" i="1"/>
  <c r="AX148" i="1"/>
  <c r="AW148" i="1"/>
  <c r="AU148" i="1"/>
  <c r="G42" i="2" s="1"/>
  <c r="AT148" i="1"/>
  <c r="F42" i="2" s="1"/>
  <c r="AR148" i="1"/>
  <c r="E42" i="2" s="1"/>
  <c r="AQ148" i="1"/>
  <c r="D42" i="2" s="1"/>
  <c r="AA148" i="1"/>
  <c r="Y148" i="1"/>
  <c r="W148" i="1"/>
  <c r="U148" i="1"/>
  <c r="S148" i="1"/>
  <c r="Q148" i="1"/>
  <c r="O148" i="1"/>
  <c r="M148" i="1"/>
  <c r="K148" i="1"/>
  <c r="D148" i="1"/>
  <c r="BI146" i="1"/>
  <c r="BL146" i="1" s="1"/>
  <c r="BN146" i="1" s="1"/>
  <c r="BI145" i="1"/>
  <c r="BK144" i="1" s="1"/>
  <c r="N41" i="2" s="1"/>
  <c r="BF144" i="1"/>
  <c r="L41" i="2" s="1"/>
  <c r="BE144" i="1"/>
  <c r="K41" i="2" s="1"/>
  <c r="BB144" i="1"/>
  <c r="BC144" i="1" s="1"/>
  <c r="BA144" i="1"/>
  <c r="I41" i="2" s="1"/>
  <c r="AZ144" i="1"/>
  <c r="H41" i="2" s="1"/>
  <c r="AX144" i="1"/>
  <c r="AW144" i="1"/>
  <c r="AU144" i="1"/>
  <c r="G41" i="2" s="1"/>
  <c r="AT144" i="1"/>
  <c r="F41" i="2" s="1"/>
  <c r="AR144" i="1"/>
  <c r="E41" i="2" s="1"/>
  <c r="AQ144" i="1"/>
  <c r="D41" i="2" s="1"/>
  <c r="AA144" i="1"/>
  <c r="Y144" i="1"/>
  <c r="W144" i="1"/>
  <c r="U144" i="1"/>
  <c r="S144" i="1"/>
  <c r="Q144" i="1"/>
  <c r="O144" i="1"/>
  <c r="M144" i="1"/>
  <c r="K144" i="1"/>
  <c r="D144" i="1"/>
  <c r="BL142" i="1"/>
  <c r="BN142" i="1" s="1"/>
  <c r="BI142" i="1"/>
  <c r="BI141" i="1"/>
  <c r="BL141" i="1" s="1"/>
  <c r="BK140" i="1"/>
  <c r="N40" i="2" s="1"/>
  <c r="BJ140" i="1"/>
  <c r="M40" i="2" s="1"/>
  <c r="BF140" i="1"/>
  <c r="L40" i="2" s="1"/>
  <c r="BE140" i="1"/>
  <c r="K40" i="2" s="1"/>
  <c r="BB140" i="1"/>
  <c r="BC140" i="1" s="1"/>
  <c r="BA140" i="1"/>
  <c r="I40" i="2" s="1"/>
  <c r="AZ140" i="1"/>
  <c r="H40" i="2" s="1"/>
  <c r="AX140" i="1"/>
  <c r="AW140" i="1"/>
  <c r="AU140" i="1"/>
  <c r="G40" i="2" s="1"/>
  <c r="AT140" i="1"/>
  <c r="F40" i="2" s="1"/>
  <c r="AR140" i="1"/>
  <c r="E40" i="2" s="1"/>
  <c r="AQ140" i="1"/>
  <c r="D40" i="2" s="1"/>
  <c r="AA140" i="1"/>
  <c r="Y140" i="1"/>
  <c r="W140" i="1"/>
  <c r="U140" i="1"/>
  <c r="S140" i="1"/>
  <c r="Q140" i="1"/>
  <c r="O140" i="1"/>
  <c r="M140" i="1"/>
  <c r="K140" i="1"/>
  <c r="D140" i="1"/>
  <c r="BL138" i="1"/>
  <c r="BM137" i="1" s="1"/>
  <c r="BI138" i="1"/>
  <c r="BK137" i="1"/>
  <c r="N39" i="2" s="1"/>
  <c r="BJ137" i="1"/>
  <c r="M39" i="2" s="1"/>
  <c r="BF137" i="1"/>
  <c r="L39" i="2" s="1"/>
  <c r="BE137" i="1"/>
  <c r="K39" i="2" s="1"/>
  <c r="BA137" i="1"/>
  <c r="I39" i="2" s="1"/>
  <c r="AZ137" i="1"/>
  <c r="AX137" i="1"/>
  <c r="AW137" i="1"/>
  <c r="AU137" i="1"/>
  <c r="G39" i="2" s="1"/>
  <c r="AT137" i="1"/>
  <c r="F39" i="2" s="1"/>
  <c r="AR137" i="1"/>
  <c r="E39" i="2" s="1"/>
  <c r="AQ137" i="1"/>
  <c r="D39" i="2" s="1"/>
  <c r="AA137" i="1"/>
  <c r="Y137" i="1"/>
  <c r="W137" i="1"/>
  <c r="U137" i="1"/>
  <c r="S137" i="1"/>
  <c r="Q137" i="1"/>
  <c r="O137" i="1"/>
  <c r="M137" i="1"/>
  <c r="K137" i="1"/>
  <c r="D137" i="1"/>
  <c r="BI135" i="1"/>
  <c r="BL135" i="1" s="1"/>
  <c r="BN135" i="1" s="1"/>
  <c r="BI134" i="1"/>
  <c r="BL134" i="1" s="1"/>
  <c r="BN134" i="1" s="1"/>
  <c r="BI133" i="1"/>
  <c r="BL133" i="1" s="1"/>
  <c r="BJ132" i="1"/>
  <c r="M38" i="2" s="1"/>
  <c r="BF132" i="1"/>
  <c r="L38" i="2" s="1"/>
  <c r="BE132" i="1"/>
  <c r="K38" i="2" s="1"/>
  <c r="BB132" i="1"/>
  <c r="BC132" i="1" s="1"/>
  <c r="BA132" i="1"/>
  <c r="I38" i="2" s="1"/>
  <c r="AZ132" i="1"/>
  <c r="H38" i="2" s="1"/>
  <c r="AX132" i="1"/>
  <c r="AW132" i="1"/>
  <c r="AU132" i="1"/>
  <c r="G38" i="2" s="1"/>
  <c r="AT132" i="1"/>
  <c r="F38" i="2" s="1"/>
  <c r="AR132" i="1"/>
  <c r="E38" i="2" s="1"/>
  <c r="AQ132" i="1"/>
  <c r="D38" i="2" s="1"/>
  <c r="AA132" i="1"/>
  <c r="Y132" i="1"/>
  <c r="W132" i="1"/>
  <c r="U132" i="1"/>
  <c r="S132" i="1"/>
  <c r="Q132" i="1"/>
  <c r="O132" i="1"/>
  <c r="M132" i="1"/>
  <c r="K132" i="1"/>
  <c r="D132" i="1"/>
  <c r="BL130" i="1"/>
  <c r="BN130" i="1" s="1"/>
  <c r="BI130" i="1"/>
  <c r="BI129" i="1"/>
  <c r="BL129" i="1" s="1"/>
  <c r="BK128" i="1"/>
  <c r="N37" i="2" s="1"/>
  <c r="BF128" i="1"/>
  <c r="L37" i="2" s="1"/>
  <c r="BE128" i="1"/>
  <c r="K37" i="2" s="1"/>
  <c r="BA128" i="1"/>
  <c r="I37" i="2" s="1"/>
  <c r="AZ128" i="1"/>
  <c r="H37" i="2" s="1"/>
  <c r="AX128" i="1"/>
  <c r="AW128" i="1"/>
  <c r="AU128" i="1"/>
  <c r="G37" i="2" s="1"/>
  <c r="AT128" i="1"/>
  <c r="F37" i="2" s="1"/>
  <c r="AR128" i="1"/>
  <c r="E37" i="2" s="1"/>
  <c r="AQ128" i="1"/>
  <c r="D37" i="2" s="1"/>
  <c r="AA128" i="1"/>
  <c r="Y128" i="1"/>
  <c r="W128" i="1"/>
  <c r="U128" i="1"/>
  <c r="S128" i="1"/>
  <c r="Q128" i="1"/>
  <c r="O128" i="1"/>
  <c r="M128" i="1"/>
  <c r="K128" i="1"/>
  <c r="D128" i="1"/>
  <c r="BI126" i="1"/>
  <c r="BK125" i="1" s="1"/>
  <c r="N36" i="2" s="1"/>
  <c r="BF125" i="1"/>
  <c r="L36" i="2" s="1"/>
  <c r="BE125" i="1"/>
  <c r="K36" i="2" s="1"/>
  <c r="BA125" i="1"/>
  <c r="I36" i="2" s="1"/>
  <c r="AZ125" i="1"/>
  <c r="H36" i="2" s="1"/>
  <c r="AX125" i="1"/>
  <c r="AW125" i="1"/>
  <c r="AU125" i="1"/>
  <c r="G36" i="2" s="1"/>
  <c r="AT125" i="1"/>
  <c r="F36" i="2" s="1"/>
  <c r="AR125" i="1"/>
  <c r="E36" i="2" s="1"/>
  <c r="AQ125" i="1"/>
  <c r="D36" i="2" s="1"/>
  <c r="AA125" i="1"/>
  <c r="Y125" i="1"/>
  <c r="W125" i="1"/>
  <c r="U125" i="1"/>
  <c r="S125" i="1"/>
  <c r="Q125" i="1"/>
  <c r="O125" i="1"/>
  <c r="M125" i="1"/>
  <c r="K125" i="1"/>
  <c r="D125" i="1"/>
  <c r="BI123" i="1"/>
  <c r="BL123" i="1" s="1"/>
  <c r="BK122" i="1"/>
  <c r="N35" i="2" s="1"/>
  <c r="BF122" i="1"/>
  <c r="L35" i="2" s="1"/>
  <c r="BE122" i="1"/>
  <c r="K35" i="2" s="1"/>
  <c r="BA122" i="1"/>
  <c r="I35" i="2" s="1"/>
  <c r="AZ122" i="1"/>
  <c r="H35" i="2" s="1"/>
  <c r="AX122" i="1"/>
  <c r="AW122" i="1"/>
  <c r="AU122" i="1"/>
  <c r="G35" i="2" s="1"/>
  <c r="AT122" i="1"/>
  <c r="F35" i="2" s="1"/>
  <c r="AR122" i="1"/>
  <c r="E35" i="2" s="1"/>
  <c r="AQ122" i="1"/>
  <c r="D35" i="2" s="1"/>
  <c r="AA122" i="1"/>
  <c r="Y122" i="1"/>
  <c r="W122" i="1"/>
  <c r="U122" i="1"/>
  <c r="S122" i="1"/>
  <c r="Q122" i="1"/>
  <c r="O122" i="1"/>
  <c r="M122" i="1"/>
  <c r="K122" i="1"/>
  <c r="D122" i="1"/>
  <c r="BI120" i="1"/>
  <c r="BL120" i="1" s="1"/>
  <c r="BN120" i="1" s="1"/>
  <c r="BI119" i="1"/>
  <c r="BL119" i="1" s="1"/>
  <c r="BJ118" i="1"/>
  <c r="M34" i="2" s="1"/>
  <c r="BF118" i="1"/>
  <c r="L34" i="2" s="1"/>
  <c r="BE118" i="1"/>
  <c r="K34" i="2" s="1"/>
  <c r="BB118" i="1"/>
  <c r="BC118" i="1" s="1"/>
  <c r="BA118" i="1"/>
  <c r="I34" i="2" s="1"/>
  <c r="AZ118" i="1"/>
  <c r="H34" i="2" s="1"/>
  <c r="AX118" i="1"/>
  <c r="AW118" i="1"/>
  <c r="AU118" i="1"/>
  <c r="G34" i="2" s="1"/>
  <c r="AT118" i="1"/>
  <c r="F34" i="2" s="1"/>
  <c r="AR118" i="1"/>
  <c r="E34" i="2" s="1"/>
  <c r="AQ118" i="1"/>
  <c r="D34" i="2" s="1"/>
  <c r="AA118" i="1"/>
  <c r="Y118" i="1"/>
  <c r="W118" i="1"/>
  <c r="U118" i="1"/>
  <c r="S118" i="1"/>
  <c r="Q118" i="1"/>
  <c r="O118" i="1"/>
  <c r="M118" i="1"/>
  <c r="K118" i="1"/>
  <c r="D118" i="1"/>
  <c r="BL116" i="1"/>
  <c r="BM115" i="1" s="1"/>
  <c r="BI116" i="1"/>
  <c r="BK115" i="1"/>
  <c r="N33" i="2" s="1"/>
  <c r="BJ115" i="1"/>
  <c r="M33" i="2" s="1"/>
  <c r="BF115" i="1"/>
  <c r="L33" i="2" s="1"/>
  <c r="BE115" i="1"/>
  <c r="K33" i="2" s="1"/>
  <c r="BA115" i="1"/>
  <c r="I33" i="2" s="1"/>
  <c r="AZ115" i="1"/>
  <c r="H33" i="2" s="1"/>
  <c r="AX115" i="1"/>
  <c r="AW115" i="1"/>
  <c r="AU115" i="1"/>
  <c r="G33" i="2" s="1"/>
  <c r="AT115" i="1"/>
  <c r="F33" i="2" s="1"/>
  <c r="AR115" i="1"/>
  <c r="E33" i="2" s="1"/>
  <c r="AQ115" i="1"/>
  <c r="D33" i="2" s="1"/>
  <c r="AA115" i="1"/>
  <c r="Y115" i="1"/>
  <c r="W115" i="1"/>
  <c r="U115" i="1"/>
  <c r="S115" i="1"/>
  <c r="Q115" i="1"/>
  <c r="O115" i="1"/>
  <c r="M115" i="1"/>
  <c r="K115" i="1"/>
  <c r="D115" i="1"/>
  <c r="BI113" i="1"/>
  <c r="BJ112" i="1" s="1"/>
  <c r="M32" i="2" s="1"/>
  <c r="BF112" i="1"/>
  <c r="L32" i="2" s="1"/>
  <c r="BE112" i="1"/>
  <c r="K32" i="2" s="1"/>
  <c r="BA112" i="1"/>
  <c r="I32" i="2" s="1"/>
  <c r="AZ112" i="1"/>
  <c r="H32" i="2" s="1"/>
  <c r="AX112" i="1"/>
  <c r="AW112" i="1"/>
  <c r="AU112" i="1"/>
  <c r="G32" i="2" s="1"/>
  <c r="AT112" i="1"/>
  <c r="AR112" i="1"/>
  <c r="AQ112" i="1"/>
  <c r="D32" i="2" s="1"/>
  <c r="AA112" i="1"/>
  <c r="Y112" i="1"/>
  <c r="W112" i="1"/>
  <c r="U112" i="1"/>
  <c r="S112" i="1"/>
  <c r="Q112" i="1"/>
  <c r="O112" i="1"/>
  <c r="M112" i="1"/>
  <c r="K112" i="1"/>
  <c r="D112" i="1"/>
  <c r="BL110" i="1"/>
  <c r="BM109" i="1" s="1"/>
  <c r="BI110" i="1"/>
  <c r="BK109" i="1"/>
  <c r="N31" i="2" s="1"/>
  <c r="BJ109" i="1"/>
  <c r="M31" i="2" s="1"/>
  <c r="BF109" i="1"/>
  <c r="L31" i="2" s="1"/>
  <c r="BE109" i="1"/>
  <c r="K31" i="2" s="1"/>
  <c r="BA109" i="1"/>
  <c r="I31" i="2" s="1"/>
  <c r="AZ109" i="1"/>
  <c r="H31" i="2" s="1"/>
  <c r="AX109" i="1"/>
  <c r="AW109" i="1"/>
  <c r="AU109" i="1"/>
  <c r="G31" i="2" s="1"/>
  <c r="AT109" i="1"/>
  <c r="F31" i="2" s="1"/>
  <c r="AR109" i="1"/>
  <c r="E31" i="2" s="1"/>
  <c r="AQ109" i="1"/>
  <c r="D31" i="2" s="1"/>
  <c r="AA109" i="1"/>
  <c r="Y109" i="1"/>
  <c r="W109" i="1"/>
  <c r="U109" i="1"/>
  <c r="S109" i="1"/>
  <c r="Q109" i="1"/>
  <c r="O109" i="1"/>
  <c r="M109" i="1"/>
  <c r="K109" i="1"/>
  <c r="D109" i="1"/>
  <c r="BI107" i="1"/>
  <c r="BJ106" i="1" s="1"/>
  <c r="M30" i="2" s="1"/>
  <c r="BF106" i="1"/>
  <c r="L30" i="2" s="1"/>
  <c r="BE106" i="1"/>
  <c r="K30" i="2" s="1"/>
  <c r="BA106" i="1"/>
  <c r="I30" i="2" s="1"/>
  <c r="AZ106" i="1"/>
  <c r="H30" i="2" s="1"/>
  <c r="AX106" i="1"/>
  <c r="AW106" i="1"/>
  <c r="AU106" i="1"/>
  <c r="G30" i="2" s="1"/>
  <c r="AT106" i="1"/>
  <c r="F30" i="2" s="1"/>
  <c r="AR106" i="1"/>
  <c r="E30" i="2" s="1"/>
  <c r="AQ106" i="1"/>
  <c r="D30" i="2" s="1"/>
  <c r="AA106" i="1"/>
  <c r="Y106" i="1"/>
  <c r="W106" i="1"/>
  <c r="U106" i="1"/>
  <c r="S106" i="1"/>
  <c r="Q106" i="1"/>
  <c r="O106" i="1"/>
  <c r="M106" i="1"/>
  <c r="K106" i="1"/>
  <c r="D106" i="1"/>
  <c r="BL104" i="1"/>
  <c r="BM103" i="1" s="1"/>
  <c r="BI104" i="1"/>
  <c r="BK103" i="1"/>
  <c r="N29" i="2" s="1"/>
  <c r="BJ103" i="1"/>
  <c r="M29" i="2" s="1"/>
  <c r="BF103" i="1"/>
  <c r="L29" i="2" s="1"/>
  <c r="BE103" i="1"/>
  <c r="K29" i="2" s="1"/>
  <c r="BA103" i="1"/>
  <c r="I29" i="2" s="1"/>
  <c r="AZ103" i="1"/>
  <c r="H29" i="2" s="1"/>
  <c r="AX103" i="1"/>
  <c r="AW103" i="1"/>
  <c r="AU103" i="1"/>
  <c r="G29" i="2" s="1"/>
  <c r="AT103" i="1"/>
  <c r="F29" i="2" s="1"/>
  <c r="AR103" i="1"/>
  <c r="E29" i="2" s="1"/>
  <c r="AQ103" i="1"/>
  <c r="D29" i="2" s="1"/>
  <c r="AA103" i="1"/>
  <c r="Y103" i="1"/>
  <c r="W103" i="1"/>
  <c r="U103" i="1"/>
  <c r="S103" i="1"/>
  <c r="Q103" i="1"/>
  <c r="O103" i="1"/>
  <c r="M103" i="1"/>
  <c r="K103" i="1"/>
  <c r="D103" i="1"/>
  <c r="BI101" i="1"/>
  <c r="BJ100" i="1" s="1"/>
  <c r="M28" i="2" s="1"/>
  <c r="BF100" i="1"/>
  <c r="L28" i="2" s="1"/>
  <c r="BE100" i="1"/>
  <c r="K28" i="2" s="1"/>
  <c r="BA100" i="1"/>
  <c r="I28" i="2" s="1"/>
  <c r="AZ100" i="1"/>
  <c r="H28" i="2" s="1"/>
  <c r="AX100" i="1"/>
  <c r="AW100" i="1"/>
  <c r="AU100" i="1"/>
  <c r="G28" i="2" s="1"/>
  <c r="AT100" i="1"/>
  <c r="F28" i="2" s="1"/>
  <c r="AR100" i="1"/>
  <c r="E28" i="2" s="1"/>
  <c r="AQ100" i="1"/>
  <c r="D28" i="2" s="1"/>
  <c r="AA100" i="1"/>
  <c r="Y100" i="1"/>
  <c r="W100" i="1"/>
  <c r="U100" i="1"/>
  <c r="S100" i="1"/>
  <c r="Q100" i="1"/>
  <c r="O100" i="1"/>
  <c r="M100" i="1"/>
  <c r="K100" i="1"/>
  <c r="D100" i="1"/>
  <c r="BL98" i="1"/>
  <c r="BN98" i="1" s="1"/>
  <c r="BI98" i="1"/>
  <c r="BI97" i="1"/>
  <c r="BL97" i="1" s="1"/>
  <c r="BK96" i="1"/>
  <c r="N27" i="2" s="1"/>
  <c r="BF96" i="1"/>
  <c r="L27" i="2" s="1"/>
  <c r="BE96" i="1"/>
  <c r="K27" i="2" s="1"/>
  <c r="BB96" i="1"/>
  <c r="BC96" i="1" s="1"/>
  <c r="BA96" i="1"/>
  <c r="I27" i="2" s="1"/>
  <c r="AZ96" i="1"/>
  <c r="H27" i="2" s="1"/>
  <c r="AX96" i="1"/>
  <c r="AW96" i="1"/>
  <c r="AU96" i="1"/>
  <c r="G27" i="2" s="1"/>
  <c r="AT96" i="1"/>
  <c r="F27" i="2" s="1"/>
  <c r="AR96" i="1"/>
  <c r="E27" i="2" s="1"/>
  <c r="AQ96" i="1"/>
  <c r="D27" i="2" s="1"/>
  <c r="AA96" i="1"/>
  <c r="Y96" i="1"/>
  <c r="W96" i="1"/>
  <c r="U96" i="1"/>
  <c r="S96" i="1"/>
  <c r="Q96" i="1"/>
  <c r="O96" i="1"/>
  <c r="M96" i="1"/>
  <c r="K96" i="1"/>
  <c r="D96" i="1"/>
  <c r="BN94" i="1"/>
  <c r="BL94" i="1"/>
  <c r="BI94" i="1"/>
  <c r="BI93" i="1"/>
  <c r="BJ92" i="1" s="1"/>
  <c r="M26" i="2" s="1"/>
  <c r="BF92" i="1"/>
  <c r="L26" i="2" s="1"/>
  <c r="BE92" i="1"/>
  <c r="K26" i="2" s="1"/>
  <c r="BB92" i="1"/>
  <c r="BC92" i="1" s="1"/>
  <c r="BA92" i="1"/>
  <c r="I26" i="2" s="1"/>
  <c r="AZ92" i="1"/>
  <c r="H26" i="2" s="1"/>
  <c r="AX92" i="1"/>
  <c r="AW92" i="1"/>
  <c r="AU92" i="1"/>
  <c r="AT92" i="1"/>
  <c r="F26" i="2" s="1"/>
  <c r="AR92" i="1"/>
  <c r="E26" i="2" s="1"/>
  <c r="AQ92" i="1"/>
  <c r="D26" i="2" s="1"/>
  <c r="AA92" i="1"/>
  <c r="Y92" i="1"/>
  <c r="W92" i="1"/>
  <c r="U92" i="1"/>
  <c r="S92" i="1"/>
  <c r="Q92" i="1"/>
  <c r="O92" i="1"/>
  <c r="M92" i="1"/>
  <c r="K92" i="1"/>
  <c r="D92" i="1"/>
  <c r="BI90" i="1"/>
  <c r="BL90" i="1" s="1"/>
  <c r="BN90" i="1" s="1"/>
  <c r="BI89" i="1"/>
  <c r="BK88" i="1" s="1"/>
  <c r="N25" i="2" s="1"/>
  <c r="BF88" i="1"/>
  <c r="L25" i="2" s="1"/>
  <c r="BE88" i="1"/>
  <c r="K25" i="2" s="1"/>
  <c r="BB88" i="1"/>
  <c r="BC88" i="1" s="1"/>
  <c r="BA88" i="1"/>
  <c r="I25" i="2" s="1"/>
  <c r="AZ88" i="1"/>
  <c r="H25" i="2" s="1"/>
  <c r="AX88" i="1"/>
  <c r="AW88" i="1"/>
  <c r="AU88" i="1"/>
  <c r="G25" i="2" s="1"/>
  <c r="AT88" i="1"/>
  <c r="F25" i="2" s="1"/>
  <c r="AR88" i="1"/>
  <c r="E25" i="2" s="1"/>
  <c r="AQ88" i="1"/>
  <c r="D25" i="2" s="1"/>
  <c r="AA88" i="1"/>
  <c r="Y88" i="1"/>
  <c r="W88" i="1"/>
  <c r="U88" i="1"/>
  <c r="S88" i="1"/>
  <c r="Q88" i="1"/>
  <c r="O88" i="1"/>
  <c r="M88" i="1"/>
  <c r="K88" i="1"/>
  <c r="D88" i="1"/>
  <c r="BI86" i="1"/>
  <c r="BL86" i="1" s="1"/>
  <c r="BN86" i="1" s="1"/>
  <c r="BI85" i="1"/>
  <c r="BK84" i="1" s="1"/>
  <c r="N24" i="2" s="1"/>
  <c r="BF84" i="1"/>
  <c r="L24" i="2" s="1"/>
  <c r="BE84" i="1"/>
  <c r="K24" i="2" s="1"/>
  <c r="BB84" i="1"/>
  <c r="BC84" i="1" s="1"/>
  <c r="BA84" i="1"/>
  <c r="I24" i="2" s="1"/>
  <c r="AZ84" i="1"/>
  <c r="AX84" i="1"/>
  <c r="AW84" i="1"/>
  <c r="AU84" i="1"/>
  <c r="G24" i="2" s="1"/>
  <c r="AT84" i="1"/>
  <c r="F24" i="2" s="1"/>
  <c r="AR84" i="1"/>
  <c r="E24" i="2" s="1"/>
  <c r="AQ84" i="1"/>
  <c r="D24" i="2" s="1"/>
  <c r="AA84" i="1"/>
  <c r="Y84" i="1"/>
  <c r="W84" i="1"/>
  <c r="U84" i="1"/>
  <c r="S84" i="1"/>
  <c r="Q84" i="1"/>
  <c r="O84" i="1"/>
  <c r="M84" i="1"/>
  <c r="K84" i="1"/>
  <c r="D84" i="1"/>
  <c r="BI82" i="1"/>
  <c r="BL82" i="1" s="1"/>
  <c r="BN82" i="1" s="1"/>
  <c r="BI81" i="1"/>
  <c r="BF80" i="1"/>
  <c r="L23" i="2" s="1"/>
  <c r="BE80" i="1"/>
  <c r="K23" i="2" s="1"/>
  <c r="BC80" i="1"/>
  <c r="BB80" i="1"/>
  <c r="BA80" i="1"/>
  <c r="I23" i="2" s="1"/>
  <c r="AZ80" i="1"/>
  <c r="H23" i="2" s="1"/>
  <c r="AX80" i="1"/>
  <c r="AW80" i="1"/>
  <c r="AU80" i="1"/>
  <c r="G23" i="2" s="1"/>
  <c r="AT80" i="1"/>
  <c r="F23" i="2" s="1"/>
  <c r="AR80" i="1"/>
  <c r="E23" i="2" s="1"/>
  <c r="AQ80" i="1"/>
  <c r="D23" i="2" s="1"/>
  <c r="AA80" i="1"/>
  <c r="Y80" i="1"/>
  <c r="W80" i="1"/>
  <c r="U80" i="1"/>
  <c r="S80" i="1"/>
  <c r="Q80" i="1"/>
  <c r="O80" i="1"/>
  <c r="M80" i="1"/>
  <c r="K80" i="1"/>
  <c r="D80" i="1"/>
  <c r="BI78" i="1"/>
  <c r="BL78" i="1" s="1"/>
  <c r="BN78" i="1" s="1"/>
  <c r="BL77" i="1"/>
  <c r="BI77" i="1"/>
  <c r="BJ76" i="1"/>
  <c r="M22" i="2" s="1"/>
  <c r="BF76" i="1"/>
  <c r="L22" i="2" s="1"/>
  <c r="BE76" i="1"/>
  <c r="K22" i="2" s="1"/>
  <c r="BC76" i="1"/>
  <c r="BB76" i="1"/>
  <c r="BA76" i="1"/>
  <c r="I22" i="2" s="1"/>
  <c r="AZ76" i="1"/>
  <c r="H22" i="2" s="1"/>
  <c r="AX76" i="1"/>
  <c r="AW76" i="1"/>
  <c r="AU76" i="1"/>
  <c r="G22" i="2" s="1"/>
  <c r="AT76" i="1"/>
  <c r="F22" i="2" s="1"/>
  <c r="AR76" i="1"/>
  <c r="E22" i="2" s="1"/>
  <c r="AQ76" i="1"/>
  <c r="D22" i="2" s="1"/>
  <c r="AA76" i="1"/>
  <c r="Y76" i="1"/>
  <c r="W76" i="1"/>
  <c r="U76" i="1"/>
  <c r="S76" i="1"/>
  <c r="Q76" i="1"/>
  <c r="O76" i="1"/>
  <c r="M76" i="1"/>
  <c r="K76" i="1"/>
  <c r="D76" i="1"/>
  <c r="BI74" i="1"/>
  <c r="BN73" i="1"/>
  <c r="BL73" i="1"/>
  <c r="BI73" i="1"/>
  <c r="BJ72" i="1"/>
  <c r="M21" i="2" s="1"/>
  <c r="BF72" i="1"/>
  <c r="L21" i="2" s="1"/>
  <c r="BE72" i="1"/>
  <c r="K21" i="2" s="1"/>
  <c r="BB72" i="1"/>
  <c r="BC72" i="1" s="1"/>
  <c r="BA72" i="1"/>
  <c r="I21" i="2" s="1"/>
  <c r="AZ72" i="1"/>
  <c r="H21" i="2" s="1"/>
  <c r="AX72" i="1"/>
  <c r="AW72" i="1"/>
  <c r="AU72" i="1"/>
  <c r="G21" i="2" s="1"/>
  <c r="AT72" i="1"/>
  <c r="F21" i="2" s="1"/>
  <c r="AR72" i="1"/>
  <c r="E21" i="2" s="1"/>
  <c r="AQ72" i="1"/>
  <c r="D21" i="2" s="1"/>
  <c r="AA72" i="1"/>
  <c r="Y72" i="1"/>
  <c r="W72" i="1"/>
  <c r="U72" i="1"/>
  <c r="S72" i="1"/>
  <c r="Q72" i="1"/>
  <c r="O72" i="1"/>
  <c r="M72" i="1"/>
  <c r="K72" i="1"/>
  <c r="D72" i="1"/>
  <c r="BI70" i="1"/>
  <c r="BL70" i="1" s="1"/>
  <c r="BN70" i="1" s="1"/>
  <c r="BI69" i="1"/>
  <c r="BL69" i="1" s="1"/>
  <c r="BK68" i="1"/>
  <c r="N20" i="2" s="1"/>
  <c r="BJ68" i="1"/>
  <c r="M20" i="2" s="1"/>
  <c r="BF68" i="1"/>
  <c r="L20" i="2" s="1"/>
  <c r="BE68" i="1"/>
  <c r="K20" i="2" s="1"/>
  <c r="BA68" i="1"/>
  <c r="I20" i="2" s="1"/>
  <c r="AZ68" i="1"/>
  <c r="H20" i="2" s="1"/>
  <c r="AX68" i="1"/>
  <c r="AW68" i="1"/>
  <c r="AU68" i="1"/>
  <c r="G20" i="2" s="1"/>
  <c r="AT68" i="1"/>
  <c r="F20" i="2" s="1"/>
  <c r="AR68" i="1"/>
  <c r="E20" i="2" s="1"/>
  <c r="AQ68" i="1"/>
  <c r="D20" i="2" s="1"/>
  <c r="AA68" i="1"/>
  <c r="Y68" i="1"/>
  <c r="W68" i="1"/>
  <c r="U68" i="1"/>
  <c r="S68" i="1"/>
  <c r="Q68" i="1"/>
  <c r="O68" i="1"/>
  <c r="M68" i="1"/>
  <c r="K68" i="1"/>
  <c r="D68" i="1"/>
  <c r="BI66" i="1"/>
  <c r="BN65" i="1"/>
  <c r="BL65" i="1"/>
  <c r="BI65" i="1"/>
  <c r="BJ64" i="1"/>
  <c r="M19" i="2" s="1"/>
  <c r="BF64" i="1"/>
  <c r="L19" i="2" s="1"/>
  <c r="BE64" i="1"/>
  <c r="K19" i="2" s="1"/>
  <c r="BA64" i="1"/>
  <c r="I19" i="2" s="1"/>
  <c r="AZ64" i="1"/>
  <c r="H19" i="2" s="1"/>
  <c r="AX64" i="1"/>
  <c r="AW64" i="1"/>
  <c r="AU64" i="1"/>
  <c r="G19" i="2" s="1"/>
  <c r="AT64" i="1"/>
  <c r="F19" i="2" s="1"/>
  <c r="AR64" i="1"/>
  <c r="E19" i="2" s="1"/>
  <c r="AQ64" i="1"/>
  <c r="D19" i="2" s="1"/>
  <c r="AA64" i="1"/>
  <c r="Y64" i="1"/>
  <c r="W64" i="1"/>
  <c r="U64" i="1"/>
  <c r="S64" i="1"/>
  <c r="Q64" i="1"/>
  <c r="O64" i="1"/>
  <c r="M64" i="1"/>
  <c r="K64" i="1"/>
  <c r="D64" i="1"/>
  <c r="BI62" i="1"/>
  <c r="BK60" i="1" s="1"/>
  <c r="N18" i="2" s="1"/>
  <c r="BN61" i="1"/>
  <c r="BL61" i="1"/>
  <c r="BI61" i="1"/>
  <c r="BF60" i="1"/>
  <c r="L18" i="2" s="1"/>
  <c r="BE60" i="1"/>
  <c r="K18" i="2" s="1"/>
  <c r="BC60" i="1"/>
  <c r="BB60" i="1"/>
  <c r="BA60" i="1"/>
  <c r="I18" i="2" s="1"/>
  <c r="AZ60" i="1"/>
  <c r="H18" i="2" s="1"/>
  <c r="AX60" i="1"/>
  <c r="AW60" i="1"/>
  <c r="AU60" i="1"/>
  <c r="G18" i="2" s="1"/>
  <c r="AT60" i="1"/>
  <c r="F18" i="2" s="1"/>
  <c r="AR60" i="1"/>
  <c r="E18" i="2" s="1"/>
  <c r="AQ60" i="1"/>
  <c r="D18" i="2" s="1"/>
  <c r="AA60" i="1"/>
  <c r="Y60" i="1"/>
  <c r="W60" i="1"/>
  <c r="U60" i="1"/>
  <c r="S60" i="1"/>
  <c r="Q60" i="1"/>
  <c r="O60" i="1"/>
  <c r="M60" i="1"/>
  <c r="K60" i="1"/>
  <c r="D60" i="1"/>
  <c r="BI58" i="1"/>
  <c r="BF57" i="1"/>
  <c r="L17" i="2" s="1"/>
  <c r="BE57" i="1"/>
  <c r="K17" i="2" s="1"/>
  <c r="BA57" i="1"/>
  <c r="I17" i="2" s="1"/>
  <c r="AZ57" i="1"/>
  <c r="H17" i="2" s="1"/>
  <c r="AX57" i="1"/>
  <c r="AW57" i="1"/>
  <c r="AU57" i="1"/>
  <c r="G17" i="2" s="1"/>
  <c r="AT57" i="1"/>
  <c r="F17" i="2" s="1"/>
  <c r="AR57" i="1"/>
  <c r="E17" i="2" s="1"/>
  <c r="AQ57" i="1"/>
  <c r="D17" i="2" s="1"/>
  <c r="AA57" i="1"/>
  <c r="Y57" i="1"/>
  <c r="W57" i="1"/>
  <c r="U57" i="1"/>
  <c r="S57" i="1"/>
  <c r="Q57" i="1"/>
  <c r="O57" i="1"/>
  <c r="M57" i="1"/>
  <c r="K57" i="1"/>
  <c r="D57" i="1"/>
  <c r="BN55" i="1"/>
  <c r="BL55" i="1"/>
  <c r="BI55" i="1"/>
  <c r="BP54" i="1"/>
  <c r="Q16" i="2" s="1"/>
  <c r="BO54" i="1"/>
  <c r="P16" i="2" s="1"/>
  <c r="BM54" i="1"/>
  <c r="BK54" i="1"/>
  <c r="N16" i="2" s="1"/>
  <c r="BJ54" i="1"/>
  <c r="M16" i="2" s="1"/>
  <c r="BF54" i="1"/>
  <c r="L16" i="2" s="1"/>
  <c r="BE54" i="1"/>
  <c r="K16" i="2" s="1"/>
  <c r="BA54" i="1"/>
  <c r="AZ54" i="1"/>
  <c r="H16" i="2" s="1"/>
  <c r="AX54" i="1"/>
  <c r="AW54" i="1"/>
  <c r="AU54" i="1"/>
  <c r="G16" i="2" s="1"/>
  <c r="AT54" i="1"/>
  <c r="F16" i="2" s="1"/>
  <c r="AR54" i="1"/>
  <c r="E16" i="2" s="1"/>
  <c r="AQ54" i="1"/>
  <c r="D16" i="2" s="1"/>
  <c r="AA54" i="1"/>
  <c r="Y54" i="1"/>
  <c r="W54" i="1"/>
  <c r="U54" i="1"/>
  <c r="S54" i="1"/>
  <c r="Q54" i="1"/>
  <c r="O54" i="1"/>
  <c r="M54" i="1"/>
  <c r="K54" i="1"/>
  <c r="D54" i="1"/>
  <c r="BI52" i="1"/>
  <c r="BF51" i="1"/>
  <c r="L15" i="2" s="1"/>
  <c r="BE51" i="1"/>
  <c r="K15" i="2" s="1"/>
  <c r="BA51" i="1"/>
  <c r="I15" i="2" s="1"/>
  <c r="AZ51" i="1"/>
  <c r="H15" i="2" s="1"/>
  <c r="AX51" i="1"/>
  <c r="AW51" i="1"/>
  <c r="AU51" i="1"/>
  <c r="G15" i="2" s="1"/>
  <c r="AT51" i="1"/>
  <c r="F15" i="2" s="1"/>
  <c r="AR51" i="1"/>
  <c r="E15" i="2" s="1"/>
  <c r="AQ51" i="1"/>
  <c r="D15" i="2" s="1"/>
  <c r="AA51" i="1"/>
  <c r="Y51" i="1"/>
  <c r="W51" i="1"/>
  <c r="U51" i="1"/>
  <c r="S51" i="1"/>
  <c r="Q51" i="1"/>
  <c r="O51" i="1"/>
  <c r="M51" i="1"/>
  <c r="K51" i="1"/>
  <c r="D51" i="1"/>
  <c r="BN49" i="1"/>
  <c r="BL49" i="1"/>
  <c r="BI49" i="1"/>
  <c r="BI48" i="1"/>
  <c r="BL48" i="1" s="1"/>
  <c r="BP47" i="1"/>
  <c r="Q14" i="2" s="1"/>
  <c r="BO47" i="1"/>
  <c r="P14" i="2" s="1"/>
  <c r="BK47" i="1"/>
  <c r="N14" i="2" s="1"/>
  <c r="BJ47" i="1"/>
  <c r="M14" i="2" s="1"/>
  <c r="BF47" i="1"/>
  <c r="L14" i="2" s="1"/>
  <c r="BE47" i="1"/>
  <c r="K14" i="2" s="1"/>
  <c r="BA47" i="1"/>
  <c r="I14" i="2" s="1"/>
  <c r="AZ47" i="1"/>
  <c r="H14" i="2" s="1"/>
  <c r="AX47" i="1"/>
  <c r="AW47" i="1"/>
  <c r="AU47" i="1"/>
  <c r="AT47" i="1"/>
  <c r="F14" i="2" s="1"/>
  <c r="AR47" i="1"/>
  <c r="E14" i="2" s="1"/>
  <c r="AQ47" i="1"/>
  <c r="D14" i="2" s="1"/>
  <c r="AA47" i="1"/>
  <c r="Y47" i="1"/>
  <c r="W47" i="1"/>
  <c r="U47" i="1"/>
  <c r="S47" i="1"/>
  <c r="Q47" i="1"/>
  <c r="O47" i="1"/>
  <c r="M47" i="1"/>
  <c r="K47" i="1"/>
  <c r="D47" i="1"/>
  <c r="BN45" i="1"/>
  <c r="BL45" i="1"/>
  <c r="BI45" i="1"/>
  <c r="BI44" i="1"/>
  <c r="BL44" i="1" s="1"/>
  <c r="BN44" i="1" s="1"/>
  <c r="BI43" i="1"/>
  <c r="BF42" i="1"/>
  <c r="L13" i="2" s="1"/>
  <c r="BE42" i="1"/>
  <c r="K13" i="2" s="1"/>
  <c r="BC42" i="1"/>
  <c r="BB42" i="1"/>
  <c r="BA42" i="1"/>
  <c r="I13" i="2" s="1"/>
  <c r="AZ42" i="1"/>
  <c r="H13" i="2" s="1"/>
  <c r="AX42" i="1"/>
  <c r="AW42" i="1"/>
  <c r="AU42" i="1"/>
  <c r="G13" i="2" s="1"/>
  <c r="AT42" i="1"/>
  <c r="F13" i="2" s="1"/>
  <c r="AR42" i="1"/>
  <c r="E13" i="2" s="1"/>
  <c r="AQ42" i="1"/>
  <c r="D13" i="2" s="1"/>
  <c r="AA42" i="1"/>
  <c r="Y42" i="1"/>
  <c r="W42" i="1"/>
  <c r="U42" i="1"/>
  <c r="S42" i="1"/>
  <c r="Q42" i="1"/>
  <c r="O42" i="1"/>
  <c r="M42" i="1"/>
  <c r="K42" i="1"/>
  <c r="D42" i="1"/>
  <c r="BI40" i="1"/>
  <c r="BK39" i="1" s="1"/>
  <c r="N12" i="2" s="1"/>
  <c r="BF39" i="1"/>
  <c r="L12" i="2" s="1"/>
  <c r="BE39" i="1"/>
  <c r="K12" i="2" s="1"/>
  <c r="BA39" i="1"/>
  <c r="I12" i="2" s="1"/>
  <c r="AZ39" i="1"/>
  <c r="H12" i="2" s="1"/>
  <c r="AX39" i="1"/>
  <c r="AW39" i="1"/>
  <c r="AU39" i="1"/>
  <c r="G12" i="2" s="1"/>
  <c r="AT39" i="1"/>
  <c r="F12" i="2" s="1"/>
  <c r="AR39" i="1"/>
  <c r="E12" i="2" s="1"/>
  <c r="AQ39" i="1"/>
  <c r="D12" i="2" s="1"/>
  <c r="AA39" i="1"/>
  <c r="Y39" i="1"/>
  <c r="W39" i="1"/>
  <c r="U39" i="1"/>
  <c r="S39" i="1"/>
  <c r="Q39" i="1"/>
  <c r="O39" i="1"/>
  <c r="M39" i="1"/>
  <c r="K39" i="1"/>
  <c r="D39" i="1"/>
  <c r="BN37" i="1"/>
  <c r="BP35" i="1" s="1"/>
  <c r="Q11" i="2" s="1"/>
  <c r="BL37" i="1"/>
  <c r="BI37" i="1"/>
  <c r="BI36" i="1"/>
  <c r="BL36" i="1" s="1"/>
  <c r="BN36" i="1" s="1"/>
  <c r="BK35" i="1"/>
  <c r="N11" i="2" s="1"/>
  <c r="BJ35" i="1"/>
  <c r="M11" i="2" s="1"/>
  <c r="BF35" i="1"/>
  <c r="BE35" i="1"/>
  <c r="K11" i="2" s="1"/>
  <c r="BA35" i="1"/>
  <c r="I11" i="2" s="1"/>
  <c r="AZ35" i="1"/>
  <c r="H11" i="2" s="1"/>
  <c r="AX35" i="1"/>
  <c r="AW35" i="1"/>
  <c r="AU35" i="1"/>
  <c r="G11" i="2" s="1"/>
  <c r="AT35" i="1"/>
  <c r="F11" i="2" s="1"/>
  <c r="AR35" i="1"/>
  <c r="E11" i="2" s="1"/>
  <c r="AQ35" i="1"/>
  <c r="D11" i="2" s="1"/>
  <c r="AA35" i="1"/>
  <c r="Y35" i="1"/>
  <c r="W35" i="1"/>
  <c r="U35" i="1"/>
  <c r="S35" i="1"/>
  <c r="Q35" i="1"/>
  <c r="O35" i="1"/>
  <c r="M35" i="1"/>
  <c r="K35" i="1"/>
  <c r="D35" i="1"/>
  <c r="BL33" i="1"/>
  <c r="BN33" i="1" s="1"/>
  <c r="BI33" i="1"/>
  <c r="BI32" i="1"/>
  <c r="BL32" i="1" s="1"/>
  <c r="BN32" i="1" s="1"/>
  <c r="BM31" i="1"/>
  <c r="BK31" i="1"/>
  <c r="N10" i="2" s="1"/>
  <c r="BF31" i="1"/>
  <c r="L10" i="2" s="1"/>
  <c r="BE31" i="1"/>
  <c r="K10" i="2" s="1"/>
  <c r="BB31" i="1"/>
  <c r="BC31" i="1" s="1"/>
  <c r="BA31" i="1"/>
  <c r="I10" i="2" s="1"/>
  <c r="AZ31" i="1"/>
  <c r="H10" i="2" s="1"/>
  <c r="AX31" i="1"/>
  <c r="AW31" i="1"/>
  <c r="AU31" i="1"/>
  <c r="G10" i="2" s="1"/>
  <c r="AT31" i="1"/>
  <c r="F10" i="2" s="1"/>
  <c r="AR31" i="1"/>
  <c r="E10" i="2" s="1"/>
  <c r="AQ31" i="1"/>
  <c r="D10" i="2" s="1"/>
  <c r="AA31" i="1"/>
  <c r="Y31" i="1"/>
  <c r="W31" i="1"/>
  <c r="U31" i="1"/>
  <c r="S31" i="1"/>
  <c r="Q31" i="1"/>
  <c r="O31" i="1"/>
  <c r="M31" i="1"/>
  <c r="K31" i="1"/>
  <c r="D31" i="1"/>
  <c r="BN29" i="1"/>
  <c r="BL29" i="1"/>
  <c r="BI29" i="1"/>
  <c r="BM28" i="1"/>
  <c r="BK28" i="1"/>
  <c r="N9" i="2" s="1"/>
  <c r="BJ28" i="1"/>
  <c r="M9" i="2" s="1"/>
  <c r="BF28" i="1"/>
  <c r="L9" i="2" s="1"/>
  <c r="BE28" i="1"/>
  <c r="K9" i="2" s="1"/>
  <c r="BA28" i="1"/>
  <c r="I9" i="2" s="1"/>
  <c r="AZ28" i="1"/>
  <c r="H9" i="2" s="1"/>
  <c r="AX28" i="1"/>
  <c r="AW28" i="1"/>
  <c r="AU28" i="1"/>
  <c r="G9" i="2" s="1"/>
  <c r="AT28" i="1"/>
  <c r="F9" i="2" s="1"/>
  <c r="AR28" i="1"/>
  <c r="E9" i="2" s="1"/>
  <c r="AQ28" i="1"/>
  <c r="D9" i="2" s="1"/>
  <c r="AA28" i="1"/>
  <c r="Y28" i="1"/>
  <c r="W28" i="1"/>
  <c r="U28" i="1"/>
  <c r="S28" i="1"/>
  <c r="Q28" i="1"/>
  <c r="O28" i="1"/>
  <c r="M28" i="1"/>
  <c r="K28" i="1"/>
  <c r="D28" i="1"/>
  <c r="BI26" i="1"/>
  <c r="BK25" i="1" s="1"/>
  <c r="N8" i="2" s="1"/>
  <c r="BF25" i="1"/>
  <c r="L8" i="2" s="1"/>
  <c r="BE25" i="1"/>
  <c r="K8" i="2" s="1"/>
  <c r="BA25" i="1"/>
  <c r="I8" i="2" s="1"/>
  <c r="AZ25" i="1"/>
  <c r="H8" i="2" s="1"/>
  <c r="AX25" i="1"/>
  <c r="AW25" i="1"/>
  <c r="AU25" i="1"/>
  <c r="G8" i="2" s="1"/>
  <c r="AT25" i="1"/>
  <c r="F8" i="2" s="1"/>
  <c r="AR25" i="1"/>
  <c r="E8" i="2" s="1"/>
  <c r="AQ25" i="1"/>
  <c r="D8" i="2" s="1"/>
  <c r="AA25" i="1"/>
  <c r="Y25" i="1"/>
  <c r="W25" i="1"/>
  <c r="U25" i="1"/>
  <c r="S25" i="1"/>
  <c r="Q25" i="1"/>
  <c r="O25" i="1"/>
  <c r="M25" i="1"/>
  <c r="K25" i="1"/>
  <c r="D25" i="1"/>
  <c r="BN23" i="1"/>
  <c r="BL23" i="1"/>
  <c r="BI23" i="1"/>
  <c r="BI22" i="1"/>
  <c r="BL22" i="1" s="1"/>
  <c r="BN22" i="1" s="1"/>
  <c r="BI21" i="1"/>
  <c r="BF20" i="1"/>
  <c r="L7" i="2" s="1"/>
  <c r="BE20" i="1"/>
  <c r="K7" i="2" s="1"/>
  <c r="BC20" i="1"/>
  <c r="BB20" i="1"/>
  <c r="BA20" i="1"/>
  <c r="I7" i="2" s="1"/>
  <c r="AZ20" i="1"/>
  <c r="H7" i="2" s="1"/>
  <c r="AX20" i="1"/>
  <c r="AW20" i="1"/>
  <c r="AU20" i="1"/>
  <c r="G7" i="2" s="1"/>
  <c r="AT20" i="1"/>
  <c r="F7" i="2" s="1"/>
  <c r="AR20" i="1"/>
  <c r="E7" i="2" s="1"/>
  <c r="AQ20" i="1"/>
  <c r="D7" i="2" s="1"/>
  <c r="AA20" i="1"/>
  <c r="Y20" i="1"/>
  <c r="W20" i="1"/>
  <c r="U20" i="1"/>
  <c r="S20" i="1"/>
  <c r="Q20" i="1"/>
  <c r="O20" i="1"/>
  <c r="M20" i="1"/>
  <c r="K20" i="1"/>
  <c r="D20" i="1"/>
  <c r="BI18" i="1"/>
  <c r="BL18" i="1" s="1"/>
  <c r="BN18" i="1" s="1"/>
  <c r="BL17" i="1"/>
  <c r="BN17" i="1" s="1"/>
  <c r="BI17" i="1"/>
  <c r="BI16" i="1"/>
  <c r="BL16" i="1" s="1"/>
  <c r="BN16" i="1" s="1"/>
  <c r="BK15" i="1"/>
  <c r="N6" i="2" s="1"/>
  <c r="BF15" i="1"/>
  <c r="L6" i="2" s="1"/>
  <c r="BE15" i="1"/>
  <c r="K6" i="2" s="1"/>
  <c r="BB15" i="1"/>
  <c r="BC15" i="1" s="1"/>
  <c r="BA15" i="1"/>
  <c r="I6" i="2" s="1"/>
  <c r="AZ15" i="1"/>
  <c r="H6" i="2" s="1"/>
  <c r="AX15" i="1"/>
  <c r="AW15" i="1"/>
  <c r="AU15" i="1"/>
  <c r="G6" i="2" s="1"/>
  <c r="AT15" i="1"/>
  <c r="F6" i="2" s="1"/>
  <c r="AR15" i="1"/>
  <c r="E6" i="2" s="1"/>
  <c r="AQ15" i="1"/>
  <c r="D6" i="2" s="1"/>
  <c r="AA15" i="1"/>
  <c r="Y15" i="1"/>
  <c r="W15" i="1"/>
  <c r="U15" i="1"/>
  <c r="S15" i="1"/>
  <c r="Q15" i="1"/>
  <c r="O15" i="1"/>
  <c r="M15" i="1"/>
  <c r="K15" i="1"/>
  <c r="D15" i="1"/>
  <c r="BN13" i="1"/>
  <c r="BL13" i="1"/>
  <c r="BI13" i="1"/>
  <c r="BI12" i="1"/>
  <c r="BL12" i="1" s="1"/>
  <c r="BN12" i="1" s="1"/>
  <c r="BI11" i="1"/>
  <c r="BF10" i="1"/>
  <c r="L5" i="2" s="1"/>
  <c r="BE10" i="1"/>
  <c r="K5" i="2" s="1"/>
  <c r="BC10" i="1"/>
  <c r="BB10" i="1"/>
  <c r="BA10" i="1"/>
  <c r="I5" i="2" s="1"/>
  <c r="AZ10" i="1"/>
  <c r="H5" i="2" s="1"/>
  <c r="AX10" i="1"/>
  <c r="AW10" i="1"/>
  <c r="AU10" i="1"/>
  <c r="G5" i="2" s="1"/>
  <c r="AT10" i="1"/>
  <c r="F5" i="2" s="1"/>
  <c r="AR10" i="1"/>
  <c r="E5" i="2" s="1"/>
  <c r="AQ10" i="1"/>
  <c r="D5" i="2" s="1"/>
  <c r="AA10" i="1"/>
  <c r="Y10" i="1"/>
  <c r="W10" i="1"/>
  <c r="U10" i="1"/>
  <c r="S10" i="1"/>
  <c r="Q10" i="1"/>
  <c r="O10" i="1"/>
  <c r="M10" i="1"/>
  <c r="K10" i="1"/>
  <c r="D10" i="1"/>
  <c r="BI8" i="1"/>
  <c r="BL7" i="1"/>
  <c r="BI7" i="1"/>
  <c r="BJ6" i="1"/>
  <c r="M4" i="2" s="1"/>
  <c r="BF6" i="1"/>
  <c r="L4" i="2" s="1"/>
  <c r="BE6" i="1"/>
  <c r="K4" i="2" s="1"/>
  <c r="BA6" i="1"/>
  <c r="I4" i="2" s="1"/>
  <c r="AZ6" i="1"/>
  <c r="H4" i="2" s="1"/>
  <c r="AX6" i="1"/>
  <c r="AW6" i="1"/>
  <c r="AU6" i="1"/>
  <c r="G4" i="2" s="1"/>
  <c r="AT6" i="1"/>
  <c r="F4" i="2" s="1"/>
  <c r="AR6" i="1"/>
  <c r="E4" i="2" s="1"/>
  <c r="AQ6" i="1"/>
  <c r="D4" i="2" s="1"/>
  <c r="AA6" i="1"/>
  <c r="Y6" i="1"/>
  <c r="W6" i="1"/>
  <c r="U6" i="1"/>
  <c r="S6" i="1"/>
  <c r="Q6" i="1"/>
  <c r="O6" i="1"/>
  <c r="M6" i="1"/>
  <c r="K6" i="1"/>
  <c r="D6" i="1"/>
  <c r="BI4" i="1"/>
  <c r="BJ3" i="1" s="1"/>
  <c r="M3" i="2" s="1"/>
  <c r="BF3" i="1"/>
  <c r="L3" i="2" s="1"/>
  <c r="BE3" i="1"/>
  <c r="K3" i="2" s="1"/>
  <c r="BA3" i="1"/>
  <c r="I3" i="2" s="1"/>
  <c r="AZ3" i="1"/>
  <c r="H3" i="2" s="1"/>
  <c r="AX3" i="1"/>
  <c r="AW3" i="1"/>
  <c r="AU3" i="1"/>
  <c r="G3" i="2" s="1"/>
  <c r="AT3" i="1"/>
  <c r="F3" i="2" s="1"/>
  <c r="AR3" i="1"/>
  <c r="E3" i="2" s="1"/>
  <c r="AQ3" i="1"/>
  <c r="D3" i="2" s="1"/>
  <c r="AA3" i="1"/>
  <c r="Y3" i="1"/>
  <c r="W3" i="1"/>
  <c r="U3" i="1"/>
  <c r="S3" i="1"/>
  <c r="Q3" i="1"/>
  <c r="O3" i="1"/>
  <c r="M3" i="1"/>
  <c r="K3" i="1"/>
  <c r="D3" i="1"/>
  <c r="BK51" i="1" l="1"/>
  <c r="N15" i="2" s="1"/>
  <c r="BJ51" i="1"/>
  <c r="M15" i="2" s="1"/>
  <c r="BL52" i="1"/>
  <c r="BL74" i="1"/>
  <c r="BK72" i="1"/>
  <c r="N21" i="2" s="1"/>
  <c r="BK42" i="1"/>
  <c r="N13" i="2" s="1"/>
  <c r="BJ42" i="1"/>
  <c r="M13" i="2" s="1"/>
  <c r="BM76" i="1"/>
  <c r="BN77" i="1"/>
  <c r="BJ80" i="1"/>
  <c r="M23" i="2" s="1"/>
  <c r="BK80" i="1"/>
  <c r="N23" i="2" s="1"/>
  <c r="BL81" i="1"/>
  <c r="BN141" i="1"/>
  <c r="BM140" i="1"/>
  <c r="BM148" i="1"/>
  <c r="BN149" i="1"/>
  <c r="BP152" i="1"/>
  <c r="Q63" i="2" s="1"/>
  <c r="BO152" i="1"/>
  <c r="P63" i="2" s="1"/>
  <c r="BM195" i="1"/>
  <c r="BN196" i="1"/>
  <c r="BM15" i="1"/>
  <c r="BL43" i="1"/>
  <c r="BK57" i="1"/>
  <c r="N17" i="2" s="1"/>
  <c r="BJ57" i="1"/>
  <c r="M17" i="2" s="1"/>
  <c r="BL58" i="1"/>
  <c r="BO15" i="1"/>
  <c r="P6" i="2" s="1"/>
  <c r="BP15" i="1"/>
  <c r="Q6" i="2" s="1"/>
  <c r="BP60" i="1"/>
  <c r="Q18" i="2" s="1"/>
  <c r="BO60" i="1"/>
  <c r="P18" i="2" s="1"/>
  <c r="BN97" i="1"/>
  <c r="BM96" i="1"/>
  <c r="BN123" i="1"/>
  <c r="BM122" i="1"/>
  <c r="BP31" i="1"/>
  <c r="Q10" i="2" s="1"/>
  <c r="BO31" i="1"/>
  <c r="P10" i="2" s="1"/>
  <c r="BM68" i="1"/>
  <c r="BN69" i="1"/>
  <c r="BM118" i="1"/>
  <c r="BN119" i="1"/>
  <c r="BL66" i="1"/>
  <c r="BK64" i="1"/>
  <c r="N19" i="2" s="1"/>
  <c r="BP28" i="1"/>
  <c r="Q9" i="2" s="1"/>
  <c r="BO28" i="1"/>
  <c r="P9" i="2" s="1"/>
  <c r="BN7" i="1"/>
  <c r="BJ10" i="1"/>
  <c r="M5" i="2" s="1"/>
  <c r="BK10" i="1"/>
  <c r="N5" i="2" s="1"/>
  <c r="BJ20" i="1"/>
  <c r="M7" i="2" s="1"/>
  <c r="BK20" i="1"/>
  <c r="N7" i="2" s="1"/>
  <c r="BM35" i="1"/>
  <c r="BN129" i="1"/>
  <c r="BM128" i="1"/>
  <c r="BM158" i="1"/>
  <c r="BN159" i="1"/>
  <c r="BK6" i="1"/>
  <c r="N4" i="2" s="1"/>
  <c r="BL8" i="1"/>
  <c r="BN8" i="1" s="1"/>
  <c r="BL11" i="1"/>
  <c r="BL21" i="1"/>
  <c r="BO35" i="1"/>
  <c r="P11" i="2" s="1"/>
  <c r="BN48" i="1"/>
  <c r="BM47" i="1"/>
  <c r="BM132" i="1"/>
  <c r="BN133" i="1"/>
  <c r="BL62" i="1"/>
  <c r="BN62" i="1" s="1"/>
  <c r="BK76" i="1"/>
  <c r="N22" i="2" s="1"/>
  <c r="BJ125" i="1"/>
  <c r="M36" i="2" s="1"/>
  <c r="BK3" i="1"/>
  <c r="N3" i="2" s="1"/>
  <c r="BJ15" i="1"/>
  <c r="M6" i="2" s="1"/>
  <c r="BJ31" i="1"/>
  <c r="M10" i="2" s="1"/>
  <c r="BK92" i="1"/>
  <c r="N26" i="2" s="1"/>
  <c r="BJ96" i="1"/>
  <c r="M27" i="2" s="1"/>
  <c r="BK100" i="1"/>
  <c r="N28" i="2" s="1"/>
  <c r="BK106" i="1"/>
  <c r="N30" i="2" s="1"/>
  <c r="BK112" i="1"/>
  <c r="N32" i="2" s="1"/>
  <c r="BJ122" i="1"/>
  <c r="M35" i="2" s="1"/>
  <c r="BJ128" i="1"/>
  <c r="M37" i="2" s="1"/>
  <c r="BJ144" i="1"/>
  <c r="M41" i="2" s="1"/>
  <c r="BK152" i="1"/>
  <c r="N63" i="2" s="1"/>
  <c r="BK164" i="1"/>
  <c r="N67" i="2" s="1"/>
  <c r="BJ205" i="1"/>
  <c r="M79" i="2" s="1"/>
  <c r="BL206" i="1"/>
  <c r="BK205" i="1"/>
  <c r="N79" i="2" s="1"/>
  <c r="BO213" i="1"/>
  <c r="P81" i="2" s="1"/>
  <c r="BP213" i="1"/>
  <c r="Q81" i="2" s="1"/>
  <c r="BN104" i="1"/>
  <c r="BN110" i="1"/>
  <c r="BN116" i="1"/>
  <c r="BK118" i="1"/>
  <c r="N34" i="2" s="1"/>
  <c r="BL126" i="1"/>
  <c r="BK132" i="1"/>
  <c r="N38" i="2" s="1"/>
  <c r="BN138" i="1"/>
  <c r="BL162" i="1"/>
  <c r="BN169" i="1"/>
  <c r="BK171" i="1"/>
  <c r="N69" i="2" s="1"/>
  <c r="BJ171" i="1"/>
  <c r="M69" i="2" s="1"/>
  <c r="BL190" i="1"/>
  <c r="BK195" i="1"/>
  <c r="N76" i="2" s="1"/>
  <c r="BJ188" i="1"/>
  <c r="M74" i="2" s="1"/>
  <c r="BL40" i="1"/>
  <c r="BN172" i="1"/>
  <c r="BL193" i="1"/>
  <c r="BJ192" i="1"/>
  <c r="M75" i="2" s="1"/>
  <c r="BJ60" i="1"/>
  <c r="M18" i="2" s="1"/>
  <c r="BL85" i="1"/>
  <c r="BJ84" i="1"/>
  <c r="M24" i="2" s="1"/>
  <c r="BL93" i="1"/>
  <c r="BL101" i="1"/>
  <c r="BL107" i="1"/>
  <c r="BL113" i="1"/>
  <c r="BK161" i="1"/>
  <c r="N66" i="2" s="1"/>
  <c r="BO175" i="1"/>
  <c r="P70" i="2" s="1"/>
  <c r="BL186" i="1"/>
  <c r="J5" i="2"/>
  <c r="BL89" i="1"/>
  <c r="BJ25" i="1"/>
  <c r="M8" i="2" s="1"/>
  <c r="BJ39" i="1"/>
  <c r="M12" i="2" s="1"/>
  <c r="BJ88" i="1"/>
  <c r="M25" i="2" s="1"/>
  <c r="BL156" i="1"/>
  <c r="BL166" i="1"/>
  <c r="BL182" i="1"/>
  <c r="BL199" i="1"/>
  <c r="BJ198" i="1"/>
  <c r="M77" i="2" s="1"/>
  <c r="J4" i="2"/>
  <c r="BL26" i="1"/>
  <c r="BL145" i="1"/>
  <c r="BL4" i="1"/>
  <c r="BK213" i="1"/>
  <c r="N81" i="2" s="1"/>
  <c r="BJ213" i="1"/>
  <c r="M81" i="2" s="1"/>
  <c r="J3" i="2"/>
  <c r="BM144" i="1" l="1"/>
  <c r="BN145" i="1"/>
  <c r="BN113" i="1"/>
  <c r="BM112" i="1"/>
  <c r="BN193" i="1"/>
  <c r="BM192" i="1"/>
  <c r="BP168" i="1"/>
  <c r="Q68" i="2" s="1"/>
  <c r="BO168" i="1"/>
  <c r="P68" i="2" s="1"/>
  <c r="BP103" i="1"/>
  <c r="Q29" i="2" s="1"/>
  <c r="BO103" i="1"/>
  <c r="P29" i="2" s="1"/>
  <c r="BP118" i="1"/>
  <c r="Q34" i="2" s="1"/>
  <c r="BO118" i="1"/>
  <c r="P34" i="2" s="1"/>
  <c r="BO148" i="1"/>
  <c r="P42" i="2" s="1"/>
  <c r="BP148" i="1"/>
  <c r="Q42" i="2" s="1"/>
  <c r="BN107" i="1"/>
  <c r="BM106" i="1"/>
  <c r="BO68" i="1"/>
  <c r="P20" i="2" s="1"/>
  <c r="BP68" i="1"/>
  <c r="Q20" i="2" s="1"/>
  <c r="BN89" i="1"/>
  <c r="BM88" i="1"/>
  <c r="BM125" i="1"/>
  <c r="BN126" i="1"/>
  <c r="BN206" i="1"/>
  <c r="BM205" i="1"/>
  <c r="BO128" i="1"/>
  <c r="P37" i="2" s="1"/>
  <c r="BP128" i="1"/>
  <c r="Q37" i="2" s="1"/>
  <c r="BO195" i="1"/>
  <c r="P76" i="2" s="1"/>
  <c r="BP195" i="1"/>
  <c r="Q76" i="2" s="1"/>
  <c r="BM80" i="1"/>
  <c r="BN81" i="1"/>
  <c r="BM72" i="1"/>
  <c r="BN74" i="1"/>
  <c r="BN26" i="1"/>
  <c r="BM25" i="1"/>
  <c r="BN162" i="1"/>
  <c r="BM161" i="1"/>
  <c r="BO96" i="1"/>
  <c r="P27" i="2" s="1"/>
  <c r="BP96" i="1"/>
  <c r="Q27" i="2" s="1"/>
  <c r="BN101" i="1"/>
  <c r="BM100" i="1"/>
  <c r="BP158" i="1"/>
  <c r="Q65" i="2" s="1"/>
  <c r="BO158" i="1"/>
  <c r="P65" i="2" s="1"/>
  <c r="BN43" i="1"/>
  <c r="BM42" i="1"/>
  <c r="BP171" i="1"/>
  <c r="Q69" i="2" s="1"/>
  <c r="BO171" i="1"/>
  <c r="P69" i="2" s="1"/>
  <c r="BN40" i="1"/>
  <c r="BM39" i="1"/>
  <c r="BP137" i="1"/>
  <c r="Q39" i="2" s="1"/>
  <c r="BO137" i="1"/>
  <c r="P39" i="2" s="1"/>
  <c r="BN93" i="1"/>
  <c r="BM92" i="1"/>
  <c r="BO140" i="1"/>
  <c r="P40" i="2" s="1"/>
  <c r="BP140" i="1"/>
  <c r="Q40" i="2" s="1"/>
  <c r="BN199" i="1"/>
  <c r="BM198" i="1"/>
  <c r="BM181" i="1"/>
  <c r="BN182" i="1"/>
  <c r="BN186" i="1"/>
  <c r="BO184" i="1" s="1"/>
  <c r="P73" i="2" s="1"/>
  <c r="BM184" i="1"/>
  <c r="BM84" i="1"/>
  <c r="BN85" i="1"/>
  <c r="BM188" i="1"/>
  <c r="BN190" i="1"/>
  <c r="BM20" i="1"/>
  <c r="BN21" i="1"/>
  <c r="BM51" i="1"/>
  <c r="BN52" i="1"/>
  <c r="BN166" i="1"/>
  <c r="BM164" i="1"/>
  <c r="BP115" i="1"/>
  <c r="Q33" i="2" s="1"/>
  <c r="BO115" i="1"/>
  <c r="P33" i="2" s="1"/>
  <c r="BO132" i="1"/>
  <c r="P38" i="2" s="1"/>
  <c r="BP132" i="1"/>
  <c r="Q38" i="2" s="1"/>
  <c r="BM10" i="1"/>
  <c r="BN11" i="1"/>
  <c r="BM64" i="1"/>
  <c r="BN66" i="1"/>
  <c r="BM60" i="1"/>
  <c r="BN4" i="1"/>
  <c r="BM3" i="1"/>
  <c r="BN156" i="1"/>
  <c r="BM155" i="1"/>
  <c r="BP109" i="1"/>
  <c r="Q31" i="2" s="1"/>
  <c r="BO109" i="1"/>
  <c r="P31" i="2" s="1"/>
  <c r="BP6" i="1"/>
  <c r="Q4" i="2" s="1"/>
  <c r="BO6" i="1"/>
  <c r="P4" i="2" s="1"/>
  <c r="BM6" i="1"/>
  <c r="BP122" i="1"/>
  <c r="Q35" i="2" s="1"/>
  <c r="BO122" i="1"/>
  <c r="P35" i="2" s="1"/>
  <c r="BM57" i="1"/>
  <c r="BN58" i="1"/>
  <c r="BP76" i="1"/>
  <c r="Q22" i="2" s="1"/>
  <c r="BO76" i="1"/>
  <c r="P22" i="2" s="1"/>
  <c r="BP198" i="1" l="1"/>
  <c r="Q77" i="2" s="1"/>
  <c r="BO198" i="1"/>
  <c r="P77" i="2" s="1"/>
  <c r="BP106" i="1"/>
  <c r="Q30" i="2" s="1"/>
  <c r="BO106" i="1"/>
  <c r="P30" i="2" s="1"/>
  <c r="BP64" i="1"/>
  <c r="Q19" i="2" s="1"/>
  <c r="BO64" i="1"/>
  <c r="P19" i="2" s="1"/>
  <c r="BP164" i="1"/>
  <c r="Q67" i="2" s="1"/>
  <c r="BO164" i="1"/>
  <c r="P67" i="2" s="1"/>
  <c r="BO3" i="1"/>
  <c r="P3" i="2" s="1"/>
  <c r="BP3" i="1"/>
  <c r="Q3" i="2" s="1"/>
  <c r="BP205" i="1"/>
  <c r="Q79" i="2" s="1"/>
  <c r="BO205" i="1"/>
  <c r="P79" i="2" s="1"/>
  <c r="BO84" i="1"/>
  <c r="P24" i="2" s="1"/>
  <c r="BP84" i="1"/>
  <c r="Q24" i="2" s="1"/>
  <c r="BO125" i="1"/>
  <c r="P36" i="2" s="1"/>
  <c r="BP125" i="1"/>
  <c r="Q36" i="2" s="1"/>
  <c r="BO10" i="1"/>
  <c r="P5" i="2" s="1"/>
  <c r="BP10" i="1"/>
  <c r="Q5" i="2" s="1"/>
  <c r="BP188" i="1"/>
  <c r="Q74" i="2" s="1"/>
  <c r="BO188" i="1"/>
  <c r="P74" i="2" s="1"/>
  <c r="BP72" i="1"/>
  <c r="Q21" i="2" s="1"/>
  <c r="BO72" i="1"/>
  <c r="P21" i="2" s="1"/>
  <c r="BP39" i="1"/>
  <c r="Q12" i="2" s="1"/>
  <c r="BO39" i="1"/>
  <c r="P12" i="2" s="1"/>
  <c r="BP100" i="1"/>
  <c r="Q28" i="2" s="1"/>
  <c r="BO100" i="1"/>
  <c r="P28" i="2" s="1"/>
  <c r="BO80" i="1"/>
  <c r="P23" i="2" s="1"/>
  <c r="BP80" i="1"/>
  <c r="Q23" i="2" s="1"/>
  <c r="BP192" i="1"/>
  <c r="Q75" i="2" s="1"/>
  <c r="BO192" i="1"/>
  <c r="P75" i="2" s="1"/>
  <c r="BO57" i="1"/>
  <c r="P17" i="2" s="1"/>
  <c r="BP57" i="1"/>
  <c r="Q17" i="2" s="1"/>
  <c r="BO51" i="1"/>
  <c r="P15" i="2" s="1"/>
  <c r="BP51" i="1"/>
  <c r="Q15" i="2" s="1"/>
  <c r="BP92" i="1"/>
  <c r="Q26" i="2" s="1"/>
  <c r="BO92" i="1"/>
  <c r="P26" i="2" s="1"/>
  <c r="BO42" i="1"/>
  <c r="P13" i="2" s="1"/>
  <c r="BP42" i="1"/>
  <c r="Q13" i="2" s="1"/>
  <c r="BO161" i="1"/>
  <c r="P66" i="2" s="1"/>
  <c r="BP161" i="1"/>
  <c r="Q66" i="2" s="1"/>
  <c r="BP88" i="1"/>
  <c r="Q25" i="2" s="1"/>
  <c r="BO88" i="1"/>
  <c r="P25" i="2" s="1"/>
  <c r="BP112" i="1"/>
  <c r="Q32" i="2" s="1"/>
  <c r="BO112" i="1"/>
  <c r="P32" i="2" s="1"/>
  <c r="BP155" i="1"/>
  <c r="Q64" i="2" s="1"/>
  <c r="BO155" i="1"/>
  <c r="P64" i="2" s="1"/>
  <c r="BO20" i="1"/>
  <c r="P7" i="2" s="1"/>
  <c r="BP20" i="1"/>
  <c r="Q7" i="2" s="1"/>
  <c r="BP181" i="1"/>
  <c r="Q72" i="2" s="1"/>
  <c r="BO181" i="1"/>
  <c r="P72" i="2" s="1"/>
  <c r="BP144" i="1"/>
  <c r="Q41" i="2" s="1"/>
  <c r="BO144" i="1"/>
  <c r="P41" i="2" s="1"/>
  <c r="BP25" i="1"/>
  <c r="Q8" i="2" s="1"/>
  <c r="BO25" i="1"/>
  <c r="P8" i="2" s="1"/>
</calcChain>
</file>

<file path=xl/sharedStrings.xml><?xml version="1.0" encoding="utf-8"?>
<sst xmlns="http://schemas.openxmlformats.org/spreadsheetml/2006/main" count="1902" uniqueCount="866">
  <si>
    <t xml:space="preserve">Notes/Issues </t>
  </si>
  <si>
    <t># replicates</t>
  </si>
  <si>
    <t># excluded</t>
  </si>
  <si>
    <t>Replicate</t>
  </si>
  <si>
    <t>Run Date</t>
  </si>
  <si>
    <t>Mass Spectrometer</t>
  </si>
  <si>
    <t>Sample Name</t>
  </si>
  <si>
    <t>Sample Type</t>
  </si>
  <si>
    <t>Correction Interval</t>
  </si>
  <si>
    <t>d13C VPDB (Raw)</t>
  </si>
  <si>
    <t>d13C VPDB (Raw) SE</t>
  </si>
  <si>
    <t>d18O VPDB (Raw)</t>
  </si>
  <si>
    <t>d18O VPDB (Raw) SE</t>
  </si>
  <si>
    <t>d18O VSMOW (Raw)</t>
  </si>
  <si>
    <t>d18O VSMOW (Raw) SE</t>
  </si>
  <si>
    <t>d47 WG (Raw)</t>
  </si>
  <si>
    <t>d47 WG (Raw) SE</t>
  </si>
  <si>
    <t>D47 WG (Raw)</t>
  </si>
  <si>
    <t>D47 WG (Raw) SE</t>
  </si>
  <si>
    <t>d48 WG (Raw)</t>
  </si>
  <si>
    <t>d48 WG (Raw) SE</t>
  </si>
  <si>
    <t>D48 WG (Raw)</t>
  </si>
  <si>
    <t>D48 WG (Raw) SE</t>
  </si>
  <si>
    <t>d49 WG (Raw)</t>
  </si>
  <si>
    <t>d49 WG (Raw) SE</t>
  </si>
  <si>
    <t>D49 WG (Raw)</t>
  </si>
  <si>
    <t>D49 WG (Raw) SE</t>
  </si>
  <si>
    <t>D47 Nonlinearity Slope</t>
  </si>
  <si>
    <t>D47 Nonlinearity Intercepts</t>
  </si>
  <si>
    <t>D47 WG (HG)</t>
  </si>
  <si>
    <t>D47 ETF Slope</t>
  </si>
  <si>
    <t>D47 ETF Intercept</t>
  </si>
  <si>
    <t>D47 CDES (ETF)</t>
  </si>
  <si>
    <t>D47 Acid Fractionation Factor</t>
  </si>
  <si>
    <t>D48 Nonlinearity Slope</t>
  </si>
  <si>
    <t>D48 Nonlinearity Intercepts</t>
  </si>
  <si>
    <t>D48 WG (HG)</t>
  </si>
  <si>
    <t>D48 ETF Slope</t>
  </si>
  <si>
    <t>D48 ETF Intercept</t>
  </si>
  <si>
    <t>D48 CDES (ETF)</t>
  </si>
  <si>
    <t>D48 Acid Fractionation Factor</t>
  </si>
  <si>
    <t>δ13C VPDB (Final)</t>
  </si>
  <si>
    <t>δ13C VPDB (Final) average</t>
  </si>
  <si>
    <t>δ13C VPDB (Final) SD</t>
  </si>
  <si>
    <t>δ18O VPDB (Final)</t>
  </si>
  <si>
    <t>δ18O VPDB (Final) average</t>
  </si>
  <si>
    <t>δ18O VPDB (Final) SD</t>
  </si>
  <si>
    <t>δ18O VSMOW (Final)</t>
  </si>
  <si>
    <t>δ18O VSMOW (Final) average</t>
  </si>
  <si>
    <t>δ18O VSMOW (Final) SD</t>
  </si>
  <si>
    <t>Δ47 CDES (Final)</t>
  </si>
  <si>
    <t>Δ47 CDES (Final) average</t>
  </si>
  <si>
    <t>Δ47 CDES (Final) SE</t>
  </si>
  <si>
    <t>1 s.d.</t>
  </si>
  <si>
    <t>95 CI</t>
  </si>
  <si>
    <t>Δ48 CDES (Final)</t>
  </si>
  <si>
    <t>Δ48 CDES (Final) average</t>
  </si>
  <si>
    <t>Δ48 CDES (Final) SE</t>
  </si>
  <si>
    <t>Temperature Calibration slope (Anderson et al. 2021)</t>
  </si>
  <si>
    <t>Temperature Calibration intercept (Anderson et al. 2021)</t>
  </si>
  <si>
    <t>Temp [°C]</t>
  </si>
  <si>
    <t>Temp [°C] average</t>
  </si>
  <si>
    <t>+/- SE</t>
  </si>
  <si>
    <t>Predicted Alpha (NOTE: mineral specific)</t>
  </si>
  <si>
    <t>Predicted Alpha average (NOTE: mineral specific)</t>
  </si>
  <si>
    <t>water δ18O VSMOW</t>
  </si>
  <si>
    <t>water δ18O VSMOW average</t>
  </si>
  <si>
    <t>water δ18O VSMOW standard deviation</t>
  </si>
  <si>
    <t>R1</t>
  </si>
  <si>
    <t>2016-09-09 01:29</t>
  </si>
  <si>
    <t>Chewbacca</t>
  </si>
  <si>
    <t>Lingtai S M 01</t>
  </si>
  <si>
    <t>Aragonite</t>
  </si>
  <si>
    <t>2016-09-07 01:00:00</t>
  </si>
  <si>
    <t>0</t>
  </si>
  <si>
    <t>0.014</t>
  </si>
  <si>
    <t>0.013</t>
  </si>
  <si>
    <t>0.086</t>
  </si>
  <si>
    <t>0.085</t>
  </si>
  <si>
    <t>0.986</t>
  </si>
  <si>
    <t>0.978</t>
  </si>
  <si>
    <t>1=-0.009386816561594045,2=-0.7253047320121042,3=-0.5950077640092436</t>
  </si>
  <si>
    <t>1=-0.1121419851784629,2=-0.027912924349522417,3=0.12382317062975777</t>
  </si>
  <si>
    <t>2016-06-24 02:04</t>
  </si>
  <si>
    <t>R2D2-Sar-Bel</t>
  </si>
  <si>
    <t>Lingtai S M 02</t>
  </si>
  <si>
    <t>2016-06-13 01:00:00</t>
  </si>
  <si>
    <t>0.016</t>
  </si>
  <si>
    <t>0.036</t>
  </si>
  <si>
    <t>0.037</t>
  </si>
  <si>
    <t>21.67</t>
  </si>
  <si>
    <t>21.338</t>
  </si>
  <si>
    <t>1=-0.9206022770847345,2=-1.0889979173714748,3=-0.22668049210851926</t>
  </si>
  <si>
    <t>1=-0.540137002887267,2=-0.20396893163870272</t>
  </si>
  <si>
    <t>R2</t>
  </si>
  <si>
    <t>2016-10-16 04:49</t>
  </si>
  <si>
    <t>0.012</t>
  </si>
  <si>
    <t>0.098</t>
  </si>
  <si>
    <t>0.595</t>
  </si>
  <si>
    <t>0.586</t>
  </si>
  <si>
    <t>1=-0.01925098647037849,2=-0.7412214624533721,3=-0.6220143342839622</t>
  </si>
  <si>
    <t>1=-0.1612654425085775,2=-0.08488208395004479,3=0.1482915067134643</t>
  </si>
  <si>
    <t>2016-05-22 03:09</t>
  </si>
  <si>
    <t>Lingtai S M 03</t>
  </si>
  <si>
    <t>2016-04-18 15:54:00</t>
  </si>
  <si>
    <t>0.011</t>
  </si>
  <si>
    <t>0.01</t>
  </si>
  <si>
    <t>0.034</t>
  </si>
  <si>
    <t>0.033</t>
  </si>
  <si>
    <t>3.29</t>
  </si>
  <si>
    <t>3.275</t>
  </si>
  <si>
    <t>1=-0.804525758759969,2=-0.9394358250816941,3=-0.14783692198991372</t>
  </si>
  <si>
    <t>2=-0.4182672247636801,3=-0.18157544715382457</t>
  </si>
  <si>
    <t>2016-08-29 00:38</t>
  </si>
  <si>
    <t>2016-06-22 17:16:00</t>
  </si>
  <si>
    <t>0.061</t>
  </si>
  <si>
    <t>0.059</t>
  </si>
  <si>
    <t>0.518</t>
  </si>
  <si>
    <t>0.514</t>
  </si>
  <si>
    <t>2=-0.7273534511824605,3=-0.5881640563477945</t>
  </si>
  <si>
    <t>1=-0.7842419370770005,2=-0.7357313131703611,3=0.10547931749424888</t>
  </si>
  <si>
    <t>R3</t>
  </si>
  <si>
    <t>2017-02-27 18:53</t>
  </si>
  <si>
    <t>2017-01-19 11:00:00</t>
  </si>
  <si>
    <t>0.043</t>
  </si>
  <si>
    <t>0.042</t>
  </si>
  <si>
    <t>0.884</t>
  </si>
  <si>
    <t>0.875</t>
  </si>
  <si>
    <t>1=-0.03231573434585096,2=-0.7753126455021375,3=-0.638311334470833</t>
  </si>
  <si>
    <t>1=-1.5870857033584114,2=-1.594951613188644,3=-1.5666260397004452</t>
  </si>
  <si>
    <t>2016-05-21 18:42</t>
  </si>
  <si>
    <t>Lingtai S M 04</t>
  </si>
  <si>
    <t>0.024</t>
  </si>
  <si>
    <t>0.023</t>
  </si>
  <si>
    <t>0.021</t>
  </si>
  <si>
    <t>0.02</t>
  </si>
  <si>
    <t>6.202</t>
  </si>
  <si>
    <t>6.151</t>
  </si>
  <si>
    <t>1=-0.8045257587599691,2=-0.9394358250816942,3=-0.1478369219899136</t>
  </si>
  <si>
    <t>2=-0.4182672247636801,3=-0.1815754471538246</t>
  </si>
  <si>
    <t>2016-10-17 10:24</t>
  </si>
  <si>
    <t>0.056</t>
  </si>
  <si>
    <t>0.055</t>
  </si>
  <si>
    <t>0.793</t>
  </si>
  <si>
    <t>0.788</t>
  </si>
  <si>
    <t>1=-0.01925098647037859,2=-0.7412214624533721,3=-0.6220143342839624</t>
  </si>
  <si>
    <t>1=-0.1612654425085767,2=-0.08488208395004407,3=0.148291506713465</t>
  </si>
  <si>
    <t>2017-03-07 16:36</t>
  </si>
  <si>
    <t>2017-03-03 01:00:00</t>
  </si>
  <si>
    <t>0.072</t>
  </si>
  <si>
    <t>0.07</t>
  </si>
  <si>
    <t>0.591</t>
  </si>
  <si>
    <t>0.582</t>
  </si>
  <si>
    <t>1=-0.012948184394369707,2=-0.7929016905457923,3=-0.685957490313181</t>
  </si>
  <si>
    <t>1=-1.3054391583715825,2=-1.8270010858580585,3=-0.25267675854786487</t>
  </si>
  <si>
    <t>2016-05-21 20:24</t>
  </si>
  <si>
    <t>Lingtai S M 05</t>
  </si>
  <si>
    <t>0.032</t>
  </si>
  <si>
    <t>3.376</t>
  </si>
  <si>
    <t>3.343</t>
  </si>
  <si>
    <t>1=-0.8045257587599693,2=-0.9394358250816945,3=-0.14783692198991394</t>
  </si>
  <si>
    <t>2016-08-28 18:04</t>
  </si>
  <si>
    <t>0.048</t>
  </si>
  <si>
    <t>0.049</t>
  </si>
  <si>
    <t>0.551</t>
  </si>
  <si>
    <t>0.544</t>
  </si>
  <si>
    <t>2=-0.7273534511824608,3=-0.5881640563477948</t>
  </si>
  <si>
    <t>1=-0.784241937077001,2=-0.7357313131703611,3=0.10547931749424899</t>
  </si>
  <si>
    <t>2017-03-07 18:40</t>
  </si>
  <si>
    <t>0.009</t>
  </si>
  <si>
    <t>0.777</t>
  </si>
  <si>
    <t>0.763</t>
  </si>
  <si>
    <t>1=-0.012948184394369625,2=-0.7929016905457924,3=-0.6859574903131809</t>
  </si>
  <si>
    <t>1=-1.3054391583715825,2=-1.8270010858580588,3=-0.2526767585478651</t>
  </si>
  <si>
    <t>2016-05-02 06:14</t>
  </si>
  <si>
    <t>Lingtai S M 06</t>
  </si>
  <si>
    <t>0.05</t>
  </si>
  <si>
    <t>0.09</t>
  </si>
  <si>
    <t>0.054</t>
  </si>
  <si>
    <t>0.194</t>
  </si>
  <si>
    <t>0.71</t>
  </si>
  <si>
    <t>0.734</t>
  </si>
  <si>
    <t>1=-0.7493313152238162,2=-0.9416790007953154,3=-0.07946784611039248</t>
  </si>
  <si>
    <t>2=-0.3936751203154221,3=-0.058481228402163354</t>
  </si>
  <si>
    <t>2016-05-09 02:57</t>
  </si>
  <si>
    <t>Lingtai S M 07</t>
  </si>
  <si>
    <t>0.018</t>
  </si>
  <si>
    <t>5.043</t>
  </si>
  <si>
    <t>4.966</t>
  </si>
  <si>
    <t>1=-0.8019213042849528,2=-0.9422690367369814,3=-0.10167862189634036</t>
  </si>
  <si>
    <t>2=-0.4113736423012631,3=-0.12339704208969665</t>
  </si>
  <si>
    <t>2016-05-14 14:54</t>
  </si>
  <si>
    <t>Lingtai S M 08</t>
  </si>
  <si>
    <t>0.047</t>
  </si>
  <si>
    <t>0.062</t>
  </si>
  <si>
    <t>9.138</t>
  </si>
  <si>
    <t>9.017</t>
  </si>
  <si>
    <t>1=-0.8399609395739481,2=-0.8636270945440556,3=-0.09806745417342178</t>
  </si>
  <si>
    <t>2=-0.4441955480528227,3=-0.13287592486337174</t>
  </si>
  <si>
    <t>2016-09-18 18:38</t>
  </si>
  <si>
    <t>0.084</t>
  </si>
  <si>
    <t>0.766</t>
  </si>
  <si>
    <t>0.753</t>
  </si>
  <si>
    <t>1=-0.0012508643676170052,2=-0.7297815154822295,3=-0.6030355286986882</t>
  </si>
  <si>
    <t>1=-0.13962548012198658,2=0.022840725615291768,3=0.13711498027374422</t>
  </si>
  <si>
    <t>2016-05-08 23:33</t>
  </si>
  <si>
    <t>Lingtai S M 09</t>
  </si>
  <si>
    <t>0.447</t>
  </si>
  <si>
    <t>0.448</t>
  </si>
  <si>
    <t>0.212</t>
  </si>
  <si>
    <t>22.239</t>
  </si>
  <si>
    <t>22.051</t>
  </si>
  <si>
    <t>1=-0.8019213042849526,2=-0.9422690367369809,3=-0.10167862189634058</t>
  </si>
  <si>
    <t>2=-0.4113736423012631,3=-0.12339704208969654</t>
  </si>
  <si>
    <t>2017-05-29 18:16</t>
  </si>
  <si>
    <t>0.066</t>
  </si>
  <si>
    <t>0.063</t>
  </si>
  <si>
    <t>0.456</t>
  </si>
  <si>
    <t>1=0.009325321335346382,2=-0.8270790684968968,3=-0.680123111352752</t>
  </si>
  <si>
    <t>1=-1.488615809323928,2=-1.8835866239724044,3=-1.4897464802403206</t>
  </si>
  <si>
    <t>2016-05-02 07:58</t>
  </si>
  <si>
    <t>Lingtai S M 10</t>
  </si>
  <si>
    <t>0.004</t>
  </si>
  <si>
    <t>0.003</t>
  </si>
  <si>
    <t>0.022</t>
  </si>
  <si>
    <t>0.025</t>
  </si>
  <si>
    <t>0.485</t>
  </si>
  <si>
    <t>0.481</t>
  </si>
  <si>
    <t>1=-0.749331315223816,2=-0.9416790007953153,3=-0.07946784611039248</t>
  </si>
  <si>
    <t>2=-0.393675120315422,3=-0.058481228402163465</t>
  </si>
  <si>
    <t>2016-06-25 23:39</t>
  </si>
  <si>
    <t>Lingtai S M 11</t>
  </si>
  <si>
    <t>2016-06-24 05:00:00</t>
  </si>
  <si>
    <t>0.008</t>
  </si>
  <si>
    <t>4.97</t>
  </si>
  <si>
    <t>4.907</t>
  </si>
  <si>
    <t>1=-0.8089503995424824,2=-1.0303771393315924,3=-0.19667805815619044</t>
  </si>
  <si>
    <t>2=-0.510184429885736,3=-0.22900796673407886</t>
  </si>
  <si>
    <t>2016-09-18 20:47</t>
  </si>
  <si>
    <t>0.057</t>
  </si>
  <si>
    <t>1.1</t>
  </si>
  <si>
    <t>1.083</t>
  </si>
  <si>
    <t>1=-0.0012508643676168245,2=-0.7297815154822291,3=-0.6030355286986886</t>
  </si>
  <si>
    <t>1=-0.1396254801219868,2=0.02284072561529149,3=0.13711498027374389</t>
  </si>
  <si>
    <t>2017-03-07 20:46</t>
  </si>
  <si>
    <t>0.007</t>
  </si>
  <si>
    <t>0.039</t>
  </si>
  <si>
    <t>0.471</t>
  </si>
  <si>
    <t>0.463</t>
  </si>
  <si>
    <t>1=-0.012948184394369625,2=-0.7929016905457922,3=-0.6859574903131804</t>
  </si>
  <si>
    <t>1=-1.3054391583715823,2=-1.827001085858059,3=-0.25267675854786464</t>
  </si>
  <si>
    <t>2016-05-14 16:36</t>
  </si>
  <si>
    <t>Lingtai S M 12</t>
  </si>
  <si>
    <t>0.067</t>
  </si>
  <si>
    <t>12.708</t>
  </si>
  <si>
    <t>12.487</t>
  </si>
  <si>
    <t>1=-0.839960939573948,2=-0.8636270945440561,3=-0.09806745417342166</t>
  </si>
  <si>
    <t>2016-09-11 04:19</t>
  </si>
  <si>
    <t>0.006</t>
  </si>
  <si>
    <t>0.083</t>
  </si>
  <si>
    <t>0.08</t>
  </si>
  <si>
    <t>0.963</t>
  </si>
  <si>
    <t>0.949</t>
  </si>
  <si>
    <t>1=-0.011111856570368816,2=-0.7264029950968603,3=-0.5951944956243952</t>
  </si>
  <si>
    <t>1=-0.11284550545535472,2=-0.03173677616287318,3=0.11790722785782816</t>
  </si>
  <si>
    <t>2016-05-01 03:49</t>
  </si>
  <si>
    <t>Lingtai S M 13</t>
  </si>
  <si>
    <t>0.031</t>
  </si>
  <si>
    <t>0.03</t>
  </si>
  <si>
    <t>9.653</t>
  </si>
  <si>
    <t>9.504</t>
  </si>
  <si>
    <t>1=-0.7495121582166487,2=-0.9358963058610321,3=-0.06215433461883635</t>
  </si>
  <si>
    <t>2=-0.40591669288931087,3=-0.06634977650405155</t>
  </si>
  <si>
    <t>2016-05-02 09:43</t>
  </si>
  <si>
    <t>Lingtai S M 14</t>
  </si>
  <si>
    <t>0.041</t>
  </si>
  <si>
    <t>0.04</t>
  </si>
  <si>
    <t>3.69</t>
  </si>
  <si>
    <t>3.657</t>
  </si>
  <si>
    <t>1=-0.7493313152238161,2=-0.9416790007953151,3=-0.07946784611039248</t>
  </si>
  <si>
    <t>2=-0.39367512031542207,3=-0.05848122840216341</t>
  </si>
  <si>
    <t>2016-05-23 04:55</t>
  </si>
  <si>
    <t>Lingtai S M 15</t>
  </si>
  <si>
    <t>3.543</t>
  </si>
  <si>
    <t>3.52</t>
  </si>
  <si>
    <t>1=-0.8164287080075403,2=-0.8761270715110908,3=-0.1702599819654309</t>
  </si>
  <si>
    <t>2=-0.4010570195100853,3=-0.1997838776869285</t>
  </si>
  <si>
    <t>2016-06-25 05:03</t>
  </si>
  <si>
    <t>Lingtai S M 16</t>
  </si>
  <si>
    <t>0.065</t>
  </si>
  <si>
    <t>0.064</t>
  </si>
  <si>
    <t>11.084</t>
  </si>
  <si>
    <t>10.961</t>
  </si>
  <si>
    <t>1=-0.8089055870779932,2=-1.0318956918898532,3=-0.19658022235311767</t>
  </si>
  <si>
    <t>2=-0.5329698715912263,3=-0.22647923777575335</t>
  </si>
  <si>
    <t>2016-08-27 17:58</t>
  </si>
  <si>
    <t>0.781</t>
  </si>
  <si>
    <t>2=-0.727329460845068,3=-0.5909296480625653</t>
  </si>
  <si>
    <t>1=-0.6306700946923424,2=-0.6726730900252956,3=0.16455704014546924</t>
  </si>
  <si>
    <t>2016-05-23 06:37</t>
  </si>
  <si>
    <t>Lingtai S M 17</t>
  </si>
  <si>
    <t>0.188</t>
  </si>
  <si>
    <t>0.186</t>
  </si>
  <si>
    <t>0.091</t>
  </si>
  <si>
    <t>0.087</t>
  </si>
  <si>
    <t>20.143</t>
  </si>
  <si>
    <t>19.779</t>
  </si>
  <si>
    <t>1=-0.8164287080075404,2=-0.8761270715110907,3=-0.17025998196543102</t>
  </si>
  <si>
    <t>2=-0.4010570195100853,3=-0.19978387768692857</t>
  </si>
  <si>
    <t>2017-02-27 21:01</t>
  </si>
  <si>
    <t>0.038</t>
  </si>
  <si>
    <t>0.495</t>
  </si>
  <si>
    <t>0.482</t>
  </si>
  <si>
    <t>1=-0.03231573434585085,2=-0.7753126455021376,3=-0.6383113344708328</t>
  </si>
  <si>
    <t>2016-05-08 18:28</t>
  </si>
  <si>
    <t>Lingtai S M 18</t>
  </si>
  <si>
    <t>0.027</t>
  </si>
  <si>
    <t>0.995</t>
  </si>
  <si>
    <t>0.987</t>
  </si>
  <si>
    <t>1=-0.8019213042849527,2=-0.9422690367369808,3=-0.10167862189634036</t>
  </si>
  <si>
    <t>2=-0.4113736423012632,3=-0.1233970420896966</t>
  </si>
  <si>
    <t>2016-06-01 05:41</t>
  </si>
  <si>
    <t>0.924</t>
  </si>
  <si>
    <t>0.379</t>
  </si>
  <si>
    <t>0.375</t>
  </si>
  <si>
    <t>23.154</t>
  </si>
  <si>
    <t>22.921</t>
  </si>
  <si>
    <t>1=-0.8100581103330539,2=-0.7160087833608868,3=-0.1574374042032598</t>
  </si>
  <si>
    <t>2=-0.4052885670344758,3=-0.2111284416968448</t>
  </si>
  <si>
    <t>2016-05-07 17:00</t>
  </si>
  <si>
    <t>Lingtai S M 19</t>
  </si>
  <si>
    <t>0.019</t>
  </si>
  <si>
    <t>6.899</t>
  </si>
  <si>
    <t>6.754</t>
  </si>
  <si>
    <t>1=-0.7816227841551997,2=-0.9410965755118919,3=-0.09400368318134433</t>
  </si>
  <si>
    <t>2=-0.4014293029318887,3=-0.11352349818695862</t>
  </si>
  <si>
    <t>2017-05-29 20:29</t>
  </si>
  <si>
    <t>0.158</t>
  </si>
  <si>
    <t>0.154</t>
  </si>
  <si>
    <t>0.572</t>
  </si>
  <si>
    <t>0.555</t>
  </si>
  <si>
    <t>1=0.009325321335346418,2=-0.8270790684968972,3=-0.6801231113527523</t>
  </si>
  <si>
    <t>1=-1.488615809323928,2=-1.8835866239724042,3=-1.4897464802403206</t>
  </si>
  <si>
    <t>2016-05-09 06:22</t>
  </si>
  <si>
    <t>Lingtai S M 20</t>
  </si>
  <si>
    <t>0.017</t>
  </si>
  <si>
    <t>9.495</t>
  </si>
  <si>
    <t>9.354</t>
  </si>
  <si>
    <t>1=-0.8019213042849526,2=-0.9422690367369814,3=-0.10167862189634069</t>
  </si>
  <si>
    <t>2=-0.411373642301263,3=-0.12339704208969643</t>
  </si>
  <si>
    <t>2017-05-30 00:49</t>
  </si>
  <si>
    <t>0.082</t>
  </si>
  <si>
    <t>0.63</t>
  </si>
  <si>
    <t>0.615</t>
  </si>
  <si>
    <t>1=0.009325321335346208,2=-0.827079068496897,3=-0.6801231113527525</t>
  </si>
  <si>
    <t>1=-1.488615809323928,2=-1.8835866239724042,3=-1.4897464802403202</t>
  </si>
  <si>
    <t>2016-04-09 19:24</t>
  </si>
  <si>
    <t>Mangshan S M 01</t>
  </si>
  <si>
    <t>2016-03-27 22:27:00</t>
  </si>
  <si>
    <t>0.029</t>
  </si>
  <si>
    <t>0.843</t>
  </si>
  <si>
    <t>0.835</t>
  </si>
  <si>
    <t>1=-0.7253680475541684,2=-0.8605069483469887,3=-0.05927708000143195</t>
  </si>
  <si>
    <t>2=-0.43644929519493886,3=0.1103815976637949</t>
  </si>
  <si>
    <t>2017-06-24 19:04</t>
  </si>
  <si>
    <t>0.015</t>
  </si>
  <si>
    <t>0.068</t>
  </si>
  <si>
    <t>0.752</t>
  </si>
  <si>
    <t>0.738</t>
  </si>
  <si>
    <t>1=0.002655289610952049,2=-0.7922678097548048,3=-0.6570915637156459</t>
  </si>
  <si>
    <t>1=-1.799547668082704,2=-1.8775498527655372,3=-1.6401031193277082</t>
  </si>
  <si>
    <t>2016-04-10 17:44</t>
  </si>
  <si>
    <t>Mangshan S M 02</t>
  </si>
  <si>
    <t>1.648</t>
  </si>
  <si>
    <t>1.623</t>
  </si>
  <si>
    <t>1=-0.7141725752894694,2=-0.8712744859795445,3=-0.056933555631631605</t>
  </si>
  <si>
    <t>2=-0.4571596762896733,3=0.11203366728159109</t>
  </si>
  <si>
    <t>2017-06-23 00:14</t>
  </si>
  <si>
    <t>0.053</t>
  </si>
  <si>
    <t>0.052</t>
  </si>
  <si>
    <t>0.437</t>
  </si>
  <si>
    <t>0.426</t>
  </si>
  <si>
    <t>1=-0.0025879164732134047,2=-0.791574315888245,3=-0.6565505619251131</t>
  </si>
  <si>
    <t>1=-1.743797962564016,2=-1.8269845928863842,3=-1.5035346198276682</t>
  </si>
  <si>
    <t>2016-04-10 19:28</t>
  </si>
  <si>
    <t>Mangshan S M 03</t>
  </si>
  <si>
    <t>0.035</t>
  </si>
  <si>
    <t>1.208</t>
  </si>
  <si>
    <t>1.195</t>
  </si>
  <si>
    <t>1=-0.7141725752894695,2=-0.8712744859795445,3=-0.056933555631631716</t>
  </si>
  <si>
    <t>2=-0.4571596762896733,3=0.1120336672815912</t>
  </si>
  <si>
    <t>2017-05-30 20:01</t>
  </si>
  <si>
    <t>0.075</t>
  </si>
  <si>
    <t>0.074</t>
  </si>
  <si>
    <t>0.721</t>
  </si>
  <si>
    <t>1=0.009878936980437132,2=-0.8311502760486781,3=-0.6810499063708227</t>
  </si>
  <si>
    <t>1=-1.543036070442879,2=-1.9248719302490378,3=-1.4547728745687918</t>
  </si>
  <si>
    <t>2016-04-10 00:33</t>
  </si>
  <si>
    <t>Mangshan S M 04</t>
  </si>
  <si>
    <t>2.685</t>
  </si>
  <si>
    <t>2.664</t>
  </si>
  <si>
    <t>1=-0.7253680475541685,2=-0.8605069483469889,3=-0.05927708000143206</t>
  </si>
  <si>
    <t>2=-0.43644929519493864,3=0.1103815976637948</t>
  </si>
  <si>
    <t>2017-06-24 21:08</t>
  </si>
  <si>
    <t>0.553</t>
  </si>
  <si>
    <t>0.546</t>
  </si>
  <si>
    <t>1=0.002655289610952418,2=-0.7922678097548047,3=-0.657091563715646</t>
  </si>
  <si>
    <t>1=-1.799547668082704,2=-1.8775498527655372,3=-1.6401031193277087</t>
  </si>
  <si>
    <t>2016-04-10 21:10</t>
  </si>
  <si>
    <t>Mangshan S M 05</t>
  </si>
  <si>
    <t>1.068</t>
  </si>
  <si>
    <t>1.059</t>
  </si>
  <si>
    <t>1=-0.7141725752894693,2=-0.8712744859795443,3=-0.056933555631631716</t>
  </si>
  <si>
    <t>2=-0.4571596762896734,3=0.11203366728159109</t>
  </si>
  <si>
    <t>2017-07-16 04:29</t>
  </si>
  <si>
    <t>0.617</t>
  </si>
  <si>
    <t>0.606</t>
  </si>
  <si>
    <t>1=0.004153651773626697,2=-0.7968429798408927,3=-0.6427370486713124</t>
  </si>
  <si>
    <t>1=-1.6740284490470865,2=-1.8508704755628247,3=-1.5056952547349307</t>
  </si>
  <si>
    <t>2016-04-10 22:54</t>
  </si>
  <si>
    <t>Mangshan S M 06</t>
  </si>
  <si>
    <t>2.907</t>
  </si>
  <si>
    <t>2.877</t>
  </si>
  <si>
    <t>2016-04-11 00:37</t>
  </si>
  <si>
    <t>Mangshan S M 07</t>
  </si>
  <si>
    <t>0.928</t>
  </si>
  <si>
    <t>0.917</t>
  </si>
  <si>
    <t>2=-0.45715967628967324,3=0.11203366728159114</t>
  </si>
  <si>
    <t>2016-04-12 11:05</t>
  </si>
  <si>
    <t>Mangshan S M 08</t>
  </si>
  <si>
    <t>0.076</t>
  </si>
  <si>
    <t>0.069</t>
  </si>
  <si>
    <t>15.139</t>
  </si>
  <si>
    <t>14.989</t>
  </si>
  <si>
    <t>1=-0.7141657024582558,2=-0.8752708815340229,3=-0.05688854180270586</t>
  </si>
  <si>
    <t>2=-0.43102306212550534,3=0.06337416371333116</t>
  </si>
  <si>
    <t>2016-04-11 04:04</t>
  </si>
  <si>
    <t>Mangshan S M 09</t>
  </si>
  <si>
    <t>0.028</t>
  </si>
  <si>
    <t>3.266</t>
  </si>
  <si>
    <t>3.225</t>
  </si>
  <si>
    <t>1=-0.7141725752894693,2=-0.8712744859795445,3=-0.056933555631631716</t>
  </si>
  <si>
    <t>2=-0.45715967628967347,3=0.11203366728159103</t>
  </si>
  <si>
    <t>2016-04-10 07:27</t>
  </si>
  <si>
    <t>Mangshan S M 10</t>
  </si>
  <si>
    <t>4.096</t>
  </si>
  <si>
    <t>4.035</t>
  </si>
  <si>
    <t>1=-0.7142239296163416,2=-0.8701901595709511,3=-0.056081882862928145</t>
  </si>
  <si>
    <t>2016-04-10 04:00</t>
  </si>
  <si>
    <t>Mangshan S M 11</t>
  </si>
  <si>
    <t>0.046</t>
  </si>
  <si>
    <t>0.044</t>
  </si>
  <si>
    <t>9.021</t>
  </si>
  <si>
    <t>8.868</t>
  </si>
  <si>
    <t>1=-0.7142239296163415,2=-0.8701901595709507,3=-0.05608188286292781</t>
  </si>
  <si>
    <t>2016-04-10 09:11</t>
  </si>
  <si>
    <t>Mangshan S M 12</t>
  </si>
  <si>
    <t>2.598</t>
  </si>
  <si>
    <t>2.586</t>
  </si>
  <si>
    <t>1=-0.7142239296163414,2=-0.8701901595709509,3=-0.05608188286292781</t>
  </si>
  <si>
    <t>2=-0.4364492951949387,3=0.11038159766379485</t>
  </si>
  <si>
    <t>2017-05-31 17:29</t>
  </si>
  <si>
    <t>0.099</t>
  </si>
  <si>
    <t>0.845</t>
  </si>
  <si>
    <t>0.833</t>
  </si>
  <si>
    <t>1=0.009979714702367214,2=-0.8176996975306096,3=-0.6757444647495431</t>
  </si>
  <si>
    <t>1=-1.6513709148358122,2=-1.9478816817593063,3=-1.5464708829279132</t>
  </si>
  <si>
    <t>2016-04-09 17:41</t>
  </si>
  <si>
    <t>Mangshan S M 13</t>
  </si>
  <si>
    <t>0.026</t>
  </si>
  <si>
    <t>7.134</t>
  </si>
  <si>
    <t>7.005</t>
  </si>
  <si>
    <t>1=-0.7253680475541685,2=-0.8605069483469888,3=-0.05927708000143195</t>
  </si>
  <si>
    <t>2=-0.4364492951949388,3=0.11038159766379485</t>
  </si>
  <si>
    <t>2016-04-11 05:47</t>
  </si>
  <si>
    <t>Mangshan S M 14</t>
  </si>
  <si>
    <t>10.369</t>
  </si>
  <si>
    <t>10.34</t>
  </si>
  <si>
    <t>1=-0.7141725752894693,2=-0.8712744859795444,3=-0.05693355563163183</t>
  </si>
  <si>
    <t>2016-04-11 22:58</t>
  </si>
  <si>
    <t>Mangshan S M 15</t>
  </si>
  <si>
    <t>1.787</t>
  </si>
  <si>
    <t>1.775</t>
  </si>
  <si>
    <t>1=-0.714165702458256,2=-0.875270881534023,3=-0.05688854180270597</t>
  </si>
  <si>
    <t>2017-05-31 23:47</t>
  </si>
  <si>
    <t>0.06</t>
  </si>
  <si>
    <t>0.191</t>
  </si>
  <si>
    <t>0.12</t>
  </si>
  <si>
    <t>0.247</t>
  </si>
  <si>
    <t>0.159</t>
  </si>
  <si>
    <t>0.62</t>
  </si>
  <si>
    <t>0.55</t>
  </si>
  <si>
    <t>1=0.010330501884785858,2=-0.8153530616365967,3=-0.6760366482736196</t>
  </si>
  <si>
    <t>1=-1.6990945244077815,2=-1.8106691460345172,3=-1.6166810521879644</t>
  </si>
  <si>
    <t>2016-04-11 17:48</t>
  </si>
  <si>
    <t>Mangshan S M 16</t>
  </si>
  <si>
    <t>1.071</t>
  </si>
  <si>
    <t>1.067</t>
  </si>
  <si>
    <t>1=-0.7141657024582558,2=-0.8752708815340227,3=-0.05688854180270586</t>
  </si>
  <si>
    <t>2=-0.4310230621255057,3=0.06337416371333121</t>
  </si>
  <si>
    <t>2016-08-28 00:24</t>
  </si>
  <si>
    <t>0.602</t>
  </si>
  <si>
    <t>0.599</t>
  </si>
  <si>
    <t>2=-0.7273294608450678,3=-0.5909296480625654</t>
  </si>
  <si>
    <t>1=-0.6306700946923421,2=-0.6726730900252959,3=0.164557040145469</t>
  </si>
  <si>
    <t>2017-03-08 03:19</t>
  </si>
  <si>
    <t>0.693</t>
  </si>
  <si>
    <t>0.684</t>
  </si>
  <si>
    <t>1=-0.012948184394369552,2=-0.7929016905457923,3=-0.6859574903131809</t>
  </si>
  <si>
    <t>1=-1.3054391583715823,2=-1.8270010858580583,3=-0.25267675854786464</t>
  </si>
  <si>
    <t>2016-04-10 05:44</t>
  </si>
  <si>
    <t>Mangshan S M 17</t>
  </si>
  <si>
    <t>6.852</t>
  </si>
  <si>
    <t>6.816</t>
  </si>
  <si>
    <t>1=-0.7142239296163418,2=-0.8701901595709512,3=-0.056081882862928034</t>
  </si>
  <si>
    <t>2=-0.4364492951949391,3=0.1103815976637949</t>
  </si>
  <si>
    <t>2016-04-12 00:41</t>
  </si>
  <si>
    <t>Mangshan S M 18</t>
  </si>
  <si>
    <t>0.005</t>
  </si>
  <si>
    <t>1.225</t>
  </si>
  <si>
    <t>1.219</t>
  </si>
  <si>
    <t>1=-0.7141657024582563,2=-0.8752708815340229,3=-0.05688854180270608</t>
  </si>
  <si>
    <t>2=-0.43102306212550556,3=0.06337416371333132</t>
  </si>
  <si>
    <t>2017-02-27 16:45</t>
  </si>
  <si>
    <t>0.543</t>
  </si>
  <si>
    <t>1=-0.0323157343458511,2=-0.7753126455021381,3=-0.6383113344708328</t>
  </si>
  <si>
    <t>1=-1.5870857033584107,2=-1.5949516131886432,3=-1.5666260397004446</t>
  </si>
  <si>
    <t>2016-04-09 22:50</t>
  </si>
  <si>
    <t>Mangshan S M 19</t>
  </si>
  <si>
    <t>10.549</t>
  </si>
  <si>
    <t>10.429</t>
  </si>
  <si>
    <t>1=-0.7253680475541683,2=-0.8605069483469887,3=-0.05927708000143195</t>
  </si>
  <si>
    <t>2017-06-01 01:55</t>
  </si>
  <si>
    <t>0.78</t>
  </si>
  <si>
    <t>0.765</t>
  </si>
  <si>
    <t>1=0.010330501884785804,2=-0.8153530616365965,3=-0.6760366482736201</t>
  </si>
  <si>
    <t>1=-1.6990945244077826,2=-1.8106691460345175,3=-1.616681052187965</t>
  </si>
  <si>
    <t>2016-04-09 21:07</t>
  </si>
  <si>
    <t>Mangshan S M 20</t>
  </si>
  <si>
    <t>5.485</t>
  </si>
  <si>
    <t>5.451</t>
  </si>
  <si>
    <t>1=-0.7253680475541686,2=-0.8605069483469889,3=-0.05927708000143195</t>
  </si>
  <si>
    <t>2017-08-25 04:34</t>
  </si>
  <si>
    <t>0.1</t>
  </si>
  <si>
    <t>1.135</t>
  </si>
  <si>
    <t>1.157</t>
  </si>
  <si>
    <t>6.846</t>
  </si>
  <si>
    <t>6.744</t>
  </si>
  <si>
    <t>1=-0.0052294924105964055,2=-0.8138593855414032,3=-0.6528166808997744</t>
  </si>
  <si>
    <t>1=-16.641105633391295,2=-19.031680507477347,3=-18.26466572811304</t>
  </si>
  <si>
    <t>2016-03-28 22:27</t>
  </si>
  <si>
    <t>Yichuan S M 01</t>
  </si>
  <si>
    <t>3.59</t>
  </si>
  <si>
    <t>3.516</t>
  </si>
  <si>
    <t>1=-0.7144351196218234,2=-0.8704414009286993,3=-0.05427612599740472</t>
  </si>
  <si>
    <t>2=-0.34610577619839245,3=-0.03002371405508708</t>
  </si>
  <si>
    <t>2016-03-29 00:10</t>
  </si>
  <si>
    <t>Yichuan S M 02</t>
  </si>
  <si>
    <t>4.16</t>
  </si>
  <si>
    <t>4.1</t>
  </si>
  <si>
    <t>1=-0.7144351196218235,2=-0.8704414009286994,3=-0.054276125997404945</t>
  </si>
  <si>
    <t>2=-0.34610577619839245,3=-0.03002371405508719</t>
  </si>
  <si>
    <t>2016-03-29 01:53</t>
  </si>
  <si>
    <t>Yichuan S M 04</t>
  </si>
  <si>
    <t>5.352</t>
  </si>
  <si>
    <t>5.246</t>
  </si>
  <si>
    <t>1=-0.7144351196218238,2=-0.8704414009286991,3=-0.054276125997404945</t>
  </si>
  <si>
    <t>2016-03-29 03:37</t>
  </si>
  <si>
    <t>Yichuan S M 05</t>
  </si>
  <si>
    <t>5.633</t>
  </si>
  <si>
    <t>5.559</t>
  </si>
  <si>
    <t>1=-0.7144351196218234,2=-0.8704414009286991,3=-0.05427612599740472</t>
  </si>
  <si>
    <t>2=-0.3461057761983924,3=-0.030023714055087303</t>
  </si>
  <si>
    <t>2016-03-29 19:55</t>
  </si>
  <si>
    <t>Yichuan S M 06</t>
  </si>
  <si>
    <t>0.106</t>
  </si>
  <si>
    <t>0.123</t>
  </si>
  <si>
    <t>0.259</t>
  </si>
  <si>
    <t>0.222</t>
  </si>
  <si>
    <t>27.933</t>
  </si>
  <si>
    <t>27.518</t>
  </si>
  <si>
    <t>1=-0.7256924642179913,2=-0.866118778816567,3=-0.054070944794384235</t>
  </si>
  <si>
    <t>2=-0.34757144783576605,3=-0.03346418222658737</t>
  </si>
  <si>
    <t>2016-04-10 10:55</t>
  </si>
  <si>
    <t>3.054</t>
  </si>
  <si>
    <t>3.014</t>
  </si>
  <si>
    <t>1=-0.7142239296163414,2=-0.8701901595709506,3=-0.0560818828629277</t>
  </si>
  <si>
    <t>2=-0.4364492951949389,3=0.11038159766379485</t>
  </si>
  <si>
    <t>2016-04-01 03:02</t>
  </si>
  <si>
    <t>Yichuan S M 07</t>
  </si>
  <si>
    <t>2.548</t>
  </si>
  <si>
    <t>2.526</t>
  </si>
  <si>
    <t>1=-0.7256865425067909,2=-0.8636076828466805,3=-0.05324916206760255</t>
  </si>
  <si>
    <t>2=-0.3317968449552048,3=-0.03444307690494364</t>
  </si>
  <si>
    <t>2016-03-29 21:35</t>
  </si>
  <si>
    <t>Yichuan S M 08</t>
  </si>
  <si>
    <t>0.045</t>
  </si>
  <si>
    <t>1.878</t>
  </si>
  <si>
    <t>1.86</t>
  </si>
  <si>
    <t>1=-0.7256924642179913,2=-0.8661187788165667,3=-0.05407094479438446</t>
  </si>
  <si>
    <t>2=-0.34757144783576616,3=-0.03346418222658737</t>
  </si>
  <si>
    <t>2016-10-16 02:32</t>
  </si>
  <si>
    <t>0.427</t>
  </si>
  <si>
    <t>0.423</t>
  </si>
  <si>
    <t>1=-0.01925098647037848,2=-0.7412214624533722,3=-0.622014334283962</t>
  </si>
  <si>
    <t>1=-0.16126544250857727,2=-0.0848820839500442,3=0.14829150671346447</t>
  </si>
  <si>
    <t>2016-04-01 06:29</t>
  </si>
  <si>
    <t>Yichuan S M 09</t>
  </si>
  <si>
    <t>0.665</t>
  </si>
  <si>
    <t>0.663</t>
  </si>
  <si>
    <t>0.239</t>
  </si>
  <si>
    <t>0.236</t>
  </si>
  <si>
    <t>26.28</t>
  </si>
  <si>
    <t>25.922</t>
  </si>
  <si>
    <t>1=-0.7223080387799103,2=-0.8617190933031149,3=-0.05335322056003622</t>
  </si>
  <si>
    <t>2=-0.33179684495520484,3=-0.03444307690494364</t>
  </si>
  <si>
    <t>2016-04-01 08:13</t>
  </si>
  <si>
    <t>Yichuan S M 10</t>
  </si>
  <si>
    <t>0.547</t>
  </si>
  <si>
    <t>1=-0.7223080387799102,2=-0.8617190933031151,3=-0.05335322056003622</t>
  </si>
  <si>
    <t>2016-03-29 07:05</t>
  </si>
  <si>
    <t>Yichuan S M 11</t>
  </si>
  <si>
    <t>10.994</t>
  </si>
  <si>
    <t>10.88</t>
  </si>
  <si>
    <t>1=-0.7144351196218237,2=-0.8704414009286996,3=-0.054276125997404945</t>
  </si>
  <si>
    <t>2=-0.34610577619839256,3=-0.03002371405508719</t>
  </si>
  <si>
    <t>2016-03-31 23:37</t>
  </si>
  <si>
    <t>Yichuan S M 12</t>
  </si>
  <si>
    <t>1.523</t>
  </si>
  <si>
    <t>1.514</t>
  </si>
  <si>
    <t>1=-0.7256865425067911,2=-0.8636076828466805,3=-0.05324916206760277</t>
  </si>
  <si>
    <t>2=-0.33179684495520484,3=-0.03444307690494369</t>
  </si>
  <si>
    <t>2016-04-01 09:57</t>
  </si>
  <si>
    <t>0.452</t>
  </si>
  <si>
    <t>0.449</t>
  </si>
  <si>
    <t>1=-0.7223080387799105,2=-0.8617190933031147,3=-0.053353220560036</t>
  </si>
  <si>
    <t>2=-0.33179684495520495,3=-0.03444307690494358</t>
  </si>
  <si>
    <t>2016-03-29 23:18</t>
  </si>
  <si>
    <t>Yichuan S M 13</t>
  </si>
  <si>
    <t>0.74</t>
  </si>
  <si>
    <t>19.84</t>
  </si>
  <si>
    <t>20.45</t>
  </si>
  <si>
    <t>0.321</t>
  </si>
  <si>
    <t>1.551</t>
  </si>
  <si>
    <t>8.092</t>
  </si>
  <si>
    <t>70.806</t>
  </si>
  <si>
    <t>6.945</t>
  </si>
  <si>
    <t>77.481</t>
  </si>
  <si>
    <t>1=-0.7256924642179912,2=-0.8661187788165671,3=-0.05407094479438457</t>
  </si>
  <si>
    <t>2=-0.347571447835766,3=-0.03346418222658737</t>
  </si>
  <si>
    <t>2016-04-24 08:02</t>
  </si>
  <si>
    <t>4.113</t>
  </si>
  <si>
    <t>4.076</t>
  </si>
  <si>
    <t>1=-0.6968382558973665,2=-0.8974795741400506,3=-0.04953848220176882</t>
  </si>
  <si>
    <t>2=-0.45933099452336423,3=-0.09472241518606106</t>
  </si>
  <si>
    <t>2016-03-29 08:48</t>
  </si>
  <si>
    <t>Yichuan S M 14</t>
  </si>
  <si>
    <t>3.99</t>
  </si>
  <si>
    <t>3.929</t>
  </si>
  <si>
    <t>1=-0.7144351196218235,2=-0.8704414009286993,3=-0.05427612599740472</t>
  </si>
  <si>
    <t>2=-0.3461057761983924,3=-0.03002371405508719</t>
  </si>
  <si>
    <t>2016-04-01 11:42</t>
  </si>
  <si>
    <t>Yichuan S M 15</t>
  </si>
  <si>
    <t>2.698</t>
  </si>
  <si>
    <t>2.632</t>
  </si>
  <si>
    <t>1=-0.7223080387799103,2=-0.8617190933031149,3=-0.053353220560035886</t>
  </si>
  <si>
    <t>2=-0.331796844955205,3=-0.03444307690494364</t>
  </si>
  <si>
    <t>2016-03-29 10:32</t>
  </si>
  <si>
    <t>Yichuan S M 16</t>
  </si>
  <si>
    <t>4.282</t>
  </si>
  <si>
    <t>4.23</t>
  </si>
  <si>
    <t>1=-0.7144351196218236,2=-0.8704414009286997,3=-0.054276125997405056</t>
  </si>
  <si>
    <t>2=-0.3461057761983924,3=-0.030023714055087136</t>
  </si>
  <si>
    <t>2016-04-01 21:07</t>
  </si>
  <si>
    <t>Yichuan S M 17</t>
  </si>
  <si>
    <t>0.338</t>
  </si>
  <si>
    <t>0.35</t>
  </si>
  <si>
    <t>131.562</t>
  </si>
  <si>
    <t>130.279</t>
  </si>
  <si>
    <t>1=-0.7206039012648344,2=-0.8626009243394968,3=-0.05330463297331611</t>
  </si>
  <si>
    <t>2=-0.32362549581377625,3=-0.009075334456315476</t>
  </si>
  <si>
    <t>2016-04-11 21:14</t>
  </si>
  <si>
    <t>1.336</t>
  </si>
  <si>
    <t>1.322</t>
  </si>
  <si>
    <t>1=-0.7141657024582558,2=-0.8752708815340224,3=-0.056888541802706305</t>
  </si>
  <si>
    <t>2=-0.4310230621255053,3=0.06337416371333116</t>
  </si>
  <si>
    <t>2016-03-29 12:17</t>
  </si>
  <si>
    <t>Yichuan S M 18</t>
  </si>
  <si>
    <t>9.047</t>
  </si>
  <si>
    <t>8.959</t>
  </si>
  <si>
    <t>1=-0.7144351196218236,2=-0.8704414009286994,3=-0.05427612599740472</t>
  </si>
  <si>
    <t>2=-0.3461057761983925,3=-0.03002371405508719</t>
  </si>
  <si>
    <t>2016-09-13 23:42</t>
  </si>
  <si>
    <t>0.541</t>
  </si>
  <si>
    <t>1=-0.0012760032408746578,2=-0.7374090458485352,3=-0.6030170169259075</t>
  </si>
  <si>
    <t>1=-0.14023461380519314,2=-0.0012871382431840772,3=0.13388238825020393</t>
  </si>
  <si>
    <t>2017-03-08 01:08</t>
  </si>
  <si>
    <t>0.629</t>
  </si>
  <si>
    <t>1=-0.01294818439436987,2=-0.7929016905457922,3=-0.6859574903131805</t>
  </si>
  <si>
    <t>1=-1.305439158371583,2=-1.8270010858580592,3=-0.2526767585478651</t>
  </si>
  <si>
    <t>2016-03-30 07:54</t>
  </si>
  <si>
    <t>Yichuan S M 19</t>
  </si>
  <si>
    <t>7.735</t>
  </si>
  <si>
    <t>7.661</t>
  </si>
  <si>
    <t>1=-0.7256924642179912,2=-0.866118778816567,3=-0.054070944794384346</t>
  </si>
  <si>
    <t>2016-03-30 09:38</t>
  </si>
  <si>
    <t>Yichuan S M 20</t>
  </si>
  <si>
    <t>3.149</t>
  </si>
  <si>
    <t>3.107</t>
  </si>
  <si>
    <t>1=-0.725692464217991,2=-0.8661187788165666,3=-0.05407094479438446</t>
  </si>
  <si>
    <t>2=-0.3475714478357661,3=-0.03346418222658737</t>
  </si>
  <si>
    <t>Summary Table</t>
  </si>
  <si>
    <t>Issues/Notes</t>
  </si>
  <si>
    <t xml:space="preserve">Sample Name </t>
  </si>
  <si>
    <t>n</t>
  </si>
  <si>
    <r>
      <rPr>
        <b/>
        <sz val="12"/>
        <color rgb="FF000000"/>
        <rFont val="Calibri"/>
        <family val="2"/>
      </rPr>
      <t>δ</t>
    </r>
    <r>
      <rPr>
        <b/>
        <vertAlign val="superscript"/>
        <sz val="11"/>
        <color rgb="FF000000"/>
        <rFont val="Calibri"/>
        <family val="2"/>
      </rPr>
      <t>13</t>
    </r>
    <r>
      <rPr>
        <b/>
        <sz val="11"/>
        <color rgb="FF000000"/>
        <rFont val="Calibri"/>
        <family val="2"/>
      </rPr>
      <t>C PDB avg</t>
    </r>
  </si>
  <si>
    <r>
      <rPr>
        <b/>
        <sz val="12"/>
        <color rgb="FF000000"/>
        <rFont val="Calibri"/>
        <family val="2"/>
      </rPr>
      <t>δ</t>
    </r>
    <r>
      <rPr>
        <b/>
        <vertAlign val="superscript"/>
        <sz val="11"/>
        <color rgb="FF000000"/>
        <rFont val="Calibri"/>
        <family val="2"/>
      </rPr>
      <t>18</t>
    </r>
    <r>
      <rPr>
        <b/>
        <sz val="11"/>
        <color rgb="FF000000"/>
        <rFont val="Calibri"/>
        <family val="2"/>
      </rPr>
      <t>O PDB avg</t>
    </r>
  </si>
  <si>
    <t>Δ47 avg</t>
  </si>
  <si>
    <t>1 s.e.</t>
  </si>
  <si>
    <t>Hayley Δ47 avg</t>
  </si>
  <si>
    <t>Δ48 avg</t>
  </si>
  <si>
    <t>Bernasconi Average Temperature  [°C]</t>
  </si>
  <si>
    <t>Hayley T</t>
  </si>
  <si>
    <r>
      <rPr>
        <b/>
        <sz val="12"/>
        <color rgb="FF000000"/>
        <rFont val="Calibri"/>
        <family val="2"/>
      </rPr>
      <t>δ</t>
    </r>
    <r>
      <rPr>
        <b/>
        <vertAlign val="superscript"/>
        <sz val="11"/>
        <color rgb="FF000000"/>
        <rFont val="Calibri"/>
        <family val="2"/>
      </rPr>
      <t>18</t>
    </r>
    <r>
      <rPr>
        <b/>
        <sz val="11"/>
        <color rgb="FF000000"/>
        <rFont val="Calibri"/>
        <family val="2"/>
      </rPr>
      <t>O water SMOW avg</t>
    </r>
  </si>
  <si>
    <t>Sample ID</t>
  </si>
  <si>
    <t>Δ47 (‰, I-CDES)</t>
  </si>
  <si>
    <t>Δ47 (‰, I-CDES) 1 s.d.</t>
  </si>
  <si>
    <t>Δ47 (‰, I-CDES) 1 s.e.</t>
  </si>
  <si>
    <t>Δ47 Temperature (°C)</t>
  </si>
  <si>
    <t>Δ47 Temperature (°C) 1 s.d.</t>
  </si>
  <si>
    <t>Δ47 Temperature (°C) 1 s.e.</t>
  </si>
  <si>
    <t>LGA-2</t>
  </si>
  <si>
    <t>LGA-3</t>
  </si>
  <si>
    <t>Holl</t>
  </si>
  <si>
    <t>Nuss</t>
  </si>
  <si>
    <t>Off</t>
  </si>
  <si>
    <t>Zaj</t>
  </si>
  <si>
    <t>Lingtai</t>
  </si>
  <si>
    <t>Mangshan</t>
  </si>
  <si>
    <t>Xifeng</t>
  </si>
  <si>
    <t>Yichuan</t>
  </si>
  <si>
    <t>LGA-2-1</t>
  </si>
  <si>
    <t>LGA-2-2</t>
  </si>
  <si>
    <t>LGA-2-3</t>
  </si>
  <si>
    <t>LGA-2-4</t>
  </si>
  <si>
    <t>LGA-2-5</t>
  </si>
  <si>
    <t>LGA-2-6</t>
  </si>
  <si>
    <t>LGA-2-7</t>
  </si>
  <si>
    <t>LGA-2-9</t>
  </si>
  <si>
    <t>LGA-2-10</t>
  </si>
  <si>
    <t>LGA-2-11</t>
  </si>
  <si>
    <t>LGA-2-12</t>
  </si>
  <si>
    <t>LGA-2-13</t>
  </si>
  <si>
    <t>LGA-2-14</t>
  </si>
  <si>
    <t>LGA-2-15</t>
  </si>
  <si>
    <t>LGA-2-16</t>
  </si>
  <si>
    <t>LGA-2-17</t>
  </si>
  <si>
    <t>LGA-3-1</t>
  </si>
  <si>
    <t>LGA-3-2</t>
  </si>
  <si>
    <t>LGA-3-3</t>
  </si>
  <si>
    <t>LGA-3-4</t>
  </si>
  <si>
    <t>LGA-3-5</t>
  </si>
  <si>
    <t>LGA-3-6</t>
  </si>
  <si>
    <t>LGA-3-7</t>
  </si>
  <si>
    <t>LGA-3-8</t>
  </si>
  <si>
    <t>LGA-3-9</t>
  </si>
  <si>
    <t>LGA-3-10-1</t>
  </si>
  <si>
    <t>LGA-3-10-2</t>
  </si>
  <si>
    <t>LGA-3-11</t>
  </si>
  <si>
    <t>LGA-3-12</t>
  </si>
  <si>
    <t>LGA-3-13</t>
  </si>
  <si>
    <t>LGA-3-14</t>
  </si>
  <si>
    <t>LGA-3-15</t>
  </si>
  <si>
    <t>LGA-3-16</t>
  </si>
  <si>
    <t>LGA-3-18</t>
  </si>
  <si>
    <t>LGA-3-19</t>
  </si>
  <si>
    <t>Holl S1</t>
  </si>
  <si>
    <t>Holl S3</t>
  </si>
  <si>
    <t>Holl S4</t>
  </si>
  <si>
    <t>Holl S5</t>
  </si>
  <si>
    <t>Holl S6</t>
  </si>
  <si>
    <t>Holl S7</t>
  </si>
  <si>
    <t>Nuss S1</t>
  </si>
  <si>
    <t>Nuss S2</t>
  </si>
  <si>
    <t>Nuss S5</t>
  </si>
  <si>
    <t>Nuss S7</t>
  </si>
  <si>
    <t>Nuss S8</t>
  </si>
  <si>
    <t>Nuss S10</t>
  </si>
  <si>
    <t>Nuss S11</t>
  </si>
  <si>
    <t>Nuss S13</t>
  </si>
  <si>
    <t>Nuss S15</t>
  </si>
  <si>
    <t>Nuss S16</t>
  </si>
  <si>
    <t>Nuss S17</t>
  </si>
  <si>
    <t>OfG S1</t>
  </si>
  <si>
    <t>OfG S2</t>
  </si>
  <si>
    <t>OfG S3</t>
  </si>
  <si>
    <t>OfG S4</t>
  </si>
  <si>
    <t>OfG S6</t>
  </si>
  <si>
    <t>OfG S7</t>
  </si>
  <si>
    <t>Zaj S1</t>
  </si>
  <si>
    <t>Zaj S2</t>
  </si>
  <si>
    <t>Zaj S5</t>
  </si>
  <si>
    <t>Xifeng S M 01</t>
  </si>
  <si>
    <t>Xifeng S M 02</t>
  </si>
  <si>
    <t>Xifeng S M 03</t>
  </si>
  <si>
    <t>Xifeng S M 05</t>
  </si>
  <si>
    <t>Xifeng S M 06</t>
  </si>
  <si>
    <t>Xifeng S M 07</t>
  </si>
  <si>
    <t>Xifeng S M 08</t>
  </si>
  <si>
    <t>Xifeng S M 09</t>
  </si>
  <si>
    <t>Xifeng S M 10</t>
  </si>
  <si>
    <t>Xifeng S M 11</t>
  </si>
  <si>
    <t>Xifeng S M 12</t>
  </si>
  <si>
    <t>Xifeng S M 13</t>
  </si>
  <si>
    <t>Xifeng S M 15</t>
  </si>
  <si>
    <t>Xifeng S M 16</t>
  </si>
  <si>
    <t>Xifeng S M 17</t>
  </si>
  <si>
    <t>Xifeng S M 19</t>
  </si>
  <si>
    <t>Xifeng S M 20</t>
  </si>
  <si>
    <t>Xifeng S P M 01</t>
  </si>
  <si>
    <t>Xifeng S P M 03</t>
  </si>
  <si>
    <t>Xifeng S P M 04</t>
  </si>
  <si>
    <t>Xifeng S P M 05</t>
  </si>
  <si>
    <t>Xifeng S P M 06</t>
  </si>
  <si>
    <t>Xifeng S P M 07</t>
  </si>
  <si>
    <t>Xifeng S P M 08</t>
  </si>
  <si>
    <t>Xifeng S P M 09</t>
  </si>
  <si>
    <t>Xifeng S P M 10</t>
  </si>
  <si>
    <t>Xifeng S P M 12</t>
  </si>
  <si>
    <t>Xifeng S P M 15</t>
  </si>
  <si>
    <t>Xifeng S P M 16</t>
  </si>
  <si>
    <t>Xifeng S P M 17</t>
  </si>
  <si>
    <t>Xifeng S P M 19</t>
  </si>
  <si>
    <t>Xifeng S P M 20</t>
  </si>
  <si>
    <t>DATA FLAGGING EXPLANATION</t>
  </si>
  <si>
    <t>KEY</t>
  </si>
  <si>
    <t>text highlight</t>
  </si>
  <si>
    <t>Standard Error (x) of Temperature</t>
  </si>
  <si>
    <t>Parameter</t>
  </si>
  <si>
    <t>Acceptable value</t>
  </si>
  <si>
    <t>red</t>
  </si>
  <si>
    <t>x &gt; 10</t>
  </si>
  <si>
    <t xml:space="preserve">D47 WG (Raw) SE </t>
  </si>
  <si>
    <t>≤ 0.05 ‰</t>
  </si>
  <si>
    <t>orange</t>
  </si>
  <si>
    <t>10 &gt; x &gt; 5</t>
  </si>
  <si>
    <t xml:space="preserve">D48 WG (Raw) </t>
  </si>
  <si>
    <t>≤ 2.0 ‰</t>
  </si>
  <si>
    <t>green</t>
  </si>
  <si>
    <t>5 &gt; x &gt; 2</t>
  </si>
  <si>
    <t>d13C VPDB (Final) SD</t>
  </si>
  <si>
    <t>≤ 0.5 ‰</t>
  </si>
  <si>
    <t>black</t>
  </si>
  <si>
    <t>2 &gt; x &gt; 0</t>
  </si>
  <si>
    <t>d18O VPDB (Final) SD</t>
  </si>
  <si>
    <t xml:space="preserve">water d18O VSMOW SD </t>
  </si>
  <si>
    <t>≤ 1.0 ‰</t>
  </si>
  <si>
    <t>Temperature</t>
  </si>
  <si>
    <t xml:space="preserve"> 0 &lt; T &lt; 100  °C</t>
  </si>
  <si>
    <t xml:space="preserve">Temperature SE </t>
  </si>
  <si>
    <t>≤ 20 °C</t>
  </si>
  <si>
    <t>Exclusions based on external error are limited to samples with 3 or more replicates</t>
  </si>
  <si>
    <t>excluded- negative temp</t>
  </si>
  <si>
    <t>excluded- negative cap value</t>
  </si>
  <si>
    <t>excluded- excessive temp</t>
  </si>
  <si>
    <t>excluded- low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</si>
</sst>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3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b/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1"/>
      <color rgb="FFFFFFFF"/>
      <name val="Verdana"/>
      <family val="2"/>
    </font>
    <font>
      <sz val="11"/>
      <color theme="1"/>
      <name val="Calibri"/>
      <family val="2"/>
    </font>
    <font>
      <sz val="11"/>
      <color rgb="FF4472C4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4472C4"/>
      <name val="Calibri"/>
      <family val="2"/>
    </font>
    <font>
      <sz val="11"/>
      <color rgb="FF000000"/>
      <name val="Inconsolata"/>
    </font>
    <font>
      <sz val="9"/>
      <color theme="1"/>
      <name val="Quattrocento Sans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trike/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sz val="11"/>
      <color rgb="FFFFC000"/>
      <name val="Calibri"/>
      <family val="2"/>
    </font>
    <font>
      <sz val="11"/>
      <color rgb="FF92D050"/>
      <name val="Calibri"/>
      <family val="2"/>
    </font>
    <font>
      <sz val="12"/>
      <color theme="1"/>
      <name val="Calibri"/>
      <family val="2"/>
    </font>
    <font>
      <b/>
      <vertAlign val="superscript"/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0F0F0"/>
        <bgColor rgb="FFF0F0F0"/>
      </patternFill>
    </fill>
    <fill>
      <patternFill patternType="solid">
        <fgColor rgb="FFEEEEEE"/>
        <bgColor rgb="FFEEEEEE"/>
      </patternFill>
    </fill>
    <fill>
      <patternFill patternType="solid">
        <fgColor rgb="FFFF9999"/>
        <bgColor rgb="FFFF9999"/>
      </patternFill>
    </fill>
    <fill>
      <patternFill patternType="solid">
        <fgColor rgb="FFFFBDBD"/>
        <bgColor rgb="FFFFBDBD"/>
      </patternFill>
    </fill>
    <fill>
      <patternFill patternType="solid">
        <fgColor rgb="FFFFC000"/>
        <bgColor rgb="FFFFC000"/>
      </patternFill>
    </fill>
    <fill>
      <patternFill patternType="solid">
        <fgColor rgb="FFFFD961"/>
        <bgColor rgb="FFFFD961"/>
      </patternFill>
    </fill>
    <fill>
      <patternFill patternType="solid">
        <fgColor rgb="FF009900"/>
        <bgColor rgb="FF009900"/>
      </patternFill>
    </fill>
    <fill>
      <patternFill patternType="solid">
        <fgColor rgb="FF00C400"/>
        <bgColor rgb="FF00C400"/>
      </patternFill>
    </fill>
    <fill>
      <patternFill patternType="solid">
        <fgColor rgb="FFAA00D2"/>
        <bgColor rgb="FFAA00D2"/>
      </patternFill>
    </fill>
    <fill>
      <patternFill patternType="solid">
        <fgColor rgb="FFCC66FF"/>
        <bgColor rgb="FFCC66FF"/>
      </patternFill>
    </fill>
    <fill>
      <patternFill patternType="solid">
        <fgColor rgb="FF0033CC"/>
        <bgColor rgb="FF0033CC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0099FF"/>
        <bgColor rgb="FF0099FF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C5E0B4"/>
      </patternFill>
    </fill>
    <fill>
      <patternFill patternType="solid">
        <fgColor rgb="FFE7E6E6"/>
        <bgColor rgb="FFE7E6E6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wrapText="1"/>
    </xf>
    <xf numFmtId="0" fontId="9" fillId="13" borderId="3" xfId="0" applyFont="1" applyFill="1" applyBorder="1" applyAlignment="1">
      <alignment horizontal="center" vertical="center" wrapText="1"/>
    </xf>
    <xf numFmtId="0" fontId="9" fillId="13" borderId="4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15" borderId="2" xfId="0" applyFont="1" applyFill="1" applyBorder="1"/>
    <xf numFmtId="0" fontId="14" fillId="15" borderId="2" xfId="0" applyFont="1" applyFill="1" applyBorder="1" applyAlignment="1">
      <alignment horizontal="center"/>
    </xf>
    <xf numFmtId="0" fontId="15" fillId="15" borderId="2" xfId="0" applyFont="1" applyFill="1" applyBorder="1" applyAlignment="1">
      <alignment horizontal="center"/>
    </xf>
    <xf numFmtId="0" fontId="13" fillId="15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6" fillId="17" borderId="0" xfId="0" applyFont="1" applyFill="1"/>
    <xf numFmtId="0" fontId="13" fillId="15" borderId="0" xfId="0" applyFont="1" applyFill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0" fillId="18" borderId="7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8" borderId="7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0" fontId="21" fillId="11" borderId="7" xfId="0" applyFont="1" applyFill="1" applyBorder="1" applyAlignment="1">
      <alignment horizontal="center" vertical="center" wrapText="1"/>
    </xf>
    <xf numFmtId="0" fontId="21" fillId="12" borderId="7" xfId="0" applyFont="1" applyFill="1" applyBorder="1" applyAlignment="1">
      <alignment horizontal="center" vertical="center" wrapText="1"/>
    </xf>
    <xf numFmtId="0" fontId="21" fillId="13" borderId="7" xfId="0" applyFont="1" applyFill="1" applyBorder="1" applyAlignment="1">
      <alignment horizontal="center" vertical="center" wrapText="1"/>
    </xf>
    <xf numFmtId="0" fontId="21" fillId="13" borderId="8" xfId="0" applyFont="1" applyFill="1" applyBorder="1" applyAlignment="1">
      <alignment horizontal="center" vertical="center" wrapText="1"/>
    </xf>
    <xf numFmtId="0" fontId="20" fillId="19" borderId="7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5" fontId="1" fillId="0" borderId="5" xfId="0" applyNumberFormat="1" applyFont="1" applyBorder="1" applyAlignment="1">
      <alignment wrapText="1"/>
    </xf>
    <xf numFmtId="165" fontId="1" fillId="0" borderId="5" xfId="0" applyNumberFormat="1" applyFont="1" applyBorder="1"/>
    <xf numFmtId="164" fontId="1" fillId="0" borderId="5" xfId="0" applyNumberFormat="1" applyFont="1" applyBorder="1"/>
    <xf numFmtId="0" fontId="22" fillId="16" borderId="5" xfId="0" applyFont="1" applyFill="1" applyBorder="1"/>
    <xf numFmtId="0" fontId="22" fillId="16" borderId="5" xfId="0" applyFont="1" applyFill="1" applyBorder="1" applyAlignment="1">
      <alignment wrapText="1"/>
    </xf>
    <xf numFmtId="164" fontId="22" fillId="16" borderId="5" xfId="0" applyNumberFormat="1" applyFont="1" applyFill="1" applyBorder="1" applyAlignment="1">
      <alignment wrapText="1"/>
    </xf>
    <xf numFmtId="165" fontId="22" fillId="16" borderId="5" xfId="0" applyNumberFormat="1" applyFont="1" applyFill="1" applyBorder="1" applyAlignment="1">
      <alignment wrapText="1"/>
    </xf>
    <xf numFmtId="165" fontId="22" fillId="16" borderId="5" xfId="0" applyNumberFormat="1" applyFont="1" applyFill="1" applyBorder="1"/>
    <xf numFmtId="164" fontId="22" fillId="16" borderId="5" xfId="0" applyNumberFormat="1" applyFont="1" applyFill="1" applyBorder="1"/>
    <xf numFmtId="0" fontId="23" fillId="16" borderId="0" xfId="0" applyFont="1" applyFill="1"/>
    <xf numFmtId="0" fontId="22" fillId="16" borderId="0" xfId="0" applyFont="1" applyFill="1"/>
    <xf numFmtId="0" fontId="24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6" fillId="16" borderId="0" xfId="0" applyFont="1" applyFill="1"/>
    <xf numFmtId="0" fontId="13" fillId="0" borderId="16" xfId="0" applyFont="1" applyBorder="1" applyAlignment="1">
      <alignment wrapText="1"/>
    </xf>
    <xf numFmtId="0" fontId="20" fillId="21" borderId="16" xfId="0" applyFont="1" applyFill="1" applyBorder="1" applyAlignment="1">
      <alignment vertical="center"/>
    </xf>
    <xf numFmtId="0" fontId="20" fillId="21" borderId="19" xfId="0" applyFont="1" applyFill="1" applyBorder="1" applyAlignment="1">
      <alignment horizontal="center" vertical="center"/>
    </xf>
    <xf numFmtId="0" fontId="1" fillId="0" borderId="20" xfId="0" applyFont="1" applyBorder="1"/>
    <xf numFmtId="0" fontId="28" fillId="0" borderId="20" xfId="0" applyFont="1" applyBorder="1" applyAlignment="1">
      <alignment vertical="center"/>
    </xf>
    <xf numFmtId="0" fontId="28" fillId="0" borderId="23" xfId="0" applyFont="1" applyBorder="1" applyAlignment="1">
      <alignment horizontal="center" vertical="center"/>
    </xf>
    <xf numFmtId="0" fontId="28" fillId="0" borderId="20" xfId="0" applyFont="1" applyBorder="1"/>
    <xf numFmtId="0" fontId="28" fillId="0" borderId="23" xfId="0" applyFont="1" applyBorder="1" applyAlignment="1">
      <alignment horizontal="center"/>
    </xf>
    <xf numFmtId="0" fontId="1" fillId="0" borderId="24" xfId="0" applyFont="1" applyBorder="1"/>
    <xf numFmtId="0" fontId="28" fillId="0" borderId="27" xfId="0" applyFont="1" applyBorder="1"/>
    <xf numFmtId="0" fontId="28" fillId="0" borderId="28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9" fillId="0" borderId="6" xfId="0" applyFont="1" applyBorder="1"/>
    <xf numFmtId="0" fontId="20" fillId="20" borderId="9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14" xfId="0" applyFont="1" applyBorder="1"/>
    <xf numFmtId="0" fontId="19" fillId="0" borderId="15" xfId="0" applyFont="1" applyBorder="1"/>
    <xf numFmtId="0" fontId="18" fillId="20" borderId="11" xfId="0" applyFont="1" applyFill="1" applyBorder="1" applyAlignment="1">
      <alignment horizontal="center"/>
    </xf>
    <xf numFmtId="0" fontId="19" fillId="0" borderId="12" xfId="0" applyFont="1" applyBorder="1"/>
    <xf numFmtId="0" fontId="19" fillId="0" borderId="13" xfId="0" applyFont="1" applyBorder="1"/>
    <xf numFmtId="0" fontId="13" fillId="0" borderId="17" xfId="0" applyFont="1" applyBorder="1" applyAlignment="1">
      <alignment horizontal="center" wrapText="1"/>
    </xf>
    <xf numFmtId="0" fontId="19" fillId="0" borderId="18" xfId="0" applyFont="1" applyBorder="1"/>
    <xf numFmtId="0" fontId="27" fillId="0" borderId="21" xfId="0" applyFont="1" applyBorder="1" applyAlignment="1">
      <alignment horizontal="center"/>
    </xf>
    <xf numFmtId="0" fontId="19" fillId="0" borderId="22" xfId="0" applyFont="1" applyBorder="1"/>
    <xf numFmtId="0" fontId="29" fillId="0" borderId="21" xfId="0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9" fillId="0" borderId="26" xfId="0" applyFont="1" applyBorder="1"/>
    <xf numFmtId="0" fontId="31" fillId="22" borderId="9" xfId="0" applyFont="1" applyFill="1" applyBorder="1" applyAlignment="1">
      <alignment horizontal="left" vertical="center" wrapText="1"/>
    </xf>
    <xf numFmtId="0" fontId="19" fillId="0" borderId="29" xfId="0" applyFont="1" applyBorder="1"/>
    <xf numFmtId="0" fontId="19" fillId="0" borderId="30" xfId="0" applyFont="1" applyBorder="1"/>
    <xf numFmtId="0" fontId="19" fillId="0" borderId="31" xfId="0" applyFont="1" applyBorder="1"/>
    <xf numFmtId="0" fontId="19" fillId="0" borderId="32" xfId="0" applyFont="1" applyBorder="1"/>
    <xf numFmtId="0" fontId="12" fillId="0" borderId="0" xfId="0" applyFont="1" applyFill="1"/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0" fillId="0" borderId="0" xfId="0" applyFill="1"/>
    <xf numFmtId="0" fontId="13" fillId="23" borderId="2" xfId="0" applyFont="1" applyFill="1" applyBorder="1"/>
    <xf numFmtId="0" fontId="14" fillId="23" borderId="2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3" fillId="23" borderId="2" xfId="0" applyFont="1" applyFill="1" applyBorder="1" applyAlignment="1">
      <alignment wrapText="1"/>
    </xf>
    <xf numFmtId="0" fontId="0" fillId="2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BP893"/>
  <sheetViews>
    <sheetView tabSelected="1" workbookViewId="0">
      <pane xSplit="4" ySplit="1" topLeftCell="AC154" activePane="bottomRight" state="frozen"/>
      <selection pane="topRight" activeCell="E1" sqref="E1"/>
      <selection pane="bottomLeft" activeCell="A2" sqref="A2"/>
      <selection pane="bottomRight" activeCell="D165" sqref="D165"/>
    </sheetView>
  </sheetViews>
  <sheetFormatPr baseColWidth="10" defaultColWidth="14.5" defaultRowHeight="15" customHeight="1" x14ac:dyDescent="0.2"/>
  <cols>
    <col min="1" max="2" width="11.5" customWidth="1"/>
    <col min="3" max="3" width="10.5" customWidth="1"/>
    <col min="4" max="4" width="23.5" customWidth="1"/>
    <col min="5" max="5" width="16" customWidth="1"/>
    <col min="6" max="6" width="14.5" customWidth="1"/>
    <col min="7" max="7" width="34.33203125" customWidth="1"/>
    <col min="8" max="8" width="8.6640625" customWidth="1"/>
    <col min="9" max="9" width="18.6640625" customWidth="1"/>
    <col min="10" max="10" width="10.83203125" customWidth="1"/>
    <col min="11" max="11" width="19.83203125" customWidth="1"/>
    <col min="12" max="12" width="10.83203125" customWidth="1"/>
    <col min="13" max="13" width="19.83203125" customWidth="1"/>
    <col min="14" max="14" width="12.83203125" customWidth="1"/>
    <col min="15" max="15" width="21.83203125" customWidth="1"/>
    <col min="16" max="16" width="8.1640625" customWidth="1"/>
    <col min="17" max="17" width="16.83203125" customWidth="1"/>
    <col min="18" max="18" width="9.5" customWidth="1"/>
    <col min="19" max="19" width="20.1640625" customWidth="1"/>
    <col min="20" max="20" width="9.1640625" customWidth="1"/>
    <col min="21" max="21" width="16.83203125" customWidth="1"/>
    <col min="22" max="22" width="9.1640625" customWidth="1"/>
    <col min="23" max="23" width="17.33203125" customWidth="1"/>
    <col min="24" max="24" width="10.1640625" customWidth="1"/>
    <col min="25" max="25" width="16.83203125" customWidth="1"/>
    <col min="26" max="26" width="10.1640625" customWidth="1"/>
    <col min="27" max="27" width="20.1640625" customWidth="1"/>
    <col min="28" max="28" width="15.33203125" customWidth="1"/>
    <col min="29" max="29" width="69.33203125" customWidth="1"/>
    <col min="30" max="30" width="8.33203125" customWidth="1"/>
    <col min="31" max="31" width="13.6640625" customWidth="1"/>
    <col min="32" max="32" width="12.33203125" customWidth="1"/>
    <col min="33" max="33" width="10" customWidth="1"/>
    <col min="34" max="34" width="20.33203125" customWidth="1"/>
    <col min="35" max="35" width="19" customWidth="1"/>
    <col min="36" max="36" width="70.83203125" customWidth="1"/>
    <col min="37" max="37" width="11.6640625" customWidth="1"/>
    <col min="38" max="38" width="13.6640625" customWidth="1"/>
    <col min="39" max="39" width="12.83203125" customWidth="1"/>
    <col min="40" max="40" width="10" customWidth="1"/>
    <col min="41" max="41" width="20.33203125" customWidth="1"/>
    <col min="42" max="42" width="13.33203125" customWidth="1"/>
    <col min="43" max="43" width="21.1640625" customWidth="1"/>
    <col min="44" max="44" width="24" customWidth="1"/>
    <col min="45" max="45" width="13.5" customWidth="1"/>
    <col min="46" max="46" width="21.5" customWidth="1"/>
    <col min="47" max="47" width="24.33203125" customWidth="1"/>
    <col min="48" max="48" width="16" customWidth="1"/>
    <col min="49" max="50" width="24.1640625" customWidth="1"/>
    <col min="51" max="51" width="10.6640625" customWidth="1"/>
    <col min="52" max="52" width="26" customWidth="1"/>
    <col min="53" max="53" width="20.6640625" customWidth="1"/>
    <col min="54" max="56" width="10.6640625" customWidth="1"/>
    <col min="57" max="57" width="26" customWidth="1"/>
    <col min="58" max="58" width="20.6640625" customWidth="1"/>
    <col min="59" max="59" width="43.1640625" customWidth="1"/>
    <col min="60" max="60" width="46" customWidth="1"/>
    <col min="61" max="61" width="12.83203125" customWidth="1"/>
    <col min="62" max="62" width="21.6640625" customWidth="1"/>
    <col min="63" max="63" width="12.33203125" customWidth="1"/>
    <col min="64" max="64" width="32.6640625" customWidth="1"/>
    <col min="65" max="65" width="39.1640625" customWidth="1"/>
    <col min="66" max="66" width="12.83203125" customWidth="1"/>
    <col min="67" max="67" width="14" customWidth="1"/>
    <col min="68" max="68" width="13.6640625" customWidth="1"/>
  </cols>
  <sheetData>
    <row r="1" spans="1:68" ht="60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3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5" t="s">
        <v>33</v>
      </c>
      <c r="AI1" s="6" t="s">
        <v>34</v>
      </c>
      <c r="AJ1" s="7" t="s">
        <v>35</v>
      </c>
      <c r="AK1" s="6" t="s">
        <v>36</v>
      </c>
      <c r="AL1" s="3" t="s">
        <v>37</v>
      </c>
      <c r="AM1" s="3" t="s">
        <v>38</v>
      </c>
      <c r="AN1" s="3" t="s">
        <v>39</v>
      </c>
      <c r="AO1" s="8" t="s">
        <v>40</v>
      </c>
      <c r="AP1" s="9" t="s">
        <v>41</v>
      </c>
      <c r="AQ1" s="9" t="s">
        <v>42</v>
      </c>
      <c r="AR1" s="10" t="s">
        <v>43</v>
      </c>
      <c r="AS1" s="11" t="s">
        <v>44</v>
      </c>
      <c r="AT1" s="11" t="s">
        <v>45</v>
      </c>
      <c r="AU1" s="12" t="s">
        <v>46</v>
      </c>
      <c r="AV1" s="11" t="s">
        <v>47</v>
      </c>
      <c r="AW1" s="11" t="s">
        <v>48</v>
      </c>
      <c r="AX1" s="12" t="s">
        <v>49</v>
      </c>
      <c r="AY1" s="13" t="s">
        <v>50</v>
      </c>
      <c r="AZ1" s="13" t="s">
        <v>51</v>
      </c>
      <c r="BA1" s="14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6" t="s">
        <v>57</v>
      </c>
      <c r="BG1" s="17" t="s">
        <v>58</v>
      </c>
      <c r="BH1" s="17" t="s">
        <v>59</v>
      </c>
      <c r="BI1" s="18" t="s">
        <v>60</v>
      </c>
      <c r="BJ1" s="18" t="s">
        <v>61</v>
      </c>
      <c r="BK1" s="19" t="s">
        <v>62</v>
      </c>
      <c r="BL1" s="20" t="s">
        <v>63</v>
      </c>
      <c r="BM1" s="20" t="s">
        <v>64</v>
      </c>
      <c r="BN1" s="20" t="s">
        <v>65</v>
      </c>
      <c r="BO1" s="20" t="s">
        <v>66</v>
      </c>
      <c r="BP1" s="21" t="s">
        <v>67</v>
      </c>
    </row>
    <row r="2" spans="1:68" x14ac:dyDescent="0.2">
      <c r="B2" s="22"/>
      <c r="C2" s="23"/>
      <c r="BG2" s="24">
        <v>3.9100000000000003E-2</v>
      </c>
      <c r="BH2" s="24">
        <v>0.154</v>
      </c>
    </row>
    <row r="3" spans="1:68" ht="16" x14ac:dyDescent="0.2">
      <c r="A3" s="25"/>
      <c r="B3" s="26">
        <v>1</v>
      </c>
      <c r="C3" s="27"/>
      <c r="D3" s="28" t="str">
        <f>G4</f>
        <v>Lingtai S M 01</v>
      </c>
      <c r="E3" s="25"/>
      <c r="F3" s="25"/>
      <c r="G3" s="25"/>
      <c r="H3" s="25"/>
      <c r="I3" s="25"/>
      <c r="J3" s="25"/>
      <c r="K3" s="28" t="e">
        <f>STDEV(J4)/SQRT(COUNT(J4))</f>
        <v>#DIV/0!</v>
      </c>
      <c r="L3" s="25"/>
      <c r="M3" s="28" t="e">
        <f>STDEV(L4)/SQRT(COUNT(L4))</f>
        <v>#DIV/0!</v>
      </c>
      <c r="N3" s="25"/>
      <c r="O3" s="28" t="e">
        <f>STDEV(N4)/SQRT(COUNT(N4))</f>
        <v>#DIV/0!</v>
      </c>
      <c r="P3" s="25"/>
      <c r="Q3" s="28" t="e">
        <f>STDEV(P4)/SQRT(COUNT(P4))</f>
        <v>#DIV/0!</v>
      </c>
      <c r="R3" s="25"/>
      <c r="S3" s="28" t="e">
        <f>STDEV(R4)/SQRT(COUNT(R4))</f>
        <v>#DIV/0!</v>
      </c>
      <c r="T3" s="25"/>
      <c r="U3" s="28" t="e">
        <f>STDEV(T4)/SQRT(COUNT(T4))</f>
        <v>#DIV/0!</v>
      </c>
      <c r="V3" s="25"/>
      <c r="W3" s="28" t="e">
        <f>STDEV(V4)/SQRT(COUNT(V4))</f>
        <v>#DIV/0!</v>
      </c>
      <c r="X3" s="25"/>
      <c r="Y3" s="28" t="e">
        <f>STDEV(X4)/SQRT(COUNT(X4))</f>
        <v>#DIV/0!</v>
      </c>
      <c r="Z3" s="25"/>
      <c r="AA3" s="28" t="e">
        <f>STDEV(Z4)/SQRT(COUNT(Z4))</f>
        <v>#DIV/0!</v>
      </c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8">
        <f>AVERAGE(AP4)</f>
        <v>-9.74</v>
      </c>
      <c r="AR3" s="28" t="e">
        <f>STDEV(AP4)</f>
        <v>#DIV/0!</v>
      </c>
      <c r="AS3" s="25"/>
      <c r="AT3" s="28">
        <f>AVERAGE(AS4)</f>
        <v>-6.76</v>
      </c>
      <c r="AU3" s="28" t="e">
        <f>STDEV(AS4)</f>
        <v>#DIV/0!</v>
      </c>
      <c r="AV3" s="25"/>
      <c r="AW3" s="28">
        <f>AVERAGE(AV4)</f>
        <v>23.95</v>
      </c>
      <c r="AX3" s="28" t="e">
        <f>STDEV(AV4)</f>
        <v>#DIV/0!</v>
      </c>
      <c r="AY3" s="25"/>
      <c r="AZ3" s="28">
        <f>AVERAGE(AY4)</f>
        <v>0.61199999999999999</v>
      </c>
      <c r="BA3" s="28" t="e">
        <f>STDEV(AY4)/SQRT(COUNT(AY4))</f>
        <v>#DIV/0!</v>
      </c>
      <c r="BB3" s="25"/>
      <c r="BC3" s="25"/>
      <c r="BD3" s="25"/>
      <c r="BE3" s="28">
        <f>AVERAGE(BD4)</f>
        <v>0.16200000000000001</v>
      </c>
      <c r="BF3" s="28" t="e">
        <f>STDEV(BD4)/SQRT(COUNT(BD4))</f>
        <v>#DIV/0!</v>
      </c>
      <c r="BG3" s="25"/>
      <c r="BH3" s="25"/>
      <c r="BI3" s="25"/>
      <c r="BJ3" s="28">
        <f>AVERAGE(BI4)</f>
        <v>19.033468114302025</v>
      </c>
      <c r="BK3" s="28" t="e">
        <f>STDEV(BI4)/SQRT(COUNT(BI4))</f>
        <v>#DIV/0!</v>
      </c>
      <c r="BL3" s="25"/>
      <c r="BM3" s="28">
        <f>AVERAGE(BL4)</f>
        <v>1.0305106203456951</v>
      </c>
      <c r="BN3" s="25"/>
      <c r="BO3" s="28">
        <f>AVERAGE(BN4)</f>
        <v>-6.3663781975329812</v>
      </c>
      <c r="BP3" s="28" t="e">
        <f>STDEV(BN4)</f>
        <v>#DIV/0!</v>
      </c>
    </row>
    <row r="4" spans="1:68" ht="16" x14ac:dyDescent="0.2">
      <c r="B4" s="22"/>
      <c r="C4" s="23"/>
      <c r="D4" s="29" t="s">
        <v>68</v>
      </c>
      <c r="E4" s="29" t="s">
        <v>69</v>
      </c>
      <c r="F4" s="29" t="s">
        <v>70</v>
      </c>
      <c r="G4" s="29" t="s">
        <v>71</v>
      </c>
      <c r="H4" s="29" t="s">
        <v>72</v>
      </c>
      <c r="I4" s="29" t="s">
        <v>73</v>
      </c>
      <c r="J4" s="29">
        <v>-9.68</v>
      </c>
      <c r="K4" s="29" t="s">
        <v>74</v>
      </c>
      <c r="L4" s="29">
        <v>1.58</v>
      </c>
      <c r="M4" s="29" t="s">
        <v>74</v>
      </c>
      <c r="N4" s="29">
        <v>32.549999999999997</v>
      </c>
      <c r="O4" s="29" t="s">
        <v>74</v>
      </c>
      <c r="P4" s="29">
        <v>1.2509999999999999</v>
      </c>
      <c r="Q4" s="29" t="s">
        <v>75</v>
      </c>
      <c r="R4" s="29">
        <v>-0.25800000000000001</v>
      </c>
      <c r="S4" s="29" t="s">
        <v>76</v>
      </c>
      <c r="T4" s="29">
        <v>15.25</v>
      </c>
      <c r="U4" s="29" t="s">
        <v>77</v>
      </c>
      <c r="V4" s="29">
        <v>0.61499999999999999</v>
      </c>
      <c r="W4" s="29" t="s">
        <v>78</v>
      </c>
      <c r="X4" s="29">
        <v>-1.2110000000000001</v>
      </c>
      <c r="Y4" s="29" t="s">
        <v>79</v>
      </c>
      <c r="Z4" s="29">
        <v>-9.6150000000000002</v>
      </c>
      <c r="AA4" s="29" t="s">
        <v>80</v>
      </c>
      <c r="AB4" s="29">
        <v>3.1414059656382745E-3</v>
      </c>
      <c r="AC4" s="29" t="s">
        <v>81</v>
      </c>
      <c r="AD4" s="29">
        <v>-0.26200000000000001</v>
      </c>
      <c r="AE4" s="29">
        <v>1.2183737107242929</v>
      </c>
      <c r="AF4" s="29">
        <v>0.93130287754055341</v>
      </c>
      <c r="AG4" s="29">
        <v>0.61199999999999999</v>
      </c>
      <c r="AH4" s="29">
        <v>0</v>
      </c>
      <c r="AI4" s="29">
        <v>4.4312240307049187E-2</v>
      </c>
      <c r="AJ4" s="29" t="s">
        <v>82</v>
      </c>
      <c r="AK4" s="29">
        <v>-6.0999999999999999E-2</v>
      </c>
      <c r="AL4" s="29">
        <v>2.1875878432982541</v>
      </c>
      <c r="AM4" s="29">
        <v>0.29415901885124129</v>
      </c>
      <c r="AN4" s="29">
        <v>0.16200000000000001</v>
      </c>
      <c r="AO4" s="29">
        <v>0</v>
      </c>
      <c r="AP4" s="29">
        <v>-9.74</v>
      </c>
      <c r="AS4" s="29">
        <v>-6.76</v>
      </c>
      <c r="AV4" s="29">
        <v>23.95</v>
      </c>
      <c r="AY4" s="29">
        <v>0.61199999999999999</v>
      </c>
      <c r="BB4" s="29"/>
      <c r="BC4" s="29"/>
      <c r="BD4" s="29">
        <v>0.16200000000000001</v>
      </c>
      <c r="BI4" s="29">
        <f>SQRT(($BG$2*(10^6))/(AY4-$BH$2))-273.15</f>
        <v>19.033468114302025</v>
      </c>
      <c r="BL4" s="29">
        <f>IF(H4="Calcite",EXP((((18.03*10^3)/(BI4+273.15))-32.42)/1000),IF(H4="Aragonite",EXP((((17.88*10^3)/(BI4+273.15))-31.14)/1000),IF(H4="Dolomite",EXP((((18.02*10^3)/(BI4+273.15))-29.38)/1000),"")))</f>
        <v>1.0305106203456951</v>
      </c>
      <c r="BN4" s="29">
        <f>((AV4+1000)/BL4)-1000</f>
        <v>-6.3663781975329812</v>
      </c>
    </row>
    <row r="5" spans="1:68" x14ac:dyDescent="0.2">
      <c r="B5" s="22"/>
      <c r="C5" s="23"/>
      <c r="BI5" s="29"/>
    </row>
    <row r="6" spans="1:68" ht="16" x14ac:dyDescent="0.2">
      <c r="A6" s="25"/>
      <c r="B6" s="26">
        <v>1</v>
      </c>
      <c r="C6" s="27"/>
      <c r="D6" s="28" t="str">
        <f>G7</f>
        <v>Lingtai S M 02</v>
      </c>
      <c r="E6" s="25"/>
      <c r="F6" s="25"/>
      <c r="G6" s="25"/>
      <c r="H6" s="25"/>
      <c r="I6" s="25"/>
      <c r="J6" s="25"/>
      <c r="K6" s="28">
        <f>STDEV(J7:J8)/SQRT(COUNT(J7:J8))</f>
        <v>9.9999999999997868E-3</v>
      </c>
      <c r="L6" s="25"/>
      <c r="M6" s="28">
        <f>STDEV(L7:L8)/SQRT(COUNT(L7:L8))</f>
        <v>0.31500000000000367</v>
      </c>
      <c r="N6" s="25"/>
      <c r="O6" s="28">
        <f>STDEV(N7:N8)/SQRT(COUNT(N7:N8))</f>
        <v>0.32499999999999923</v>
      </c>
      <c r="P6" s="25"/>
      <c r="Q6" s="28">
        <f>STDEV(P7:P8)/SQRT(COUNT(P7:P8))</f>
        <v>0.64549999999999974</v>
      </c>
      <c r="R6" s="25"/>
      <c r="S6" s="28">
        <f>STDEV(R7:R8)/SQRT(COUNT(R7:R8))</f>
        <v>0.31299999999999994</v>
      </c>
      <c r="T6" s="25"/>
      <c r="U6" s="28">
        <f>STDEV(T7:T8)/SQRT(COUNT(T7:T8))</f>
        <v>4.1409999999999911</v>
      </c>
      <c r="V6" s="25"/>
      <c r="W6" s="28">
        <f>STDEV(V7:V8)/SQRT(COUNT(V7:V8))</f>
        <v>3.4379999999999993</v>
      </c>
      <c r="X6" s="25"/>
      <c r="Y6" s="28">
        <f>STDEV(X7:X8)/SQRT(COUNT(X7:X8))</f>
        <v>1125.3874999999998</v>
      </c>
      <c r="Z6" s="25"/>
      <c r="AA6" s="28">
        <f>STDEV(Z7:Z8)/SQRT(COUNT(Z7:Z8))</f>
        <v>1107.3724999999999</v>
      </c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8">
        <f>AVERAGE(AP8)</f>
        <v>-6.22</v>
      </c>
      <c r="AR6" s="28" t="e">
        <f>STDEV(AP8)</f>
        <v>#DIV/0!</v>
      </c>
      <c r="AS6" s="25"/>
      <c r="AT6" s="28">
        <f>AVERAGE(AS8)</f>
        <v>-5.4</v>
      </c>
      <c r="AU6" s="28" t="e">
        <f>STDEV(AS8)</f>
        <v>#DIV/0!</v>
      </c>
      <c r="AV6" s="25"/>
      <c r="AW6" s="28">
        <f>AVERAGE(AV8)</f>
        <v>25.35</v>
      </c>
      <c r="AX6" s="28" t="e">
        <f>STDEV(AV8)</f>
        <v>#DIV/0!</v>
      </c>
      <c r="AY6" s="25"/>
      <c r="AZ6" s="28">
        <f>AVERAGE(AY8)</f>
        <v>0.60399999999999998</v>
      </c>
      <c r="BA6" s="28" t="e">
        <f>STDEV(AY8)/SQRT(COUNT(AY8))</f>
        <v>#DIV/0!</v>
      </c>
      <c r="BB6" s="25"/>
      <c r="BC6" s="25"/>
      <c r="BD6" s="25"/>
      <c r="BE6" s="28">
        <f>AVERAGE(BD8)</f>
        <v>0.313</v>
      </c>
      <c r="BF6" s="28" t="e">
        <f>STDEV(BD8)/SQRT(COUNT(BD8))</f>
        <v>#DIV/0!</v>
      </c>
      <c r="BG6" s="25"/>
      <c r="BH6" s="25"/>
      <c r="BI6" s="28"/>
      <c r="BJ6" s="28">
        <f>AVERAGE(BI8)</f>
        <v>21.619212925788588</v>
      </c>
      <c r="BK6" s="28" t="e">
        <f>STDEV(BI8)/SQRT(COUNT(BI8))</f>
        <v>#DIV/0!</v>
      </c>
      <c r="BL6" s="25"/>
      <c r="BM6" s="28">
        <f>AVERAGE(BL7:BL8)</f>
        <v>1.0490452578842206</v>
      </c>
      <c r="BN6" s="25"/>
      <c r="BO6" s="28">
        <f>AVERAGE(BN8)</f>
        <v>-4.4735696378731973</v>
      </c>
      <c r="BP6" s="28" t="e">
        <f>STDEV(BN8)</f>
        <v>#DIV/0!</v>
      </c>
    </row>
    <row r="7" spans="1:68" s="106" customFormat="1" ht="16" x14ac:dyDescent="0.2">
      <c r="A7" s="102" t="s">
        <v>862</v>
      </c>
      <c r="B7" s="103"/>
      <c r="C7" s="104"/>
      <c r="D7" s="105" t="s">
        <v>68</v>
      </c>
      <c r="E7" s="105" t="s">
        <v>83</v>
      </c>
      <c r="F7" s="105" t="s">
        <v>84</v>
      </c>
      <c r="G7" s="105" t="s">
        <v>85</v>
      </c>
      <c r="H7" s="105" t="s">
        <v>72</v>
      </c>
      <c r="I7" s="105" t="s">
        <v>86</v>
      </c>
      <c r="J7" s="105">
        <v>-6.24</v>
      </c>
      <c r="K7" s="105" t="s">
        <v>74</v>
      </c>
      <c r="L7" s="105">
        <v>3.41</v>
      </c>
      <c r="M7" s="105" t="s">
        <v>74</v>
      </c>
      <c r="N7" s="105">
        <v>34.44</v>
      </c>
      <c r="O7" s="105" t="s">
        <v>74</v>
      </c>
      <c r="P7" s="105">
        <v>7.1159999999999997</v>
      </c>
      <c r="Q7" s="105" t="s">
        <v>87</v>
      </c>
      <c r="R7" s="105">
        <v>0.373</v>
      </c>
      <c r="S7" s="105" t="s">
        <v>87</v>
      </c>
      <c r="T7" s="105">
        <v>26.25</v>
      </c>
      <c r="U7" s="105" t="s">
        <v>88</v>
      </c>
      <c r="V7" s="105">
        <v>7.7539999999999996</v>
      </c>
      <c r="W7" s="105" t="s">
        <v>89</v>
      </c>
      <c r="X7" s="105">
        <v>2248.3820000000001</v>
      </c>
      <c r="Y7" s="105" t="s">
        <v>90</v>
      </c>
      <c r="Z7" s="105">
        <v>2198.1880000000001</v>
      </c>
      <c r="AA7" s="105" t="s">
        <v>91</v>
      </c>
      <c r="AB7" s="105">
        <v>1.3018075550085456E-4</v>
      </c>
      <c r="AC7" s="105" t="s">
        <v>92</v>
      </c>
      <c r="AD7" s="105">
        <v>0.372</v>
      </c>
      <c r="AE7" s="105">
        <v>0.86399080507313131</v>
      </c>
      <c r="AF7" s="105">
        <v>0.98433391761714817</v>
      </c>
      <c r="AG7" s="105">
        <v>1.306</v>
      </c>
      <c r="AH7" s="105">
        <v>0</v>
      </c>
      <c r="AI7" s="105">
        <v>-3.675394320445201E-3</v>
      </c>
      <c r="AJ7" s="105" t="s">
        <v>93</v>
      </c>
      <c r="AK7" s="105">
        <v>7.85</v>
      </c>
      <c r="AL7" s="105">
        <v>0.99175376196093079</v>
      </c>
      <c r="AM7" s="105">
        <v>0.53857489005849235</v>
      </c>
      <c r="AN7" s="105">
        <v>8.3239999999999998</v>
      </c>
      <c r="AO7" s="105">
        <v>0</v>
      </c>
      <c r="AP7" s="105">
        <v>-6.25</v>
      </c>
      <c r="AQ7" s="102"/>
      <c r="AR7" s="102"/>
      <c r="AS7" s="105">
        <v>-5.31</v>
      </c>
      <c r="AT7" s="102"/>
      <c r="AU7" s="102"/>
      <c r="AV7" s="105">
        <v>25.45</v>
      </c>
      <c r="AW7" s="102"/>
      <c r="AX7" s="102"/>
      <c r="AY7" s="105">
        <v>1.306</v>
      </c>
      <c r="AZ7" s="102"/>
      <c r="BA7" s="102"/>
      <c r="BB7" s="105"/>
      <c r="BC7" s="105"/>
      <c r="BD7" s="105">
        <v>8.3239999999999998</v>
      </c>
      <c r="BE7" s="102"/>
      <c r="BF7" s="102"/>
      <c r="BG7" s="102"/>
      <c r="BH7" s="102"/>
      <c r="BI7" s="105">
        <f t="shared" ref="BI7:BI8" si="0">SQRT(($BG$2*(10^6))/(AY7-$BH$2))-273.15</f>
        <v>-88.91924192138211</v>
      </c>
      <c r="BJ7" s="102"/>
      <c r="BK7" s="102"/>
      <c r="BL7" s="105">
        <f t="shared" ref="BL7:BL8" si="1">IF(H7="Calcite",EXP((((18.03*10^3)/(BI7+273.15))-32.42)/1000),IF(H7="Aragonite",EXP((((17.88*10^3)/(BI7+273.15))-31.14)/1000),IF(H7="Dolomite",EXP((((18.02*10^3)/(BI7+273.15))-29.38)/1000),"")))</f>
        <v>1.0681329287789882</v>
      </c>
      <c r="BM7" s="102"/>
      <c r="BN7" s="105">
        <f t="shared" ref="BN7:BN8" si="2">((AV7+1000)/BL7)-1000</f>
        <v>-39.960315452291297</v>
      </c>
      <c r="BO7" s="102"/>
      <c r="BP7" s="102"/>
    </row>
    <row r="8" spans="1:68" ht="16" x14ac:dyDescent="0.2">
      <c r="B8" s="22"/>
      <c r="C8" s="23"/>
      <c r="D8" s="29" t="s">
        <v>94</v>
      </c>
      <c r="E8" s="29" t="s">
        <v>95</v>
      </c>
      <c r="F8" s="29" t="s">
        <v>70</v>
      </c>
      <c r="G8" s="29" t="s">
        <v>85</v>
      </c>
      <c r="H8" s="29" t="s">
        <v>72</v>
      </c>
      <c r="I8" s="29" t="s">
        <v>73</v>
      </c>
      <c r="J8" s="29">
        <v>-6.26</v>
      </c>
      <c r="K8" s="29" t="s">
        <v>74</v>
      </c>
      <c r="L8" s="29">
        <v>2.78</v>
      </c>
      <c r="M8" s="29" t="s">
        <v>74</v>
      </c>
      <c r="N8" s="29">
        <v>33.79</v>
      </c>
      <c r="O8" s="29" t="s">
        <v>74</v>
      </c>
      <c r="P8" s="29">
        <v>5.8250000000000002</v>
      </c>
      <c r="Q8" s="29" t="s">
        <v>75</v>
      </c>
      <c r="R8" s="29">
        <v>-0.253</v>
      </c>
      <c r="S8" s="29" t="s">
        <v>96</v>
      </c>
      <c r="T8" s="29">
        <v>17.968</v>
      </c>
      <c r="U8" s="29" t="s">
        <v>97</v>
      </c>
      <c r="V8" s="29">
        <v>0.878</v>
      </c>
      <c r="W8" s="29" t="s">
        <v>97</v>
      </c>
      <c r="X8" s="29">
        <v>-2.3929999999999998</v>
      </c>
      <c r="Y8" s="29" t="s">
        <v>98</v>
      </c>
      <c r="Z8" s="29">
        <v>-16.556999999999999</v>
      </c>
      <c r="AA8" s="29" t="s">
        <v>99</v>
      </c>
      <c r="AB8" s="29">
        <v>3.915718421220701E-3</v>
      </c>
      <c r="AC8" s="29" t="s">
        <v>100</v>
      </c>
      <c r="AD8" s="29">
        <v>-0.27600000000000002</v>
      </c>
      <c r="AE8" s="29">
        <v>1.1568546746136219</v>
      </c>
      <c r="AF8" s="29">
        <v>0.9231078819357309</v>
      </c>
      <c r="AG8" s="29">
        <v>0.60399999999999998</v>
      </c>
      <c r="AH8" s="29">
        <v>0</v>
      </c>
      <c r="AI8" s="29">
        <v>4.6987364549403249E-2</v>
      </c>
      <c r="AJ8" s="29" t="s">
        <v>101</v>
      </c>
      <c r="AK8" s="29">
        <v>3.4000000000000002E-2</v>
      </c>
      <c r="AL8" s="29">
        <v>1.1799372472487368</v>
      </c>
      <c r="AM8" s="29">
        <v>0.27390197498643731</v>
      </c>
      <c r="AN8" s="29">
        <v>0.313</v>
      </c>
      <c r="AO8" s="29">
        <v>0</v>
      </c>
      <c r="AP8" s="29">
        <v>-6.22</v>
      </c>
      <c r="AS8" s="29">
        <v>-5.4</v>
      </c>
      <c r="AV8" s="29">
        <v>25.35</v>
      </c>
      <c r="AY8" s="29">
        <v>0.60399999999999998</v>
      </c>
      <c r="BB8" s="29"/>
      <c r="BC8" s="29"/>
      <c r="BD8" s="29">
        <v>0.313</v>
      </c>
      <c r="BI8" s="29">
        <f t="shared" si="0"/>
        <v>21.619212925788588</v>
      </c>
      <c r="BL8" s="29">
        <f t="shared" si="1"/>
        <v>1.0299575869894531</v>
      </c>
      <c r="BN8" s="29">
        <f t="shared" si="2"/>
        <v>-4.4735696378731973</v>
      </c>
    </row>
    <row r="9" spans="1:68" x14ac:dyDescent="0.2">
      <c r="B9" s="22"/>
      <c r="C9" s="23"/>
      <c r="BI9" s="29"/>
    </row>
    <row r="10" spans="1:68" ht="16" x14ac:dyDescent="0.2">
      <c r="A10" s="25"/>
      <c r="B10" s="26">
        <v>3</v>
      </c>
      <c r="C10" s="27"/>
      <c r="D10" s="28" t="str">
        <f>G11</f>
        <v>Lingtai S M 03</v>
      </c>
      <c r="E10" s="25"/>
      <c r="F10" s="25"/>
      <c r="G10" s="25"/>
      <c r="H10" s="25"/>
      <c r="I10" s="25"/>
      <c r="J10" s="25"/>
      <c r="K10" s="28">
        <f>STDEV(J11:J13)/SQRT(COUNT(J11:J13))</f>
        <v>5.4873592110514284E-2</v>
      </c>
      <c r="L10" s="25"/>
      <c r="M10" s="28">
        <f>STDEV(L11:L13)/SQRT(COUNT(L11:L13))</f>
        <v>0.32915717285887075</v>
      </c>
      <c r="N10" s="25"/>
      <c r="O10" s="28">
        <f>STDEV(N11:N13)/SQRT(COUNT(N11:N13))</f>
        <v>0.34031031590463301</v>
      </c>
      <c r="P10" s="25"/>
      <c r="Q10" s="28">
        <f>STDEV(P11:P13)/SQRT(COUNT(P11:P13))</f>
        <v>1.4821700682145458</v>
      </c>
      <c r="R10" s="25"/>
      <c r="S10" s="28">
        <f>STDEV(R11:R13)/SQRT(COUNT(R11:R13))</f>
        <v>6.8469782467239559E-2</v>
      </c>
      <c r="T10" s="25"/>
      <c r="U10" s="28">
        <f>STDEV(T11:T13)/SQRT(COUNT(T11:T13))</f>
        <v>3.191868627204657</v>
      </c>
      <c r="V10" s="25"/>
      <c r="W10" s="28">
        <f>STDEV(V11:V13)/SQRT(COUNT(V11:V13))</f>
        <v>0.13528036730352916</v>
      </c>
      <c r="X10" s="25"/>
      <c r="Y10" s="28">
        <f>STDEV(X11:X13)/SQRT(COUNT(X11:X13))</f>
        <v>45.802067279884994</v>
      </c>
      <c r="Z10" s="25"/>
      <c r="AA10" s="28">
        <f>STDEV(Z11:Z13)/SQRT(COUNT(Z11:Z13))</f>
        <v>42.498648238633564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8">
        <f>AVERAGE(AP11:AP13)</f>
        <v>-10.049999999999999</v>
      </c>
      <c r="AR10" s="28">
        <f>STDEV(AP11:AP13)</f>
        <v>0.15524174696260054</v>
      </c>
      <c r="AS10" s="25"/>
      <c r="AT10" s="28">
        <f>AVERAGE(AS11:AS13)</f>
        <v>-9.2166666666666668</v>
      </c>
      <c r="AU10" s="28">
        <f>STDEV(AS11:AS13)</f>
        <v>0.16165807537309543</v>
      </c>
      <c r="AV10" s="25"/>
      <c r="AW10" s="28">
        <f>AVERAGE(AV11:AV13)</f>
        <v>21.416666666666668</v>
      </c>
      <c r="AX10" s="28">
        <f>STDEV(AV11:AV13)</f>
        <v>0.16623276853055682</v>
      </c>
      <c r="AY10" s="25"/>
      <c r="AZ10" s="28">
        <f>AVERAGE(AY11:AY13)</f>
        <v>0.61733333333333329</v>
      </c>
      <c r="BA10" s="28">
        <f>STDEV(AY11:AY13)/SQRT(COUNT(AY11:AY13))</f>
        <v>2.2519127672072738E-2</v>
      </c>
      <c r="BB10" s="30">
        <f>STDEV(AY11:AY13)</f>
        <v>3.9004273270160233E-2</v>
      </c>
      <c r="BC10" s="31">
        <f>BB10*1.95</f>
        <v>7.6058332876812448E-2</v>
      </c>
      <c r="BD10" s="25"/>
      <c r="BE10" s="28">
        <f>AVERAGE(BD11:BD13)</f>
        <v>0.30933333333333335</v>
      </c>
      <c r="BF10" s="28">
        <f>STDEV(BD11:BD13)/SQRT(COUNT(BD11:BD13))</f>
        <v>2.6847304851284108E-2</v>
      </c>
      <c r="BG10" s="25"/>
      <c r="BH10" s="25"/>
      <c r="BI10" s="28"/>
      <c r="BJ10" s="28">
        <f>AVERAGE(BI11:BI13)</f>
        <v>17.865236673028296</v>
      </c>
      <c r="BK10" s="28">
        <f>STDEV(BI11:BI13)/SQRT(COUNT(BI11:BI13))</f>
        <v>7.1070950341809249</v>
      </c>
      <c r="BL10" s="25"/>
      <c r="BM10" s="28">
        <f>AVERAGE(BL11:BL13)</f>
        <v>1.0308415123906973</v>
      </c>
      <c r="BN10" s="25"/>
      <c r="BO10" s="28">
        <f>AVERAGE(BN11:BN13)</f>
        <v>-9.1385209599858772</v>
      </c>
      <c r="BP10" s="28">
        <f>STDEV(BN11:BN13)</f>
        <v>2.516793608970282</v>
      </c>
    </row>
    <row r="11" spans="1:68" ht="16" x14ac:dyDescent="0.2">
      <c r="B11" s="22"/>
      <c r="C11" s="23"/>
      <c r="D11" s="29" t="s">
        <v>68</v>
      </c>
      <c r="E11" s="29" t="s">
        <v>102</v>
      </c>
      <c r="F11" s="29" t="s">
        <v>84</v>
      </c>
      <c r="G11" s="29" t="s">
        <v>103</v>
      </c>
      <c r="H11" s="29" t="s">
        <v>72</v>
      </c>
      <c r="I11" s="29" t="s">
        <v>104</v>
      </c>
      <c r="J11" s="29">
        <v>-10.01</v>
      </c>
      <c r="K11" s="29" t="s">
        <v>74</v>
      </c>
      <c r="L11" s="29">
        <v>-0.52</v>
      </c>
      <c r="M11" s="29" t="s">
        <v>74</v>
      </c>
      <c r="N11" s="29">
        <v>30.39</v>
      </c>
      <c r="O11" s="29" t="s">
        <v>74</v>
      </c>
      <c r="P11" s="29">
        <v>-1.385</v>
      </c>
      <c r="Q11" s="29" t="s">
        <v>105</v>
      </c>
      <c r="R11" s="29">
        <v>-0.443</v>
      </c>
      <c r="S11" s="29" t="s">
        <v>106</v>
      </c>
      <c r="T11" s="29">
        <v>10.183</v>
      </c>
      <c r="U11" s="29" t="s">
        <v>107</v>
      </c>
      <c r="V11" s="29">
        <v>-0.20100000000000001</v>
      </c>
      <c r="W11" s="29" t="s">
        <v>108</v>
      </c>
      <c r="X11" s="29">
        <v>-37.158999999999999</v>
      </c>
      <c r="Y11" s="29" t="s">
        <v>109</v>
      </c>
      <c r="Z11" s="29">
        <v>-40.936</v>
      </c>
      <c r="AA11" s="29" t="s">
        <v>110</v>
      </c>
      <c r="AB11" s="29">
        <v>1.3088060278757289E-3</v>
      </c>
      <c r="AC11" s="29" t="s">
        <v>111</v>
      </c>
      <c r="AD11" s="29">
        <v>-0.441</v>
      </c>
      <c r="AE11" s="29">
        <v>0.99133758472464251</v>
      </c>
      <c r="AF11" s="29">
        <v>1.0158388884816998</v>
      </c>
      <c r="AG11" s="29">
        <v>0.57799999999999996</v>
      </c>
      <c r="AH11" s="29">
        <v>0</v>
      </c>
      <c r="AI11" s="29">
        <v>-1.9818727450501522E-3</v>
      </c>
      <c r="AJ11" s="29" t="s">
        <v>112</v>
      </c>
      <c r="AK11" s="29">
        <v>-0.18099999999999999</v>
      </c>
      <c r="AL11" s="29">
        <v>0.85605606692228498</v>
      </c>
      <c r="AM11" s="29">
        <v>0.41831731482362872</v>
      </c>
      <c r="AN11" s="29">
        <v>0.26300000000000001</v>
      </c>
      <c r="AO11" s="29">
        <v>0</v>
      </c>
      <c r="AP11" s="29">
        <v>-10.039999999999999</v>
      </c>
      <c r="AS11" s="29">
        <v>-9.19</v>
      </c>
      <c r="AV11" s="29">
        <v>21.44</v>
      </c>
      <c r="AY11" s="29">
        <v>0.57799999999999996</v>
      </c>
      <c r="BB11" s="29"/>
      <c r="BC11" s="29"/>
      <c r="BD11" s="29">
        <v>0.26300000000000001</v>
      </c>
      <c r="BI11" s="29">
        <f t="shared" ref="BI11:BI13" si="3">SQRT(($BG$2*(10^6))/(AY11-$BH$2))-273.15</f>
        <v>30.522489916481391</v>
      </c>
      <c r="BL11" s="29">
        <f t="shared" ref="BL11:BL13" si="4">IF(H11="Calcite",EXP((((18.03*10^3)/(BI11+273.15))-32.42)/1000),IF(H11="Aragonite",EXP((((17.88*10^3)/(BI11+273.15))-31.14)/1000),IF(H11="Dolomite",EXP((((18.02*10^3)/(BI11+273.15))-29.38)/1000),"")))</f>
        <v>1.0281275365890821</v>
      </c>
      <c r="BN11" s="29">
        <f t="shared" ref="BN11:BN13" si="5">((AV11+1000)/BL11)-1000</f>
        <v>-6.5045788105906013</v>
      </c>
    </row>
    <row r="12" spans="1:68" ht="16" x14ac:dyDescent="0.2">
      <c r="B12" s="22"/>
      <c r="C12" s="23"/>
      <c r="D12" s="29" t="s">
        <v>94</v>
      </c>
      <c r="E12" s="29" t="s">
        <v>113</v>
      </c>
      <c r="F12" s="29" t="s">
        <v>70</v>
      </c>
      <c r="G12" s="29" t="s">
        <v>103</v>
      </c>
      <c r="H12" s="29" t="s">
        <v>72</v>
      </c>
      <c r="I12" s="29" t="s">
        <v>114</v>
      </c>
      <c r="J12" s="29">
        <v>-9.92</v>
      </c>
      <c r="K12" s="29" t="s">
        <v>74</v>
      </c>
      <c r="L12" s="29">
        <v>-0.81</v>
      </c>
      <c r="M12" s="29" t="s">
        <v>74</v>
      </c>
      <c r="N12" s="29">
        <v>30.08</v>
      </c>
      <c r="O12" s="29" t="s">
        <v>74</v>
      </c>
      <c r="P12" s="29">
        <v>-1.3740000000000001</v>
      </c>
      <c r="Q12" s="29" t="s">
        <v>105</v>
      </c>
      <c r="R12" s="29">
        <v>-0.214</v>
      </c>
      <c r="S12" s="29" t="s">
        <v>96</v>
      </c>
      <c r="T12" s="29">
        <v>9.1170000000000009</v>
      </c>
      <c r="U12" s="29" t="s">
        <v>115</v>
      </c>
      <c r="V12" s="29">
        <v>-0.66300000000000003</v>
      </c>
      <c r="W12" s="29" t="s">
        <v>116</v>
      </c>
      <c r="X12" s="29">
        <v>5.8730000000000002</v>
      </c>
      <c r="Y12" s="29" t="s">
        <v>117</v>
      </c>
      <c r="Z12" s="29">
        <v>2.4340000000000002</v>
      </c>
      <c r="AA12" s="29" t="s">
        <v>118</v>
      </c>
      <c r="AB12" s="29">
        <v>3.8089824939584009E-3</v>
      </c>
      <c r="AC12" s="29" t="s">
        <v>119</v>
      </c>
      <c r="AD12" s="29">
        <v>-0.20899999999999999</v>
      </c>
      <c r="AE12" s="29">
        <v>1.1030353514646745</v>
      </c>
      <c r="AF12" s="29">
        <v>0.88651665213202724</v>
      </c>
      <c r="AG12" s="29">
        <v>0.65600000000000003</v>
      </c>
      <c r="AH12" s="29">
        <v>0</v>
      </c>
      <c r="AI12" s="29">
        <v>3.3945084573147162E-2</v>
      </c>
      <c r="AJ12" s="29" t="s">
        <v>120</v>
      </c>
      <c r="AK12" s="29">
        <v>-0.97299999999999998</v>
      </c>
      <c r="AL12" s="29">
        <v>-0.10664947411848198</v>
      </c>
      <c r="AM12" s="29">
        <v>0.20524269085998265</v>
      </c>
      <c r="AN12" s="29">
        <v>0.309</v>
      </c>
      <c r="AO12" s="29">
        <v>0</v>
      </c>
      <c r="AP12" s="29">
        <v>-9.9</v>
      </c>
      <c r="AS12" s="29">
        <v>-9.07</v>
      </c>
      <c r="AV12" s="29">
        <v>21.57</v>
      </c>
      <c r="AY12" s="29">
        <v>0.65600000000000003</v>
      </c>
      <c r="BB12" s="29"/>
      <c r="BC12" s="29"/>
      <c r="BD12" s="29">
        <v>0.309</v>
      </c>
      <c r="BI12" s="29">
        <f t="shared" si="3"/>
        <v>5.9350161064535882</v>
      </c>
      <c r="BL12" s="29">
        <f t="shared" si="4"/>
        <v>1.0334745753855628</v>
      </c>
      <c r="BN12" s="29">
        <f t="shared" si="5"/>
        <v>-11.518982342764843</v>
      </c>
    </row>
    <row r="13" spans="1:68" ht="16" x14ac:dyDescent="0.2">
      <c r="B13" s="22"/>
      <c r="C13" s="23"/>
      <c r="D13" s="29" t="s">
        <v>121</v>
      </c>
      <c r="E13" s="29" t="s">
        <v>122</v>
      </c>
      <c r="F13" s="29" t="s">
        <v>70</v>
      </c>
      <c r="G13" s="29" t="s">
        <v>103</v>
      </c>
      <c r="H13" s="29" t="s">
        <v>72</v>
      </c>
      <c r="I13" s="29" t="s">
        <v>123</v>
      </c>
      <c r="J13" s="29">
        <v>-10.11</v>
      </c>
      <c r="K13" s="29" t="s">
        <v>74</v>
      </c>
      <c r="L13" s="29">
        <v>-1.62</v>
      </c>
      <c r="M13" s="29" t="s">
        <v>74</v>
      </c>
      <c r="N13" s="29">
        <v>29.25</v>
      </c>
      <c r="O13" s="29" t="s">
        <v>74</v>
      </c>
      <c r="P13" s="29">
        <v>3.0670000000000002</v>
      </c>
      <c r="Q13" s="29" t="s">
        <v>87</v>
      </c>
      <c r="R13" s="29">
        <v>-0.27500000000000002</v>
      </c>
      <c r="S13" s="29" t="s">
        <v>87</v>
      </c>
      <c r="T13" s="29">
        <v>19.181000000000001</v>
      </c>
      <c r="U13" s="29" t="s">
        <v>124</v>
      </c>
      <c r="V13" s="29">
        <v>-0.36399999999999999</v>
      </c>
      <c r="W13" s="29" t="s">
        <v>125</v>
      </c>
      <c r="X13" s="29">
        <v>116.613</v>
      </c>
      <c r="Y13" s="29" t="s">
        <v>126</v>
      </c>
      <c r="Z13" s="29">
        <v>102.587</v>
      </c>
      <c r="AA13" s="29" t="s">
        <v>127</v>
      </c>
      <c r="AB13" s="29">
        <v>4.2804130318482977E-3</v>
      </c>
      <c r="AC13" s="29" t="s">
        <v>128</v>
      </c>
      <c r="AD13" s="29">
        <v>-0.28799999999999998</v>
      </c>
      <c r="AE13" s="29">
        <v>1.1872757273778292</v>
      </c>
      <c r="AF13" s="29">
        <v>0.96005730094830311</v>
      </c>
      <c r="AG13" s="29">
        <v>0.61799999999999999</v>
      </c>
      <c r="AH13" s="29">
        <v>0</v>
      </c>
      <c r="AI13" s="29">
        <v>5.6642060905652214E-2</v>
      </c>
      <c r="AJ13" s="29" t="s">
        <v>129</v>
      </c>
      <c r="AK13" s="29">
        <v>-1.4510000000000001</v>
      </c>
      <c r="AL13" s="29">
        <v>14.148157090092468</v>
      </c>
      <c r="AM13" s="29">
        <v>20.88275239517208</v>
      </c>
      <c r="AN13" s="29">
        <v>0.35599999999999998</v>
      </c>
      <c r="AO13" s="29">
        <v>0</v>
      </c>
      <c r="AP13" s="29">
        <v>-10.210000000000001</v>
      </c>
      <c r="AS13" s="29">
        <v>-9.39</v>
      </c>
      <c r="AV13" s="29">
        <v>21.24</v>
      </c>
      <c r="AY13" s="29">
        <v>0.61799999999999999</v>
      </c>
      <c r="BB13" s="29"/>
      <c r="BC13" s="29"/>
      <c r="BD13" s="29">
        <v>0.35599999999999998</v>
      </c>
      <c r="BI13" s="29">
        <f t="shared" si="3"/>
        <v>17.138203996149912</v>
      </c>
      <c r="BL13" s="29">
        <f t="shared" si="4"/>
        <v>1.0309224251974474</v>
      </c>
      <c r="BN13" s="29">
        <f t="shared" si="5"/>
        <v>-9.3920017266021887</v>
      </c>
    </row>
    <row r="14" spans="1:68" x14ac:dyDescent="0.2">
      <c r="B14" s="22"/>
      <c r="C14" s="23"/>
      <c r="BI14" s="29"/>
    </row>
    <row r="15" spans="1:68" ht="16" x14ac:dyDescent="0.2">
      <c r="A15" s="25"/>
      <c r="B15" s="26">
        <v>3</v>
      </c>
      <c r="C15" s="27"/>
      <c r="D15" s="28" t="str">
        <f>G16</f>
        <v>Lingtai S M 04</v>
      </c>
      <c r="E15" s="25"/>
      <c r="F15" s="25"/>
      <c r="G15" s="25"/>
      <c r="H15" s="25"/>
      <c r="I15" s="25"/>
      <c r="J15" s="25"/>
      <c r="K15" s="28">
        <f>STDEV(J16:J18)/SQRT(COUNT(J16:J18))</f>
        <v>1.8559214542766933E-2</v>
      </c>
      <c r="L15" s="25"/>
      <c r="M15" s="28">
        <f>STDEV(L16:L18)/SQRT(COUNT(L16:L18))</f>
        <v>0.16502525059315407</v>
      </c>
      <c r="N15" s="25"/>
      <c r="O15" s="28">
        <f>STDEV(N16:N18)/SQRT(COUNT(N16:N18))</f>
        <v>0.17058722109232005</v>
      </c>
      <c r="P15" s="25"/>
      <c r="Q15" s="28">
        <f>STDEV(P16:P18)/SQRT(COUNT(P16:P18))</f>
        <v>1.762514207980558</v>
      </c>
      <c r="R15" s="25"/>
      <c r="S15" s="28">
        <f>STDEV(R16:R18)/SQRT(COUNT(R16:R18))</f>
        <v>3.1761262219530642E-2</v>
      </c>
      <c r="T15" s="25"/>
      <c r="U15" s="28">
        <f>STDEV(T16:T18)/SQRT(COUNT(T16:T18))</f>
        <v>3.1020000537287764</v>
      </c>
      <c r="V15" s="25"/>
      <c r="W15" s="28">
        <f>STDEV(V16:V18)/SQRT(COUNT(V16:V18))</f>
        <v>0.52243319615472794</v>
      </c>
      <c r="X15" s="25"/>
      <c r="Y15" s="28">
        <f>STDEV(X16:X18)/SQRT(COUNT(X16:X18))</f>
        <v>41.307244308151731</v>
      </c>
      <c r="Z15" s="25"/>
      <c r="AA15" s="28">
        <f>STDEV(Z16:Z18)/SQRT(COUNT(Z16:Z18))</f>
        <v>37.269148350583187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8">
        <f>AVERAGE(AP16:AP18)</f>
        <v>-9.7366666666666664</v>
      </c>
      <c r="AR15" s="28">
        <f>STDEV(AP16:AP18)</f>
        <v>3.7859388972001015E-2</v>
      </c>
      <c r="AS15" s="25"/>
      <c r="AT15" s="28">
        <f>AVERAGE(AS16:AS18)</f>
        <v>-7.246666666666667</v>
      </c>
      <c r="AU15" s="28">
        <f>STDEV(AS16:AS18)</f>
        <v>5.5075705472860732E-2</v>
      </c>
      <c r="AV15" s="25"/>
      <c r="AW15" s="28">
        <f>AVERAGE(AV16:AV18)</f>
        <v>23.45</v>
      </c>
      <c r="AX15" s="28">
        <f>STDEV(AV16:AV18)</f>
        <v>5.5677643628301583E-2</v>
      </c>
      <c r="AY15" s="25"/>
      <c r="AZ15" s="28">
        <f>AVERAGE(AY16:AY18)</f>
        <v>0.57833333333333337</v>
      </c>
      <c r="BA15" s="28">
        <f>STDEV(AY16:AY18)/SQRT(COUNT(AY16:AY18))</f>
        <v>1.8478215402046919E-2</v>
      </c>
      <c r="BB15" s="30">
        <f>STDEV(AY16:AY18)</f>
        <v>3.2005207909547029E-2</v>
      </c>
      <c r="BC15" s="31">
        <f>BB15*1.95</f>
        <v>6.2410155423616706E-2</v>
      </c>
      <c r="BD15" s="25"/>
      <c r="BE15" s="28">
        <f>AVERAGE(BD16:BD18)</f>
        <v>0.19499999999999998</v>
      </c>
      <c r="BF15" s="28">
        <f>STDEV(BD16:BD18)/SQRT(COUNT(BD16:BD18))</f>
        <v>4.7374395334751657E-2</v>
      </c>
      <c r="BG15" s="25"/>
      <c r="BH15" s="25"/>
      <c r="BI15" s="28"/>
      <c r="BJ15" s="28">
        <f>AVERAGE(BI16:BI18)</f>
        <v>30.83756491945536</v>
      </c>
      <c r="BK15" s="28">
        <f>STDEV(BI16:BI18)/SQRT(COUNT(BI16:BI18))</f>
        <v>6.6482217834444679</v>
      </c>
      <c r="BL15" s="25"/>
      <c r="BM15" s="28">
        <f>AVERAGE(BL16:BL18)</f>
        <v>1.0281242282302629</v>
      </c>
      <c r="BN15" s="25"/>
      <c r="BO15" s="28">
        <f>AVERAGE(BN16:BN18)</f>
        <v>-4.5430019838145954</v>
      </c>
      <c r="BP15" s="28">
        <f>STDEV(BN16:BN18)</f>
        <v>2.2681360981667971</v>
      </c>
    </row>
    <row r="16" spans="1:68" ht="16" x14ac:dyDescent="0.2">
      <c r="B16" s="22"/>
      <c r="C16" s="23"/>
      <c r="D16" s="29" t="s">
        <v>68</v>
      </c>
      <c r="E16" s="29" t="s">
        <v>130</v>
      </c>
      <c r="F16" s="29" t="s">
        <v>84</v>
      </c>
      <c r="G16" s="29" t="s">
        <v>131</v>
      </c>
      <c r="H16" s="29" t="s">
        <v>72</v>
      </c>
      <c r="I16" s="29" t="s">
        <v>104</v>
      </c>
      <c r="J16" s="29">
        <v>-9.74</v>
      </c>
      <c r="K16" s="29" t="s">
        <v>74</v>
      </c>
      <c r="L16" s="29">
        <v>1.39</v>
      </c>
      <c r="M16" s="29" t="s">
        <v>74</v>
      </c>
      <c r="N16" s="29">
        <v>32.35</v>
      </c>
      <c r="O16" s="29" t="s">
        <v>74</v>
      </c>
      <c r="P16" s="29">
        <v>0.83899999999999997</v>
      </c>
      <c r="Q16" s="29" t="s">
        <v>132</v>
      </c>
      <c r="R16" s="29">
        <v>-0.40899999999999997</v>
      </c>
      <c r="S16" s="29" t="s">
        <v>133</v>
      </c>
      <c r="T16" s="29">
        <v>14.026999999999999</v>
      </c>
      <c r="U16" s="29" t="s">
        <v>134</v>
      </c>
      <c r="V16" s="29">
        <v>-0.2</v>
      </c>
      <c r="W16" s="29" t="s">
        <v>135</v>
      </c>
      <c r="X16" s="29">
        <v>-19.675999999999998</v>
      </c>
      <c r="Y16" s="29" t="s">
        <v>136</v>
      </c>
      <c r="Z16" s="29">
        <v>-27.483000000000001</v>
      </c>
      <c r="AA16" s="29" t="s">
        <v>137</v>
      </c>
      <c r="AB16" s="29">
        <v>1.3088060278757289E-3</v>
      </c>
      <c r="AC16" s="29" t="s">
        <v>138</v>
      </c>
      <c r="AD16" s="29">
        <v>-0.41</v>
      </c>
      <c r="AE16" s="29">
        <v>0.99133758472464251</v>
      </c>
      <c r="AF16" s="29">
        <v>1.0158388884816998</v>
      </c>
      <c r="AG16" s="29">
        <v>0.61</v>
      </c>
      <c r="AH16" s="29">
        <v>0</v>
      </c>
      <c r="AI16" s="29">
        <v>-1.98187274505015E-3</v>
      </c>
      <c r="AJ16" s="29" t="s">
        <v>139</v>
      </c>
      <c r="AK16" s="29">
        <v>-0.17299999999999999</v>
      </c>
      <c r="AL16" s="29">
        <v>0.8560560669222852</v>
      </c>
      <c r="AM16" s="29">
        <v>0.41831731482362877</v>
      </c>
      <c r="AN16" s="29">
        <v>0.27100000000000002</v>
      </c>
      <c r="AO16" s="29">
        <v>0</v>
      </c>
      <c r="AP16" s="29">
        <v>-9.7799999999999994</v>
      </c>
      <c r="AS16" s="29">
        <v>-7.3</v>
      </c>
      <c r="AV16" s="29">
        <v>23.4</v>
      </c>
      <c r="AY16" s="29">
        <v>0.61</v>
      </c>
      <c r="BB16" s="29"/>
      <c r="BC16" s="29"/>
      <c r="BD16" s="29">
        <v>0.27100000000000002</v>
      </c>
      <c r="BI16" s="29">
        <f t="shared" ref="BI16:BI18" si="6">SQRT(($BG$2*(10^6))/(AY16-$BH$2))-273.15</f>
        <v>19.673520290101919</v>
      </c>
      <c r="BL16" s="29">
        <f t="shared" ref="BL16:BL18" si="7">IF(H16="Calcite",EXP((((18.03*10^3)/(BI16+273.15))-32.42)/1000),IF(H16="Aragonite",EXP((((17.88*10^3)/(BI16+273.15))-31.14)/1000),IF(H16="Dolomite",EXP((((18.02*10^3)/(BI16+273.15))-29.38)/1000),"")))</f>
        <v>1.0303727900389656</v>
      </c>
      <c r="BN16" s="29">
        <f t="shared" ref="BN16:BN18" si="8">((AV16+1000)/BL16)-1000</f>
        <v>-6.7672497821899924</v>
      </c>
    </row>
    <row r="17" spans="1:68" ht="16" x14ac:dyDescent="0.2">
      <c r="B17" s="22"/>
      <c r="C17" s="23"/>
      <c r="D17" s="29" t="s">
        <v>94</v>
      </c>
      <c r="E17" s="29" t="s">
        <v>140</v>
      </c>
      <c r="F17" s="29" t="s">
        <v>70</v>
      </c>
      <c r="G17" s="29" t="s">
        <v>131</v>
      </c>
      <c r="H17" s="29" t="s">
        <v>72</v>
      </c>
      <c r="I17" s="29" t="s">
        <v>73</v>
      </c>
      <c r="J17" s="29">
        <v>-9.75</v>
      </c>
      <c r="K17" s="29" t="s">
        <v>74</v>
      </c>
      <c r="L17" s="29">
        <v>0.98</v>
      </c>
      <c r="M17" s="29" t="s">
        <v>74</v>
      </c>
      <c r="N17" s="29">
        <v>31.93</v>
      </c>
      <c r="O17" s="29" t="s">
        <v>74</v>
      </c>
      <c r="P17" s="29">
        <v>0.51300000000000001</v>
      </c>
      <c r="Q17" s="29" t="s">
        <v>76</v>
      </c>
      <c r="R17" s="29">
        <v>-0.32400000000000001</v>
      </c>
      <c r="S17" s="29" t="s">
        <v>96</v>
      </c>
      <c r="T17" s="29">
        <v>14.029</v>
      </c>
      <c r="U17" s="29" t="s">
        <v>141</v>
      </c>
      <c r="V17" s="29">
        <v>0.60199999999999998</v>
      </c>
      <c r="W17" s="29" t="s">
        <v>142</v>
      </c>
      <c r="X17" s="29">
        <v>0.45300000000000001</v>
      </c>
      <c r="Y17" s="29" t="s">
        <v>143</v>
      </c>
      <c r="Z17" s="29">
        <v>-6.7160000000000002</v>
      </c>
      <c r="AA17" s="29" t="s">
        <v>144</v>
      </c>
      <c r="AB17" s="29">
        <v>3.9157184212207019E-3</v>
      </c>
      <c r="AC17" s="29" t="s">
        <v>145</v>
      </c>
      <c r="AD17" s="29">
        <v>-0.32600000000000001</v>
      </c>
      <c r="AE17" s="29">
        <v>1.1568546746136217</v>
      </c>
      <c r="AF17" s="29">
        <v>0.9231078819357309</v>
      </c>
      <c r="AG17" s="29">
        <v>0.54600000000000004</v>
      </c>
      <c r="AH17" s="29">
        <v>0</v>
      </c>
      <c r="AI17" s="29">
        <v>4.6987364549403263E-2</v>
      </c>
      <c r="AJ17" s="29" t="s">
        <v>146</v>
      </c>
      <c r="AK17" s="29">
        <v>-5.7000000000000002E-2</v>
      </c>
      <c r="AL17" s="29">
        <v>1.1799372472487375</v>
      </c>
      <c r="AM17" s="29">
        <v>0.27390197498643737</v>
      </c>
      <c r="AN17" s="29">
        <v>0.20599999999999999</v>
      </c>
      <c r="AO17" s="29">
        <v>0</v>
      </c>
      <c r="AP17" s="29">
        <v>-9.7100000000000009</v>
      </c>
      <c r="AS17" s="29">
        <v>-7.19</v>
      </c>
      <c r="AV17" s="29">
        <v>23.51</v>
      </c>
      <c r="AY17" s="29">
        <v>0.54600000000000004</v>
      </c>
      <c r="BB17" s="29"/>
      <c r="BC17" s="29"/>
      <c r="BD17" s="29">
        <v>0.20599999999999999</v>
      </c>
      <c r="BI17" s="29">
        <f t="shared" si="6"/>
        <v>42.674156706202098</v>
      </c>
      <c r="BL17" s="29">
        <f t="shared" si="7"/>
        <v>1.0258010116030591</v>
      </c>
      <c r="BN17" s="29">
        <f t="shared" si="8"/>
        <v>-2.2333879350331927</v>
      </c>
    </row>
    <row r="18" spans="1:68" ht="16" x14ac:dyDescent="0.2">
      <c r="B18" s="22"/>
      <c r="C18" s="23"/>
      <c r="D18" s="29" t="s">
        <v>121</v>
      </c>
      <c r="E18" s="29" t="s">
        <v>147</v>
      </c>
      <c r="F18" s="29" t="s">
        <v>70</v>
      </c>
      <c r="G18" s="29" t="s">
        <v>131</v>
      </c>
      <c r="H18" s="29" t="s">
        <v>72</v>
      </c>
      <c r="I18" s="29" t="s">
        <v>148</v>
      </c>
      <c r="J18" s="29">
        <v>-9.69</v>
      </c>
      <c r="K18" s="29" t="s">
        <v>74</v>
      </c>
      <c r="L18" s="29">
        <v>0.84</v>
      </c>
      <c r="M18" s="29" t="s">
        <v>74</v>
      </c>
      <c r="N18" s="29">
        <v>31.78</v>
      </c>
      <c r="O18" s="29" t="s">
        <v>74</v>
      </c>
      <c r="P18" s="29">
        <v>5.9560000000000004</v>
      </c>
      <c r="Q18" s="29" t="s">
        <v>75</v>
      </c>
      <c r="R18" s="29">
        <v>-0.30599999999999999</v>
      </c>
      <c r="S18" s="29" t="s">
        <v>75</v>
      </c>
      <c r="T18" s="29">
        <v>23.334</v>
      </c>
      <c r="U18" s="29" t="s">
        <v>149</v>
      </c>
      <c r="V18" s="29">
        <v>-1.204</v>
      </c>
      <c r="W18" s="29" t="s">
        <v>150</v>
      </c>
      <c r="X18" s="29">
        <v>113.078</v>
      </c>
      <c r="Y18" s="29" t="s">
        <v>151</v>
      </c>
      <c r="Z18" s="29">
        <v>93.251999999999995</v>
      </c>
      <c r="AA18" s="29" t="s">
        <v>152</v>
      </c>
      <c r="AB18" s="29">
        <v>4.9466516166104726E-3</v>
      </c>
      <c r="AC18" s="29" t="s">
        <v>153</v>
      </c>
      <c r="AD18" s="29">
        <v>-0.33500000000000002</v>
      </c>
      <c r="AE18" s="29">
        <v>1.0510703070245089</v>
      </c>
      <c r="AF18" s="29">
        <v>0.93149195721755695</v>
      </c>
      <c r="AG18" s="29">
        <v>0.57899999999999996</v>
      </c>
      <c r="AH18" s="29">
        <v>0</v>
      </c>
      <c r="AI18" s="29">
        <v>2.1280020533589229E-2</v>
      </c>
      <c r="AJ18" s="29" t="s">
        <v>154</v>
      </c>
      <c r="AK18" s="29">
        <v>-1.7010000000000001</v>
      </c>
      <c r="AL18" s="29">
        <v>0.23474819860589707</v>
      </c>
      <c r="AM18" s="29">
        <v>0.50725161548468456</v>
      </c>
      <c r="AN18" s="29">
        <v>0.108</v>
      </c>
      <c r="AO18" s="29">
        <v>0</v>
      </c>
      <c r="AP18" s="29">
        <v>-9.7200000000000006</v>
      </c>
      <c r="AS18" s="29">
        <v>-7.25</v>
      </c>
      <c r="AV18" s="29">
        <v>23.44</v>
      </c>
      <c r="AY18" s="29">
        <v>0.57899999999999996</v>
      </c>
      <c r="BB18" s="29"/>
      <c r="BC18" s="29"/>
      <c r="BD18" s="29">
        <v>0.108</v>
      </c>
      <c r="BI18" s="29">
        <f t="shared" si="6"/>
        <v>30.165017762062064</v>
      </c>
      <c r="BL18" s="29">
        <f t="shared" si="7"/>
        <v>1.0281988830487641</v>
      </c>
      <c r="BN18" s="29">
        <f t="shared" si="8"/>
        <v>-4.6283682342206021</v>
      </c>
    </row>
    <row r="19" spans="1:68" x14ac:dyDescent="0.2">
      <c r="B19" s="22"/>
      <c r="C19" s="23"/>
      <c r="BI19" s="29"/>
    </row>
    <row r="20" spans="1:68" ht="16" x14ac:dyDescent="0.2">
      <c r="A20" s="25"/>
      <c r="B20" s="26">
        <v>3</v>
      </c>
      <c r="C20" s="27"/>
      <c r="D20" s="28" t="str">
        <f>G21</f>
        <v>Lingtai S M 05</v>
      </c>
      <c r="E20" s="25"/>
      <c r="F20" s="25"/>
      <c r="G20" s="25"/>
      <c r="H20" s="25"/>
      <c r="I20" s="25"/>
      <c r="J20" s="25"/>
      <c r="K20" s="28">
        <f>STDEV(J21:J23)/SQRT(COUNT(J21:J23))</f>
        <v>2.3333333333333428E-2</v>
      </c>
      <c r="L20" s="25"/>
      <c r="M20" s="28">
        <f>STDEV(L21:L23)/SQRT(COUNT(L21:L23))</f>
        <v>0.15275252316519466</v>
      </c>
      <c r="N20" s="25"/>
      <c r="O20" s="28">
        <f>STDEV(N21:N23)/SQRT(COUNT(N21:N23))</f>
        <v>0.15821925715074533</v>
      </c>
      <c r="P20" s="25"/>
      <c r="Q20" s="28">
        <f>STDEV(P21:P23)/SQRT(COUNT(P21:P23))</f>
        <v>1.7638351207903</v>
      </c>
      <c r="R20" s="25"/>
      <c r="S20" s="28">
        <f>STDEV(R21:R23)/SQRT(COUNT(R21:R23))</f>
        <v>4.3316663460305112E-2</v>
      </c>
      <c r="T20" s="25"/>
      <c r="U20" s="28">
        <f>STDEV(T21:T23)/SQRT(COUNT(T21:T23))</f>
        <v>3.3691569832493404</v>
      </c>
      <c r="V20" s="25"/>
      <c r="W20" s="28">
        <f>STDEV(V21:V23)/SQRT(COUNT(V21:V23))</f>
        <v>0.29145287402559245</v>
      </c>
      <c r="X20" s="25"/>
      <c r="Y20" s="28">
        <f>STDEV(X21:X23)/SQRT(COUNT(X21:X23))</f>
        <v>40.214783899843482</v>
      </c>
      <c r="Z20" s="25"/>
      <c r="AA20" s="28">
        <f>STDEV(Z21:Z23)/SQRT(COUNT(Z21:Z23))</f>
        <v>36.161597219210947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8">
        <f>AVERAGE(AP21:AP23)</f>
        <v>-10.07</v>
      </c>
      <c r="AR20" s="28">
        <f>STDEV(AP21:AP23)</f>
        <v>7.0000000000000284E-2</v>
      </c>
      <c r="AS20" s="25"/>
      <c r="AT20" s="28">
        <f>AVERAGE(AS21:AS23)</f>
        <v>-6.0799999999999992</v>
      </c>
      <c r="AU20" s="28">
        <f>STDEV(AS21:AS23)</f>
        <v>4.5825756949558302E-2</v>
      </c>
      <c r="AV20" s="25"/>
      <c r="AW20" s="28">
        <f>AVERAGE(AV21:AV23)</f>
        <v>24.653333333333336</v>
      </c>
      <c r="AX20" s="28">
        <f>STDEV(AV21:AV23)</f>
        <v>4.725815626252608E-2</v>
      </c>
      <c r="AY20" s="25"/>
      <c r="AZ20" s="28">
        <f>AVERAGE(AY21:AY23)</f>
        <v>0.59599999999999997</v>
      </c>
      <c r="BA20" s="28">
        <f>STDEV(AY21:AY23)/SQRT(COUNT(AY21:AY23))</f>
        <v>7.5055534994651419E-3</v>
      </c>
      <c r="BB20" s="30">
        <f>STDEV(AY21:AY23)</f>
        <v>1.3000000000000012E-2</v>
      </c>
      <c r="BC20" s="31">
        <f>BB20*1.95</f>
        <v>2.5350000000000022E-2</v>
      </c>
      <c r="BD20" s="25"/>
      <c r="BE20" s="28">
        <f>AVERAGE(BD21:BD23)</f>
        <v>0.23366666666666666</v>
      </c>
      <c r="BF20" s="28">
        <f>STDEV(BD21:BD23)/SQRT(COUNT(BD21:BD23))</f>
        <v>7.0271694949752855E-2</v>
      </c>
      <c r="BG20" s="25"/>
      <c r="BH20" s="25"/>
      <c r="BI20" s="28"/>
      <c r="BJ20" s="28">
        <f>AVERAGE(BI21:BI23)</f>
        <v>24.338302477848305</v>
      </c>
      <c r="BK20" s="28">
        <f>STDEV(BI21:BI23)/SQRT(COUNT(BI21:BI23))</f>
        <v>2.4946578697882154</v>
      </c>
      <c r="BL20" s="25"/>
      <c r="BM20" s="28">
        <f>AVERAGE(BL21:BL23)</f>
        <v>1.0293957577604564</v>
      </c>
      <c r="BN20" s="25"/>
      <c r="BO20" s="28">
        <f>AVERAGE(BN21:BN23)</f>
        <v>-4.6064573068033114</v>
      </c>
      <c r="BP20" s="28">
        <f>STDEV(BN21:BN23)</f>
        <v>0.9213739752932304</v>
      </c>
    </row>
    <row r="21" spans="1:68" ht="15.75" customHeight="1" x14ac:dyDescent="0.2">
      <c r="B21" s="22"/>
      <c r="C21" s="23"/>
      <c r="D21" s="29" t="s">
        <v>68</v>
      </c>
      <c r="E21" s="29" t="s">
        <v>155</v>
      </c>
      <c r="F21" s="29" t="s">
        <v>84</v>
      </c>
      <c r="G21" s="29" t="s">
        <v>156</v>
      </c>
      <c r="H21" s="29" t="s">
        <v>72</v>
      </c>
      <c r="I21" s="29" t="s">
        <v>104</v>
      </c>
      <c r="J21" s="29">
        <v>-10.1</v>
      </c>
      <c r="K21" s="29" t="s">
        <v>74</v>
      </c>
      <c r="L21" s="29">
        <v>2.56</v>
      </c>
      <c r="M21" s="29" t="s">
        <v>74</v>
      </c>
      <c r="N21" s="29">
        <v>33.56</v>
      </c>
      <c r="O21" s="29" t="s">
        <v>74</v>
      </c>
      <c r="P21" s="29">
        <v>1.6859999999999999</v>
      </c>
      <c r="Q21" s="29" t="s">
        <v>134</v>
      </c>
      <c r="R21" s="29">
        <v>-0.40600000000000003</v>
      </c>
      <c r="S21" s="29" t="s">
        <v>134</v>
      </c>
      <c r="T21" s="29">
        <v>16.399999999999999</v>
      </c>
      <c r="U21" s="29" t="s">
        <v>108</v>
      </c>
      <c r="V21" s="29">
        <v>-0.19600000000000001</v>
      </c>
      <c r="W21" s="29" t="s">
        <v>157</v>
      </c>
      <c r="X21" s="29">
        <v>-21</v>
      </c>
      <c r="Y21" s="29" t="s">
        <v>158</v>
      </c>
      <c r="Z21" s="29">
        <v>-30.716000000000001</v>
      </c>
      <c r="AA21" s="29" t="s">
        <v>159</v>
      </c>
      <c r="AB21" s="29">
        <v>1.3088060278757256E-3</v>
      </c>
      <c r="AC21" s="29" t="s">
        <v>160</v>
      </c>
      <c r="AD21" s="29">
        <v>-0.40799999999999997</v>
      </c>
      <c r="AE21" s="29">
        <v>0.99133758472464251</v>
      </c>
      <c r="AF21" s="29">
        <v>1.0158388884816998</v>
      </c>
      <c r="AG21" s="29">
        <v>0.61099999999999999</v>
      </c>
      <c r="AH21" s="29">
        <v>0</v>
      </c>
      <c r="AI21" s="29">
        <v>-1.9818727450501496E-3</v>
      </c>
      <c r="AJ21" s="29" t="s">
        <v>139</v>
      </c>
      <c r="AK21" s="29">
        <v>-0.16400000000000001</v>
      </c>
      <c r="AL21" s="29">
        <v>0.8560560669222852</v>
      </c>
      <c r="AM21" s="29">
        <v>0.41831731482362877</v>
      </c>
      <c r="AN21" s="29">
        <v>0.27800000000000002</v>
      </c>
      <c r="AO21" s="29">
        <v>0</v>
      </c>
      <c r="AP21" s="29">
        <v>-10.14</v>
      </c>
      <c r="AS21" s="29">
        <v>-6.13</v>
      </c>
      <c r="AV21" s="29">
        <v>24.6</v>
      </c>
      <c r="AY21" s="29">
        <v>0.61099999999999999</v>
      </c>
      <c r="BB21" s="29"/>
      <c r="BC21" s="29"/>
      <c r="BD21" s="29">
        <v>0.27800000000000002</v>
      </c>
      <c r="BI21" s="29">
        <f t="shared" ref="BI21:BI23" si="9">SQRT(($BG$2*(10^6))/(AY21-$BH$2))-273.15</f>
        <v>19.352968995012361</v>
      </c>
      <c r="BL21" s="29">
        <f t="shared" ref="BL21:BL23" si="10">IF(H21="Calcite",EXP((((18.03*10^3)/(BI21+273.15))-32.42)/1000),IF(H21="Aragonite",EXP((((17.88*10^3)/(BI21+273.15))-31.14)/1000),IF(H21="Dolomite",EXP((((18.02*10^3)/(BI21+273.15))-29.38)/1000),"")))</f>
        <v>1.0304417405876241</v>
      </c>
      <c r="BN21" s="29">
        <f t="shared" ref="BN21:BN23" si="11">((AV21+1000)/BL21)-1000</f>
        <v>-5.6691614455493209</v>
      </c>
    </row>
    <row r="22" spans="1:68" ht="15.75" customHeight="1" x14ac:dyDescent="0.2">
      <c r="B22" s="22"/>
      <c r="C22" s="23"/>
      <c r="D22" s="29" t="s">
        <v>94</v>
      </c>
      <c r="E22" s="29" t="s">
        <v>161</v>
      </c>
      <c r="F22" s="29" t="s">
        <v>70</v>
      </c>
      <c r="G22" s="29" t="s">
        <v>156</v>
      </c>
      <c r="H22" s="29" t="s">
        <v>72</v>
      </c>
      <c r="I22" s="29" t="s">
        <v>114</v>
      </c>
      <c r="J22" s="29">
        <v>-10.029999999999999</v>
      </c>
      <c r="K22" s="29" t="s">
        <v>74</v>
      </c>
      <c r="L22" s="29">
        <v>2.16</v>
      </c>
      <c r="M22" s="29" t="s">
        <v>74</v>
      </c>
      <c r="N22" s="29">
        <v>33.15</v>
      </c>
      <c r="O22" s="29" t="s">
        <v>74</v>
      </c>
      <c r="P22" s="29">
        <v>1.498</v>
      </c>
      <c r="Q22" s="29" t="s">
        <v>75</v>
      </c>
      <c r="R22" s="29">
        <v>-0.26400000000000001</v>
      </c>
      <c r="S22" s="29" t="s">
        <v>76</v>
      </c>
      <c r="T22" s="29">
        <v>15.167999999999999</v>
      </c>
      <c r="U22" s="29" t="s">
        <v>162</v>
      </c>
      <c r="V22" s="29">
        <v>-0.625</v>
      </c>
      <c r="W22" s="29" t="s">
        <v>163</v>
      </c>
      <c r="X22" s="29">
        <v>9.1080000000000005</v>
      </c>
      <c r="Y22" s="29" t="s">
        <v>164</v>
      </c>
      <c r="Z22" s="29">
        <v>-0.19500000000000001</v>
      </c>
      <c r="AA22" s="29" t="s">
        <v>165</v>
      </c>
      <c r="AB22" s="29">
        <v>3.8089824939583966E-3</v>
      </c>
      <c r="AC22" s="29" t="s">
        <v>166</v>
      </c>
      <c r="AD22" s="29">
        <v>-0.27</v>
      </c>
      <c r="AE22" s="29">
        <v>1.1030353514646742</v>
      </c>
      <c r="AF22" s="29">
        <v>0.88651665213202724</v>
      </c>
      <c r="AG22" s="29">
        <v>0.58899999999999997</v>
      </c>
      <c r="AH22" s="29">
        <v>0</v>
      </c>
      <c r="AI22" s="29">
        <v>3.3945084573147169E-2</v>
      </c>
      <c r="AJ22" s="29" t="s">
        <v>167</v>
      </c>
      <c r="AK22" s="29">
        <v>-1.1399999999999999</v>
      </c>
      <c r="AL22" s="29">
        <v>-0.10664947411848202</v>
      </c>
      <c r="AM22" s="29">
        <v>0.20524269085998256</v>
      </c>
      <c r="AN22" s="29">
        <v>0.32700000000000001</v>
      </c>
      <c r="AO22" s="29">
        <v>0</v>
      </c>
      <c r="AP22" s="29">
        <v>-10</v>
      </c>
      <c r="AS22" s="29">
        <v>-6.07</v>
      </c>
      <c r="AV22" s="29">
        <v>24.67</v>
      </c>
      <c r="AY22" s="29">
        <v>0.58899999999999997</v>
      </c>
      <c r="BB22" s="29"/>
      <c r="BC22" s="29"/>
      <c r="BD22" s="29">
        <v>0.32700000000000001</v>
      </c>
      <c r="BI22" s="29">
        <f t="shared" si="9"/>
        <v>26.658367914013354</v>
      </c>
      <c r="BL22" s="29">
        <f t="shared" si="10"/>
        <v>1.0289080510118005</v>
      </c>
      <c r="BN22" s="29">
        <f t="shared" si="11"/>
        <v>-4.118979346728679</v>
      </c>
    </row>
    <row r="23" spans="1:68" ht="15.75" customHeight="1" x14ac:dyDescent="0.2">
      <c r="B23" s="22"/>
      <c r="C23" s="23"/>
      <c r="D23" s="29" t="s">
        <v>121</v>
      </c>
      <c r="E23" s="29" t="s">
        <v>168</v>
      </c>
      <c r="F23" s="29" t="s">
        <v>70</v>
      </c>
      <c r="G23" s="29" t="s">
        <v>156</v>
      </c>
      <c r="H23" s="29" t="s">
        <v>72</v>
      </c>
      <c r="I23" s="29" t="s">
        <v>148</v>
      </c>
      <c r="J23" s="29">
        <v>-10.029999999999999</v>
      </c>
      <c r="K23" s="29" t="s">
        <v>74</v>
      </c>
      <c r="L23" s="29">
        <v>2.06</v>
      </c>
      <c r="M23" s="29" t="s">
        <v>74</v>
      </c>
      <c r="N23" s="29">
        <v>33.04</v>
      </c>
      <c r="O23" s="29" t="s">
        <v>74</v>
      </c>
      <c r="P23" s="29">
        <v>6.8810000000000002</v>
      </c>
      <c r="Q23" s="29" t="s">
        <v>169</v>
      </c>
      <c r="R23" s="29">
        <v>-0.29299999999999998</v>
      </c>
      <c r="S23" s="29" t="s">
        <v>106</v>
      </c>
      <c r="T23" s="29">
        <v>25.835000000000001</v>
      </c>
      <c r="U23" s="29" t="s">
        <v>135</v>
      </c>
      <c r="V23" s="29">
        <v>-1.202</v>
      </c>
      <c r="W23" s="29" t="s">
        <v>135</v>
      </c>
      <c r="X23" s="29">
        <v>111.84699999999999</v>
      </c>
      <c r="Y23" s="29" t="s">
        <v>170</v>
      </c>
      <c r="Z23" s="29">
        <v>89.76</v>
      </c>
      <c r="AA23" s="29" t="s">
        <v>171</v>
      </c>
      <c r="AB23" s="29">
        <v>4.9466516166104691E-3</v>
      </c>
      <c r="AC23" s="29" t="s">
        <v>172</v>
      </c>
      <c r="AD23" s="29">
        <v>-0.32700000000000001</v>
      </c>
      <c r="AE23" s="29">
        <v>1.0510703070245091</v>
      </c>
      <c r="AF23" s="29">
        <v>0.93149195721755673</v>
      </c>
      <c r="AG23" s="29">
        <v>0.58799999999999997</v>
      </c>
      <c r="AH23" s="29">
        <v>0</v>
      </c>
      <c r="AI23" s="29">
        <v>2.1280020533589225E-2</v>
      </c>
      <c r="AJ23" s="29" t="s">
        <v>173</v>
      </c>
      <c r="AK23" s="29">
        <v>-1.752</v>
      </c>
      <c r="AL23" s="29">
        <v>0.23474819860589713</v>
      </c>
      <c r="AM23" s="29">
        <v>0.50725161548468467</v>
      </c>
      <c r="AN23" s="29">
        <v>9.6000000000000002E-2</v>
      </c>
      <c r="AO23" s="29">
        <v>0</v>
      </c>
      <c r="AP23" s="29">
        <v>-10.07</v>
      </c>
      <c r="AS23" s="29">
        <v>-6.04</v>
      </c>
      <c r="AV23" s="29">
        <v>24.69</v>
      </c>
      <c r="AY23" s="29">
        <v>0.58799999999999997</v>
      </c>
      <c r="BB23" s="29"/>
      <c r="BC23" s="29"/>
      <c r="BD23" s="29">
        <v>9.6000000000000002E-2</v>
      </c>
      <c r="BI23" s="29">
        <f t="shared" si="9"/>
        <v>27.003570524519205</v>
      </c>
      <c r="BL23" s="29">
        <f t="shared" si="10"/>
        <v>1.0288374816819452</v>
      </c>
      <c r="BN23" s="29">
        <f t="shared" si="11"/>
        <v>-4.0312311281319353</v>
      </c>
    </row>
    <row r="24" spans="1:68" ht="15.75" customHeight="1" x14ac:dyDescent="0.2">
      <c r="B24" s="22"/>
      <c r="C24" s="23"/>
      <c r="BI24" s="29"/>
    </row>
    <row r="25" spans="1:68" ht="15.75" customHeight="1" x14ac:dyDescent="0.2">
      <c r="A25" s="25"/>
      <c r="B25" s="26">
        <v>1</v>
      </c>
      <c r="C25" s="27"/>
      <c r="D25" s="28" t="str">
        <f>G26</f>
        <v>Lingtai S M 06</v>
      </c>
      <c r="E25" s="25"/>
      <c r="F25" s="25"/>
      <c r="G25" s="25"/>
      <c r="H25" s="25"/>
      <c r="I25" s="25"/>
      <c r="J25" s="25"/>
      <c r="K25" s="28" t="e">
        <f>STDEV(J26)/SQRT(COUNT(J26))</f>
        <v>#DIV/0!</v>
      </c>
      <c r="L25" s="25"/>
      <c r="M25" s="28" t="e">
        <f>STDEV(L26)/SQRT(COUNT(L26))</f>
        <v>#DIV/0!</v>
      </c>
      <c r="N25" s="25"/>
      <c r="O25" s="28" t="e">
        <f>STDEV(N26)/SQRT(COUNT(N26))</f>
        <v>#DIV/0!</v>
      </c>
      <c r="P25" s="25"/>
      <c r="Q25" s="28" t="e">
        <f>STDEV(P26)/SQRT(COUNT(P26))</f>
        <v>#DIV/0!</v>
      </c>
      <c r="R25" s="25"/>
      <c r="S25" s="28" t="e">
        <f>STDEV(R26)/SQRT(COUNT(R26))</f>
        <v>#DIV/0!</v>
      </c>
      <c r="T25" s="25"/>
      <c r="U25" s="28" t="e">
        <f>STDEV(T26)/SQRT(COUNT(T26))</f>
        <v>#DIV/0!</v>
      </c>
      <c r="V25" s="25"/>
      <c r="W25" s="28" t="e">
        <f>STDEV(V26)/SQRT(COUNT(V26))</f>
        <v>#DIV/0!</v>
      </c>
      <c r="X25" s="25"/>
      <c r="Y25" s="28" t="e">
        <f>STDEV(X26)/SQRT(COUNT(X26))</f>
        <v>#DIV/0!</v>
      </c>
      <c r="Z25" s="25"/>
      <c r="AA25" s="28" t="e">
        <f>STDEV(Z26)/SQRT(COUNT(Z26))</f>
        <v>#DIV/0!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8">
        <f>AVERAGE(AP26)</f>
        <v>-10.15</v>
      </c>
      <c r="AR25" s="28" t="e">
        <f>STDEV(AP26)</f>
        <v>#DIV/0!</v>
      </c>
      <c r="AS25" s="25"/>
      <c r="AT25" s="28">
        <f>AVERAGE(AS26)</f>
        <v>-1.74</v>
      </c>
      <c r="AU25" s="28" t="e">
        <f>STDEV(AS26)</f>
        <v>#DIV/0!</v>
      </c>
      <c r="AV25" s="25"/>
      <c r="AW25" s="28">
        <f>AVERAGE(AV26)</f>
        <v>29.13</v>
      </c>
      <c r="AX25" s="28" t="e">
        <f>STDEV(AV26)</f>
        <v>#DIV/0!</v>
      </c>
      <c r="AY25" s="25"/>
      <c r="AZ25" s="28">
        <f>AVERAGE(AY26)</f>
        <v>0.61799999999999999</v>
      </c>
      <c r="BA25" s="28" t="e">
        <f>STDEV(AY26)/SQRT(COUNT(AY26))</f>
        <v>#DIV/0!</v>
      </c>
      <c r="BB25" s="25"/>
      <c r="BC25" s="25"/>
      <c r="BD25" s="25"/>
      <c r="BE25" s="28">
        <f>AVERAGE(BD26)</f>
        <v>0.434</v>
      </c>
      <c r="BF25" s="28" t="e">
        <f>STDEV(BD26)/SQRT(COUNT(BD26))</f>
        <v>#DIV/0!</v>
      </c>
      <c r="BG25" s="25"/>
      <c r="BH25" s="25"/>
      <c r="BI25" s="28"/>
      <c r="BJ25" s="28">
        <f>AVERAGE(BI26)</f>
        <v>17.138203996149912</v>
      </c>
      <c r="BK25" s="28" t="e">
        <f>STDEV(BI26)/SQRT(COUNT(BI26))</f>
        <v>#DIV/0!</v>
      </c>
      <c r="BL25" s="25"/>
      <c r="BM25" s="28">
        <f>AVERAGE(BL26)</f>
        <v>1.0309224251974474</v>
      </c>
      <c r="BN25" s="25"/>
      <c r="BO25" s="28">
        <f>AVERAGE(BN26)</f>
        <v>-1.7386615652520732</v>
      </c>
      <c r="BP25" s="28" t="e">
        <f>STDEV(BN26)</f>
        <v>#DIV/0!</v>
      </c>
    </row>
    <row r="26" spans="1:68" ht="15.75" customHeight="1" x14ac:dyDescent="0.2">
      <c r="B26" s="22"/>
      <c r="C26" s="23"/>
      <c r="D26" s="29" t="s">
        <v>68</v>
      </c>
      <c r="E26" s="29" t="s">
        <v>174</v>
      </c>
      <c r="F26" s="29" t="s">
        <v>84</v>
      </c>
      <c r="G26" s="29" t="s">
        <v>175</v>
      </c>
      <c r="H26" s="29" t="s">
        <v>72</v>
      </c>
      <c r="I26" s="29" t="s">
        <v>104</v>
      </c>
      <c r="J26" s="29">
        <v>-10.15</v>
      </c>
      <c r="K26" s="29" t="s">
        <v>176</v>
      </c>
      <c r="L26" s="29">
        <v>7.04</v>
      </c>
      <c r="M26" s="29" t="s">
        <v>177</v>
      </c>
      <c r="N26" s="29">
        <v>38.18</v>
      </c>
      <c r="O26" s="29" t="s">
        <v>177</v>
      </c>
      <c r="P26" s="29">
        <v>6.2270000000000003</v>
      </c>
      <c r="Q26" s="29" t="s">
        <v>178</v>
      </c>
      <c r="R26" s="29">
        <v>-0.37</v>
      </c>
      <c r="S26" s="29" t="s">
        <v>106</v>
      </c>
      <c r="T26" s="29">
        <v>25.565000000000001</v>
      </c>
      <c r="U26" s="29" t="s">
        <v>179</v>
      </c>
      <c r="V26" s="29">
        <v>-0.13400000000000001</v>
      </c>
      <c r="W26" s="29" t="s">
        <v>76</v>
      </c>
      <c r="X26" s="29">
        <v>-8.4049999999999994</v>
      </c>
      <c r="Y26" s="29" t="s">
        <v>180</v>
      </c>
      <c r="Z26" s="29">
        <v>-26.91</v>
      </c>
      <c r="AA26" s="29" t="s">
        <v>181</v>
      </c>
      <c r="AB26" s="29">
        <v>-2.0144950285266416E-4</v>
      </c>
      <c r="AC26" s="29" t="s">
        <v>182</v>
      </c>
      <c r="AD26" s="29">
        <v>-0.36899999999999999</v>
      </c>
      <c r="AE26" s="29">
        <v>1.0306919108470745</v>
      </c>
      <c r="AF26" s="29">
        <v>0.99779841951966342</v>
      </c>
      <c r="AG26" s="29">
        <v>0.61799999999999999</v>
      </c>
      <c r="AH26" s="29">
        <v>0</v>
      </c>
      <c r="AI26" s="29">
        <v>-2.9259311587835879E-3</v>
      </c>
      <c r="AJ26" s="29" t="s">
        <v>183</v>
      </c>
      <c r="AK26" s="29">
        <v>-0.06</v>
      </c>
      <c r="AL26" s="29">
        <v>1.4997216507243858</v>
      </c>
      <c r="AM26" s="29">
        <v>0.52380402740166709</v>
      </c>
      <c r="AN26" s="29">
        <v>0.434</v>
      </c>
      <c r="AO26" s="29">
        <v>0</v>
      </c>
      <c r="AP26" s="29">
        <v>-10.15</v>
      </c>
      <c r="AS26" s="29">
        <v>-1.74</v>
      </c>
      <c r="AV26" s="29">
        <v>29.13</v>
      </c>
      <c r="AY26" s="29">
        <v>0.61799999999999999</v>
      </c>
      <c r="BB26" s="29"/>
      <c r="BC26" s="29"/>
      <c r="BD26" s="29">
        <v>0.434</v>
      </c>
      <c r="BI26" s="29">
        <f>SQRT(($BG$2*(10^6))/(AY26-$BH$2))-273.15</f>
        <v>17.138203996149912</v>
      </c>
      <c r="BL26" s="29">
        <f>IF(H26="Calcite",EXP((((18.03*10^3)/(BI26+273.15))-32.42)/1000),IF(H26="Aragonite",EXP((((17.88*10^3)/(BI26+273.15))-31.14)/1000),IF(H26="Dolomite",EXP((((18.02*10^3)/(BI26+273.15))-29.38)/1000),"")))</f>
        <v>1.0309224251974474</v>
      </c>
      <c r="BN26" s="29">
        <f>((AV26+1000)/BL26)-1000</f>
        <v>-1.7386615652520732</v>
      </c>
    </row>
    <row r="27" spans="1:68" ht="15.75" customHeight="1" x14ac:dyDescent="0.2">
      <c r="B27" s="22"/>
      <c r="C27" s="23"/>
      <c r="BI27" s="29"/>
    </row>
    <row r="28" spans="1:68" ht="15.75" customHeight="1" x14ac:dyDescent="0.2">
      <c r="A28" s="25"/>
      <c r="B28" s="26">
        <v>1</v>
      </c>
      <c r="C28" s="27"/>
      <c r="D28" s="28" t="str">
        <f>G29</f>
        <v>Lingtai S M 07</v>
      </c>
      <c r="E28" s="25"/>
      <c r="F28" s="25"/>
      <c r="G28" s="25"/>
      <c r="H28" s="25"/>
      <c r="I28" s="25"/>
      <c r="J28" s="25"/>
      <c r="K28" s="28" t="e">
        <f>STDEV(J29)/SQRT(COUNT(J29))</f>
        <v>#DIV/0!</v>
      </c>
      <c r="L28" s="25"/>
      <c r="M28" s="28" t="e">
        <f>STDEV(L29)/SQRT(COUNT(L29))</f>
        <v>#DIV/0!</v>
      </c>
      <c r="N28" s="25"/>
      <c r="O28" s="28" t="e">
        <f>STDEV(N29)/SQRT(COUNT(N29))</f>
        <v>#DIV/0!</v>
      </c>
      <c r="P28" s="25"/>
      <c r="Q28" s="28" t="e">
        <f>STDEV(P29)/SQRT(COUNT(P29))</f>
        <v>#DIV/0!</v>
      </c>
      <c r="R28" s="25"/>
      <c r="S28" s="28" t="e">
        <f>STDEV(R29)/SQRT(COUNT(R29))</f>
        <v>#DIV/0!</v>
      </c>
      <c r="T28" s="25"/>
      <c r="U28" s="28" t="e">
        <f>STDEV(T29)/SQRT(COUNT(T29))</f>
        <v>#DIV/0!</v>
      </c>
      <c r="V28" s="25"/>
      <c r="W28" s="28" t="e">
        <f>STDEV(V29)/SQRT(COUNT(V29))</f>
        <v>#DIV/0!</v>
      </c>
      <c r="X28" s="25"/>
      <c r="Y28" s="28" t="e">
        <f>STDEV(X29)/SQRT(COUNT(X29))</f>
        <v>#DIV/0!</v>
      </c>
      <c r="Z28" s="25"/>
      <c r="AA28" s="28" t="e">
        <f>STDEV(Z29)/SQRT(COUNT(Z29))</f>
        <v>#DIV/0!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8">
        <f>AVERAGE(AP29)</f>
        <v>-9.6</v>
      </c>
      <c r="AR28" s="28" t="e">
        <f>STDEV(AP29)</f>
        <v>#DIV/0!</v>
      </c>
      <c r="AS28" s="25"/>
      <c r="AT28" s="28">
        <f>AVERAGE(AS29)</f>
        <v>-3.86</v>
      </c>
      <c r="AU28" s="28" t="e">
        <f>STDEV(AS29)</f>
        <v>#DIV/0!</v>
      </c>
      <c r="AV28" s="25"/>
      <c r="AW28" s="28">
        <f>AVERAGE(AV29)</f>
        <v>26.94</v>
      </c>
      <c r="AX28" s="28" t="e">
        <f>STDEV(AV29)</f>
        <v>#DIV/0!</v>
      </c>
      <c r="AY28" s="25"/>
      <c r="AZ28" s="28">
        <f>AVERAGE(AY29)</f>
        <v>0.60899999999999999</v>
      </c>
      <c r="BA28" s="28" t="e">
        <f>STDEV(AY29)/SQRT(COUNT(AY29))</f>
        <v>#DIV/0!</v>
      </c>
      <c r="BB28" s="25"/>
      <c r="BC28" s="25"/>
      <c r="BD28" s="25"/>
      <c r="BE28" s="28">
        <f>AVERAGE(BD29)</f>
        <v>0.308</v>
      </c>
      <c r="BF28" s="28" t="e">
        <f>STDEV(BD29)/SQRT(COUNT(BD29))</f>
        <v>#DIV/0!</v>
      </c>
      <c r="BG28" s="25"/>
      <c r="BH28" s="25"/>
      <c r="BI28" s="28"/>
      <c r="BJ28" s="28">
        <f>AVERAGE(BI29)</f>
        <v>19.995127767912891</v>
      </c>
      <c r="BK28" s="28" t="e">
        <f>STDEV(BI29)/SQRT(COUNT(BI29))</f>
        <v>#DIV/0!</v>
      </c>
      <c r="BL28" s="25"/>
      <c r="BM28" s="28">
        <f>AVERAGE(BL29)</f>
        <v>1.0303037684664185</v>
      </c>
      <c r="BN28" s="25"/>
      <c r="BO28" s="28">
        <f>AVERAGE(BN29)</f>
        <v>-3.2648317606615365</v>
      </c>
      <c r="BP28" s="28" t="e">
        <f>STDEV(BN29)</f>
        <v>#DIV/0!</v>
      </c>
    </row>
    <row r="29" spans="1:68" ht="15.75" customHeight="1" x14ac:dyDescent="0.2">
      <c r="B29" s="22"/>
      <c r="C29" s="23"/>
      <c r="D29" s="29" t="s">
        <v>68</v>
      </c>
      <c r="E29" s="29" t="s">
        <v>184</v>
      </c>
      <c r="F29" s="29" t="s">
        <v>84</v>
      </c>
      <c r="G29" s="29" t="s">
        <v>185</v>
      </c>
      <c r="H29" s="29" t="s">
        <v>72</v>
      </c>
      <c r="I29" s="29" t="s">
        <v>104</v>
      </c>
      <c r="J29" s="29">
        <v>-9.59</v>
      </c>
      <c r="K29" s="29" t="s">
        <v>74</v>
      </c>
      <c r="L29" s="29">
        <v>4.82</v>
      </c>
      <c r="M29" s="29" t="s">
        <v>74</v>
      </c>
      <c r="N29" s="29">
        <v>35.880000000000003</v>
      </c>
      <c r="O29" s="29" t="s">
        <v>74</v>
      </c>
      <c r="P29" s="29">
        <v>4.4850000000000003</v>
      </c>
      <c r="Q29" s="29" t="s">
        <v>135</v>
      </c>
      <c r="R29" s="29">
        <v>-0.4</v>
      </c>
      <c r="S29" s="29" t="s">
        <v>186</v>
      </c>
      <c r="T29" s="29">
        <v>20.992999999999999</v>
      </c>
      <c r="U29" s="29" t="s">
        <v>133</v>
      </c>
      <c r="V29" s="29">
        <v>-0.187</v>
      </c>
      <c r="W29" s="29" t="s">
        <v>133</v>
      </c>
      <c r="X29" s="29">
        <v>-13.093</v>
      </c>
      <c r="Y29" s="29" t="s">
        <v>187</v>
      </c>
      <c r="Z29" s="29">
        <v>-27.773</v>
      </c>
      <c r="AA29" s="29" t="s">
        <v>188</v>
      </c>
      <c r="AB29" s="29">
        <v>1.0971700604694306E-3</v>
      </c>
      <c r="AC29" s="29" t="s">
        <v>189</v>
      </c>
      <c r="AD29" s="29">
        <v>-0.40500000000000003</v>
      </c>
      <c r="AE29" s="29">
        <v>1.0452365447991623</v>
      </c>
      <c r="AF29" s="29">
        <v>1.0323601726297944</v>
      </c>
      <c r="AG29" s="29">
        <v>0.60899999999999999</v>
      </c>
      <c r="AH29" s="29">
        <v>0</v>
      </c>
      <c r="AI29" s="29">
        <v>-2.1923457890010122E-3</v>
      </c>
      <c r="AJ29" s="29" t="s">
        <v>190</v>
      </c>
      <c r="AK29" s="29">
        <v>-0.14099999999999999</v>
      </c>
      <c r="AL29" s="29">
        <v>1.0719131557829396</v>
      </c>
      <c r="AM29" s="29">
        <v>0.45905704553001936</v>
      </c>
      <c r="AN29" s="29">
        <v>0.308</v>
      </c>
      <c r="AO29" s="29">
        <v>0</v>
      </c>
      <c r="AP29" s="29">
        <v>-9.6</v>
      </c>
      <c r="AS29" s="29">
        <v>-3.86</v>
      </c>
      <c r="AV29" s="29">
        <v>26.94</v>
      </c>
      <c r="AY29" s="29">
        <v>0.60899999999999999</v>
      </c>
      <c r="BB29" s="29"/>
      <c r="BC29" s="29"/>
      <c r="BD29" s="29">
        <v>0.308</v>
      </c>
      <c r="BI29" s="29">
        <f>SQRT(($BG$2*(10^6))/(AY29-$BH$2))-273.15</f>
        <v>19.995127767912891</v>
      </c>
      <c r="BL29" s="29">
        <f>IF(H29="Calcite",EXP((((18.03*10^3)/(BI29+273.15))-32.42)/1000),IF(H29="Aragonite",EXP((((17.88*10^3)/(BI29+273.15))-31.14)/1000),IF(H29="Dolomite",EXP((((18.02*10^3)/(BI29+273.15))-29.38)/1000),"")))</f>
        <v>1.0303037684664185</v>
      </c>
      <c r="BN29" s="29">
        <f>((AV29+1000)/BL29)-1000</f>
        <v>-3.2648317606615365</v>
      </c>
    </row>
    <row r="30" spans="1:68" ht="15.75" customHeight="1" x14ac:dyDescent="0.2">
      <c r="B30" s="22"/>
      <c r="C30" s="23"/>
      <c r="BI30" s="29"/>
    </row>
    <row r="31" spans="1:68" ht="15.75" customHeight="1" x14ac:dyDescent="0.2">
      <c r="A31" s="25"/>
      <c r="B31" s="26">
        <v>2</v>
      </c>
      <c r="C31" s="27"/>
      <c r="D31" s="28" t="str">
        <f>G32</f>
        <v>Lingtai S M 08</v>
      </c>
      <c r="E31" s="25"/>
      <c r="F31" s="25"/>
      <c r="G31" s="25"/>
      <c r="H31" s="25"/>
      <c r="I31" s="25"/>
      <c r="J31" s="25"/>
      <c r="K31" s="28">
        <f>STDEV(J32:J33)/SQRT(COUNT(J32:J33))</f>
        <v>4.9999999999999822E-2</v>
      </c>
      <c r="L31" s="25"/>
      <c r="M31" s="28">
        <f>STDEV(L32:L33)/SQRT(COUNT(L32:L33))</f>
        <v>0.13000000000000009</v>
      </c>
      <c r="N31" s="25"/>
      <c r="O31" s="28">
        <f>STDEV(N32:N33)/SQRT(COUNT(N32:N33))</f>
        <v>0.13000000000000256</v>
      </c>
      <c r="P31" s="25"/>
      <c r="Q31" s="28">
        <f>STDEV(P32:P33)/SQRT(COUNT(P32:P33))</f>
        <v>8.999999999999897E-3</v>
      </c>
      <c r="R31" s="25"/>
      <c r="S31" s="28">
        <f>STDEV(R32:R33)/SQRT(COUNT(R32:R33))</f>
        <v>8.8500000000000079E-2</v>
      </c>
      <c r="T31" s="25"/>
      <c r="U31" s="28">
        <f>STDEV(T32:T33)/SQRT(COUNT(T32:T33))</f>
        <v>0.28700000000000081</v>
      </c>
      <c r="V31" s="25"/>
      <c r="W31" s="28">
        <f>STDEV(V32:V33)/SQRT(COUNT(V32:V33))</f>
        <v>0.53399999999999992</v>
      </c>
      <c r="X31" s="25"/>
      <c r="Y31" s="28">
        <f>STDEV(X32:X33)/SQRT(COUNT(X32:X33))</f>
        <v>16.763500000000001</v>
      </c>
      <c r="Z31" s="25"/>
      <c r="AA31" s="28">
        <f>STDEV(Z32:Z33)/SQRT(COUNT(Z32:Z33))</f>
        <v>16.742999999999995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8">
        <f>AVERAGE(AP32:AP33)</f>
        <v>-9.6449999999999996</v>
      </c>
      <c r="AR31" s="28">
        <f>STDEV(AP32:AP33)</f>
        <v>7.7781745930519827E-2</v>
      </c>
      <c r="AS31" s="25"/>
      <c r="AT31" s="28">
        <f>AVERAGE(AS32:AS33)</f>
        <v>-4.6449999999999996</v>
      </c>
      <c r="AU31" s="28">
        <f>STDEV(AS32:AS33)</f>
        <v>3.5355339059327251E-2</v>
      </c>
      <c r="AV31" s="25"/>
      <c r="AW31" s="28">
        <f>AVERAGE(AV32:AV33)</f>
        <v>26.134999999999998</v>
      </c>
      <c r="AX31" s="28">
        <f>STDEV(AV32:AV33)</f>
        <v>3.5355339059327882E-2</v>
      </c>
      <c r="AY31" s="25"/>
      <c r="AZ31" s="28">
        <f>AVERAGE(AY32:AY33)</f>
        <v>0.55200000000000005</v>
      </c>
      <c r="BA31" s="28">
        <f>STDEV(AY32:AY33)/SQRT(COUNT(AY32:AY33))</f>
        <v>1.1999999999999953E-2</v>
      </c>
      <c r="BB31" s="30">
        <f>STDEV(AY32:AY33)</f>
        <v>1.6970562748477077E-2</v>
      </c>
      <c r="BC31" s="31">
        <f>BB31*1.95</f>
        <v>3.3092597359530303E-2</v>
      </c>
      <c r="BD31" s="25"/>
      <c r="BE31" s="28">
        <f>AVERAGE(BD32:BD33)</f>
        <v>0.1145</v>
      </c>
      <c r="BF31" s="28">
        <f>STDEV(BD32:BD33)/SQRT(COUNT(BD32:BD33))</f>
        <v>8.3499999999999991E-2</v>
      </c>
      <c r="BG31" s="25"/>
      <c r="BH31" s="25"/>
      <c r="BI31" s="28"/>
      <c r="BJ31" s="28">
        <f>AVERAGE(BI32:BI33)</f>
        <v>40.391453150476991</v>
      </c>
      <c r="BK31" s="28">
        <f>STDEV(BI32:BI33)/SQRT(COUNT(BI32:BI33))</f>
        <v>4.7278302991904866</v>
      </c>
      <c r="BL31" s="25"/>
      <c r="BM31" s="28">
        <f>AVERAGE(BL32:BL33)</f>
        <v>1.0262375921967832</v>
      </c>
      <c r="BN31" s="25"/>
      <c r="BO31" s="28">
        <f>AVERAGE(BN32:BN33)</f>
        <v>-9.9250535069870693E-2</v>
      </c>
      <c r="BP31" s="28">
        <f>STDEV(BN32:BN33)</f>
        <v>1.181762593413263</v>
      </c>
    </row>
    <row r="32" spans="1:68" ht="15.75" customHeight="1" x14ac:dyDescent="0.2">
      <c r="B32" s="22"/>
      <c r="C32" s="23"/>
      <c r="D32" s="29" t="s">
        <v>68</v>
      </c>
      <c r="E32" s="29" t="s">
        <v>191</v>
      </c>
      <c r="F32" s="29" t="s">
        <v>84</v>
      </c>
      <c r="G32" s="29" t="s">
        <v>192</v>
      </c>
      <c r="H32" s="29" t="s">
        <v>72</v>
      </c>
      <c r="I32" s="29" t="s">
        <v>104</v>
      </c>
      <c r="J32" s="29">
        <v>-9.68</v>
      </c>
      <c r="K32" s="29" t="s">
        <v>74</v>
      </c>
      <c r="L32" s="29">
        <v>3.95</v>
      </c>
      <c r="M32" s="29" t="s">
        <v>74</v>
      </c>
      <c r="N32" s="29">
        <v>34.99</v>
      </c>
      <c r="O32" s="29" t="s">
        <v>74</v>
      </c>
      <c r="P32" s="29">
        <v>3.45</v>
      </c>
      <c r="Q32" s="29" t="s">
        <v>162</v>
      </c>
      <c r="R32" s="29">
        <v>-0.46700000000000003</v>
      </c>
      <c r="S32" s="29" t="s">
        <v>193</v>
      </c>
      <c r="T32" s="29">
        <v>19.114999999999998</v>
      </c>
      <c r="U32" s="29" t="s">
        <v>194</v>
      </c>
      <c r="V32" s="29">
        <v>-0.3</v>
      </c>
      <c r="W32" s="29" t="s">
        <v>115</v>
      </c>
      <c r="X32" s="29">
        <v>-34.667000000000002</v>
      </c>
      <c r="Y32" s="29" t="s">
        <v>195</v>
      </c>
      <c r="Z32" s="29">
        <v>-47.296999999999997</v>
      </c>
      <c r="AA32" s="29" t="s">
        <v>196</v>
      </c>
      <c r="AB32" s="29">
        <v>2.6403569721771551E-3</v>
      </c>
      <c r="AC32" s="29" t="s">
        <v>197</v>
      </c>
      <c r="AD32" s="29">
        <v>-0.47599999999999998</v>
      </c>
      <c r="AE32" s="29">
        <v>0.99528385399042785</v>
      </c>
      <c r="AF32" s="29">
        <v>1.0134450154261898</v>
      </c>
      <c r="AG32" s="29">
        <v>0.54</v>
      </c>
      <c r="AH32" s="29">
        <v>0</v>
      </c>
      <c r="AI32" s="29">
        <v>-2.4282271800807275E-3</v>
      </c>
      <c r="AJ32" s="29" t="s">
        <v>198</v>
      </c>
      <c r="AK32" s="29">
        <v>-0.253</v>
      </c>
      <c r="AL32" s="29">
        <v>0.86529265476693762</v>
      </c>
      <c r="AM32" s="29">
        <v>0.4173597045516958</v>
      </c>
      <c r="AN32" s="29">
        <v>0.19800000000000001</v>
      </c>
      <c r="AO32" s="29">
        <v>0</v>
      </c>
      <c r="AP32" s="29">
        <v>-9.6999999999999993</v>
      </c>
      <c r="AS32" s="29">
        <v>-4.67</v>
      </c>
      <c r="AV32" s="29">
        <v>26.11</v>
      </c>
      <c r="AY32" s="29">
        <v>0.54</v>
      </c>
      <c r="BB32" s="29"/>
      <c r="BC32" s="29"/>
      <c r="BD32" s="29">
        <v>0.19800000000000001</v>
      </c>
      <c r="BI32" s="29">
        <f t="shared" ref="BI32:BI33" si="12">SQRT(($BG$2*(10^6))/(AY32-$BH$2))-273.15</f>
        <v>45.119283449667478</v>
      </c>
      <c r="BL32" s="29">
        <f t="shared" ref="BL32:BL33" si="13">IF(H32="Calcite",EXP((((18.03*10^3)/(BI32+273.15))-32.42)/1000),IF(H32="Aragonite",EXP((((17.88*10^3)/(BI32+273.15))-31.14)/1000),IF(H32="Dolomite",EXP((((18.02*10^3)/(BI32+273.15))-29.38)/1000),"")))</f>
        <v>1.0253549472695902</v>
      </c>
      <c r="BN32" s="29">
        <f t="shared" ref="BN32:BN33" si="14">((AV32+1000)/BL32)-1000</f>
        <v>0.73638180848524826</v>
      </c>
    </row>
    <row r="33" spans="1:68" ht="15.75" customHeight="1" x14ac:dyDescent="0.2">
      <c r="B33" s="22"/>
      <c r="C33" s="23"/>
      <c r="D33" s="29" t="s">
        <v>94</v>
      </c>
      <c r="E33" s="29" t="s">
        <v>199</v>
      </c>
      <c r="F33" s="29" t="s">
        <v>70</v>
      </c>
      <c r="G33" s="29" t="s">
        <v>192</v>
      </c>
      <c r="H33" s="29" t="s">
        <v>72</v>
      </c>
      <c r="I33" s="29" t="s">
        <v>73</v>
      </c>
      <c r="J33" s="29">
        <v>-9.58</v>
      </c>
      <c r="K33" s="29" t="s">
        <v>74</v>
      </c>
      <c r="L33" s="29">
        <v>3.69</v>
      </c>
      <c r="M33" s="29" t="s">
        <v>74</v>
      </c>
      <c r="N33" s="29">
        <v>34.729999999999997</v>
      </c>
      <c r="O33" s="29" t="s">
        <v>74</v>
      </c>
      <c r="P33" s="29">
        <v>3.468</v>
      </c>
      <c r="Q33" s="29" t="s">
        <v>105</v>
      </c>
      <c r="R33" s="29">
        <v>-0.28999999999999998</v>
      </c>
      <c r="S33" s="29" t="s">
        <v>106</v>
      </c>
      <c r="T33" s="29">
        <v>19.689</v>
      </c>
      <c r="U33" s="29" t="s">
        <v>200</v>
      </c>
      <c r="V33" s="29">
        <v>0.76800000000000002</v>
      </c>
      <c r="W33" s="29" t="s">
        <v>77</v>
      </c>
      <c r="X33" s="29">
        <v>-1.1399999999999999</v>
      </c>
      <c r="Y33" s="29" t="s">
        <v>201</v>
      </c>
      <c r="Z33" s="29">
        <v>-13.811</v>
      </c>
      <c r="AA33" s="29" t="s">
        <v>202</v>
      </c>
      <c r="AB33" s="29">
        <v>3.5636386110201482E-3</v>
      </c>
      <c r="AC33" s="29" t="s">
        <v>203</v>
      </c>
      <c r="AD33" s="29">
        <v>-0.30299999999999999</v>
      </c>
      <c r="AE33" s="29">
        <v>1.1646188339075207</v>
      </c>
      <c r="AF33" s="29">
        <v>0.91645163910802185</v>
      </c>
      <c r="AG33" s="29">
        <v>0.56399999999999995</v>
      </c>
      <c r="AH33" s="29">
        <v>0</v>
      </c>
      <c r="AI33" s="29">
        <v>4.5378301029048641E-2</v>
      </c>
      <c r="AJ33" s="29" t="s">
        <v>204</v>
      </c>
      <c r="AK33" s="29">
        <v>-0.126</v>
      </c>
      <c r="AL33" s="29">
        <v>2.1019794731790422</v>
      </c>
      <c r="AM33" s="29">
        <v>0.29516378665163434</v>
      </c>
      <c r="AN33" s="29">
        <v>3.1E-2</v>
      </c>
      <c r="AO33" s="29">
        <v>0</v>
      </c>
      <c r="AP33" s="29">
        <v>-9.59</v>
      </c>
      <c r="AS33" s="29">
        <v>-4.62</v>
      </c>
      <c r="AV33" s="29">
        <v>26.16</v>
      </c>
      <c r="AY33" s="29">
        <v>0.56399999999999995</v>
      </c>
      <c r="BB33" s="29"/>
      <c r="BC33" s="29"/>
      <c r="BD33" s="29">
        <v>3.1E-2</v>
      </c>
      <c r="BI33" s="29">
        <f t="shared" si="12"/>
        <v>35.663622851286505</v>
      </c>
      <c r="BL33" s="29">
        <f t="shared" si="13"/>
        <v>1.0271202371239765</v>
      </c>
      <c r="BN33" s="29">
        <f t="shared" si="14"/>
        <v>-0.93488287862498964</v>
      </c>
    </row>
    <row r="34" spans="1:68" ht="15.75" customHeight="1" x14ac:dyDescent="0.2">
      <c r="B34" s="22"/>
      <c r="C34" s="23"/>
      <c r="BI34" s="29"/>
    </row>
    <row r="35" spans="1:68" ht="15.75" customHeight="1" x14ac:dyDescent="0.2">
      <c r="A35" s="25"/>
      <c r="B35" s="26">
        <v>1</v>
      </c>
      <c r="C35" s="27"/>
      <c r="D35" s="28" t="str">
        <f>G36</f>
        <v>Lingtai S M 09</v>
      </c>
      <c r="E35" s="25"/>
      <c r="F35" s="25"/>
      <c r="G35" s="25"/>
      <c r="H35" s="25"/>
      <c r="I35" s="25"/>
      <c r="J35" s="25"/>
      <c r="K35" s="28">
        <f>STDEV(J36:J37)/SQRT(COUNT(J36:J37))</f>
        <v>5.4999999999999716E-2</v>
      </c>
      <c r="L35" s="25"/>
      <c r="M35" s="28">
        <f>STDEV(L36:L37)/SQRT(COUNT(L36:L37))</f>
        <v>0.40999999999999964</v>
      </c>
      <c r="N35" s="25"/>
      <c r="O35" s="28">
        <f>STDEV(N36:N37)/SQRT(COUNT(N36:N37))</f>
        <v>0.41999999999999987</v>
      </c>
      <c r="P35" s="25"/>
      <c r="Q35" s="28">
        <f>STDEV(P36:P37)/SQRT(COUNT(P36:P37))</f>
        <v>2.5914999999999995</v>
      </c>
      <c r="R35" s="25"/>
      <c r="S35" s="28">
        <f>STDEV(R36:R37)/SQRT(COUNT(R36:R37))</f>
        <v>0.29800000000000004</v>
      </c>
      <c r="T35" s="25"/>
      <c r="U35" s="28">
        <f>STDEV(T36:T37)/SQRT(COUNT(T36:T37))</f>
        <v>5.1890000000000009</v>
      </c>
      <c r="V35" s="25"/>
      <c r="W35" s="28">
        <f>STDEV(V36:V37)/SQRT(COUNT(V36:V37))</f>
        <v>0.27899999999999991</v>
      </c>
      <c r="X35" s="25"/>
      <c r="Y35" s="28">
        <f>STDEV(X36:X37)/SQRT(COUNT(X36:X37))</f>
        <v>75.069499999999991</v>
      </c>
      <c r="Z35" s="25"/>
      <c r="AA35" s="28">
        <f>STDEV(Z36:Z37)/SQRT(COUNT(Z36:Z37))</f>
        <v>69.350499999999982</v>
      </c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8">
        <f>AVERAGE(AP37)</f>
        <v>-10.14</v>
      </c>
      <c r="AR35" s="28" t="e">
        <f>STDEV(AP37)</f>
        <v>#DIV/0!</v>
      </c>
      <c r="AS35" s="25"/>
      <c r="AT35" s="28">
        <f>AVERAGE(AS37)</f>
        <v>-7.12</v>
      </c>
      <c r="AU35" s="28" t="e">
        <f>STDEV(AS37)</f>
        <v>#DIV/0!</v>
      </c>
      <c r="AV35" s="25"/>
      <c r="AW35" s="28">
        <f>AVERAGE(AV37)</f>
        <v>23.58</v>
      </c>
      <c r="AX35" s="28" t="e">
        <f>STDEV(AV37)</f>
        <v>#DIV/0!</v>
      </c>
      <c r="AY35" s="25"/>
      <c r="AZ35" s="28">
        <f>AVERAGE(AY37)</f>
        <v>0.63200000000000001</v>
      </c>
      <c r="BA35" s="28" t="e">
        <f>STDEV(AY37)/SQRT(COUNT(AY37))</f>
        <v>#DIV/0!</v>
      </c>
      <c r="BB35" s="25"/>
      <c r="BC35" s="25"/>
      <c r="BD35" s="25"/>
      <c r="BE35" s="28">
        <f>AVERAGE(BD37)</f>
        <v>0.60899999999999999</v>
      </c>
      <c r="BF35" s="28" t="e">
        <f>STDEV(BD37)/SQRT(COUNT(BD37))</f>
        <v>#DIV/0!</v>
      </c>
      <c r="BG35" s="25"/>
      <c r="BH35" s="25"/>
      <c r="BI35" s="28"/>
      <c r="BJ35" s="28">
        <f>AVERAGE(BI37)</f>
        <v>12.855529981356028</v>
      </c>
      <c r="BK35" s="28" t="e">
        <f>STDEV(BI37)/SQRT(COUNT(BI37))</f>
        <v>#DIV/0!</v>
      </c>
      <c r="BL35" s="25"/>
      <c r="BM35" s="28" t="e">
        <f>AVERAGE(BL36:BL37)</f>
        <v>#NUM!</v>
      </c>
      <c r="BN35" s="25"/>
      <c r="BO35" s="28">
        <f>AVERAGE(BN37)</f>
        <v>-8.0375125646836523</v>
      </c>
      <c r="BP35" s="28" t="e">
        <f>STDEV(BN37)</f>
        <v>#DIV/0!</v>
      </c>
    </row>
    <row r="36" spans="1:68" s="106" customFormat="1" ht="15.75" customHeight="1" x14ac:dyDescent="0.2">
      <c r="A36" s="102" t="s">
        <v>863</v>
      </c>
      <c r="B36" s="103"/>
      <c r="C36" s="104"/>
      <c r="D36" s="105" t="s">
        <v>68</v>
      </c>
      <c r="E36" s="105" t="s">
        <v>205</v>
      </c>
      <c r="F36" s="105" t="s">
        <v>84</v>
      </c>
      <c r="G36" s="105" t="s">
        <v>206</v>
      </c>
      <c r="H36" s="105" t="s">
        <v>72</v>
      </c>
      <c r="I36" s="105" t="s">
        <v>104</v>
      </c>
      <c r="J36" s="105">
        <v>-9.93</v>
      </c>
      <c r="K36" s="105" t="s">
        <v>74</v>
      </c>
      <c r="L36" s="105">
        <v>1.82</v>
      </c>
      <c r="M36" s="105" t="s">
        <v>74</v>
      </c>
      <c r="N36" s="105">
        <v>32.79</v>
      </c>
      <c r="O36" s="105" t="s">
        <v>74</v>
      </c>
      <c r="P36" s="105">
        <v>0.66100000000000003</v>
      </c>
      <c r="Q36" s="105" t="s">
        <v>207</v>
      </c>
      <c r="R36" s="105">
        <v>-0.84299999999999997</v>
      </c>
      <c r="S36" s="105" t="s">
        <v>208</v>
      </c>
      <c r="T36" s="105">
        <v>14.686</v>
      </c>
      <c r="U36" s="105" t="s">
        <v>209</v>
      </c>
      <c r="V36" s="105">
        <v>-0.40799999999999997</v>
      </c>
      <c r="W36" s="105" t="s">
        <v>209</v>
      </c>
      <c r="X36" s="105">
        <v>-43.473999999999997</v>
      </c>
      <c r="Y36" s="105" t="s">
        <v>210</v>
      </c>
      <c r="Z36" s="105">
        <v>-51.728999999999999</v>
      </c>
      <c r="AA36" s="105" t="s">
        <v>211</v>
      </c>
      <c r="AB36" s="105">
        <v>1.0971700604694376E-3</v>
      </c>
      <c r="AC36" s="105" t="s">
        <v>212</v>
      </c>
      <c r="AD36" s="105">
        <v>-0.84399999999999997</v>
      </c>
      <c r="AE36" s="105">
        <v>1.0452365447991623</v>
      </c>
      <c r="AF36" s="105">
        <v>1.0323601726297946</v>
      </c>
      <c r="AG36" s="105">
        <v>0.151</v>
      </c>
      <c r="AH36" s="105">
        <v>0</v>
      </c>
      <c r="AI36" s="105">
        <v>-2.1923457890010156E-3</v>
      </c>
      <c r="AJ36" s="105" t="s">
        <v>213</v>
      </c>
      <c r="AK36" s="105">
        <v>-0.376</v>
      </c>
      <c r="AL36" s="105">
        <v>1.0719131557829389</v>
      </c>
      <c r="AM36" s="105">
        <v>0.45905704553001919</v>
      </c>
      <c r="AN36" s="105">
        <v>5.6000000000000001E-2</v>
      </c>
      <c r="AO36" s="105">
        <v>0</v>
      </c>
      <c r="AP36" s="105">
        <v>-9.94</v>
      </c>
      <c r="AQ36" s="102"/>
      <c r="AR36" s="102"/>
      <c r="AS36" s="105">
        <v>-6.84</v>
      </c>
      <c r="AT36" s="102"/>
      <c r="AU36" s="102"/>
      <c r="AV36" s="105">
        <v>23.86</v>
      </c>
      <c r="AW36" s="102"/>
      <c r="AX36" s="102"/>
      <c r="AY36" s="105">
        <v>0.151</v>
      </c>
      <c r="AZ36" s="102"/>
      <c r="BA36" s="102"/>
      <c r="BB36" s="105"/>
      <c r="BC36" s="105"/>
      <c r="BD36" s="105">
        <v>5.6000000000000001E-2</v>
      </c>
      <c r="BE36" s="102"/>
      <c r="BF36" s="102"/>
      <c r="BG36" s="102"/>
      <c r="BH36" s="102"/>
      <c r="BI36" s="105" t="e">
        <f t="shared" ref="BI36:BI37" si="15">SQRT(($BG$2*(10^6))/(AY36-$BH$2))-273.15</f>
        <v>#NUM!</v>
      </c>
      <c r="BJ36" s="102"/>
      <c r="BK36" s="102"/>
      <c r="BL36" s="105" t="e">
        <f t="shared" ref="BL36:BL37" si="16">IF(H36="Calcite",EXP((((18.03*10^3)/(BI36+273.15))-32.42)/1000),IF(H36="Aragonite",EXP((((17.88*10^3)/(BI36+273.15))-31.14)/1000),IF(H36="Dolomite",EXP((((18.02*10^3)/(BI36+273.15))-29.38)/1000),"")))</f>
        <v>#NUM!</v>
      </c>
      <c r="BM36" s="102"/>
      <c r="BN36" s="105" t="e">
        <f t="shared" ref="BN36:BN37" si="17">((AV36+1000)/BL36)-1000</f>
        <v>#NUM!</v>
      </c>
      <c r="BO36" s="102"/>
      <c r="BP36" s="102"/>
    </row>
    <row r="37" spans="1:68" ht="15.75" customHeight="1" x14ac:dyDescent="0.2">
      <c r="B37" s="22"/>
      <c r="C37" s="23"/>
      <c r="D37" s="29" t="s">
        <v>94</v>
      </c>
      <c r="E37" s="29" t="s">
        <v>214</v>
      </c>
      <c r="F37" s="29" t="s">
        <v>70</v>
      </c>
      <c r="G37" s="29" t="s">
        <v>206</v>
      </c>
      <c r="H37" s="29" t="s">
        <v>72</v>
      </c>
      <c r="I37" s="29" t="s">
        <v>148</v>
      </c>
      <c r="J37" s="29">
        <v>-10.039999999999999</v>
      </c>
      <c r="K37" s="29" t="s">
        <v>74</v>
      </c>
      <c r="L37" s="29">
        <v>1</v>
      </c>
      <c r="M37" s="29" t="s">
        <v>74</v>
      </c>
      <c r="N37" s="29">
        <v>31.95</v>
      </c>
      <c r="O37" s="29" t="s">
        <v>74</v>
      </c>
      <c r="P37" s="29">
        <v>5.8440000000000003</v>
      </c>
      <c r="Q37" s="29" t="s">
        <v>76</v>
      </c>
      <c r="R37" s="29">
        <v>-0.247</v>
      </c>
      <c r="S37" s="29" t="s">
        <v>76</v>
      </c>
      <c r="T37" s="29">
        <v>25.064</v>
      </c>
      <c r="U37" s="29" t="s">
        <v>215</v>
      </c>
      <c r="V37" s="29">
        <v>0.15</v>
      </c>
      <c r="W37" s="29" t="s">
        <v>216</v>
      </c>
      <c r="X37" s="29">
        <v>106.66500000000001</v>
      </c>
      <c r="Y37" s="29" t="s">
        <v>217</v>
      </c>
      <c r="Z37" s="29">
        <v>86.971999999999994</v>
      </c>
      <c r="AA37" s="29" t="s">
        <v>207</v>
      </c>
      <c r="AB37" s="29">
        <v>5.3045064877186012E-3</v>
      </c>
      <c r="AC37" s="29" t="s">
        <v>218</v>
      </c>
      <c r="AD37" s="29">
        <v>-0.27800000000000002</v>
      </c>
      <c r="AE37" s="29">
        <v>1.072792076413549</v>
      </c>
      <c r="AF37" s="29">
        <v>0.93073862135569974</v>
      </c>
      <c r="AG37" s="29">
        <v>0.63200000000000001</v>
      </c>
      <c r="AH37" s="29">
        <v>0</v>
      </c>
      <c r="AI37" s="29">
        <v>5.0257369982954672E-2</v>
      </c>
      <c r="AJ37" s="29" t="s">
        <v>219</v>
      </c>
      <c r="AK37" s="29">
        <v>-1.1100000000000001</v>
      </c>
      <c r="AL37" s="29">
        <v>1.0905373690228823</v>
      </c>
      <c r="AM37" s="29">
        <v>1.8192719549596765</v>
      </c>
      <c r="AN37" s="29">
        <v>0.60899999999999999</v>
      </c>
      <c r="AO37" s="29">
        <v>0</v>
      </c>
      <c r="AP37" s="29">
        <v>-10.14</v>
      </c>
      <c r="AS37" s="29">
        <v>-7.12</v>
      </c>
      <c r="AV37" s="29">
        <v>23.58</v>
      </c>
      <c r="AY37" s="29">
        <v>0.63200000000000001</v>
      </c>
      <c r="BB37" s="29"/>
      <c r="BC37" s="29"/>
      <c r="BD37" s="29">
        <v>0.60899999999999999</v>
      </c>
      <c r="BI37" s="29">
        <f t="shared" si="15"/>
        <v>12.855529981356028</v>
      </c>
      <c r="BL37" s="29">
        <f t="shared" si="16"/>
        <v>1.0318736978113252</v>
      </c>
      <c r="BN37" s="29">
        <f t="shared" si="17"/>
        <v>-8.0375125646836523</v>
      </c>
    </row>
    <row r="38" spans="1:68" ht="15.75" customHeight="1" x14ac:dyDescent="0.2">
      <c r="B38" s="22"/>
      <c r="C38" s="23"/>
      <c r="BI38" s="29"/>
    </row>
    <row r="39" spans="1:68" ht="15.75" customHeight="1" x14ac:dyDescent="0.2">
      <c r="A39" s="25"/>
      <c r="B39" s="26">
        <v>1</v>
      </c>
      <c r="C39" s="27"/>
      <c r="D39" s="28" t="str">
        <f>G40</f>
        <v>Lingtai S M 10</v>
      </c>
      <c r="E39" s="25"/>
      <c r="F39" s="25"/>
      <c r="G39" s="25"/>
      <c r="H39" s="25"/>
      <c r="I39" s="25"/>
      <c r="J39" s="25"/>
      <c r="K39" s="28" t="e">
        <f>STDEV(J40)/SQRT(COUNT(J40))</f>
        <v>#DIV/0!</v>
      </c>
      <c r="L39" s="25"/>
      <c r="M39" s="28" t="e">
        <f>STDEV(L40)/SQRT(COUNT(L40))</f>
        <v>#DIV/0!</v>
      </c>
      <c r="N39" s="25"/>
      <c r="O39" s="28" t="e">
        <f>STDEV(N40)/SQRT(COUNT(N40))</f>
        <v>#DIV/0!</v>
      </c>
      <c r="P39" s="25"/>
      <c r="Q39" s="28" t="e">
        <f>STDEV(P40)/SQRT(COUNT(P40))</f>
        <v>#DIV/0!</v>
      </c>
      <c r="R39" s="25"/>
      <c r="S39" s="28" t="e">
        <f>STDEV(R40)/SQRT(COUNT(R40))</f>
        <v>#DIV/0!</v>
      </c>
      <c r="T39" s="25"/>
      <c r="U39" s="28" t="e">
        <f>STDEV(T40)/SQRT(COUNT(T40))</f>
        <v>#DIV/0!</v>
      </c>
      <c r="V39" s="25"/>
      <c r="W39" s="28" t="e">
        <f>STDEV(V40)/SQRT(COUNT(V40))</f>
        <v>#DIV/0!</v>
      </c>
      <c r="X39" s="25"/>
      <c r="Y39" s="28" t="e">
        <f>STDEV(X40)/SQRT(COUNT(X40))</f>
        <v>#DIV/0!</v>
      </c>
      <c r="Z39" s="25"/>
      <c r="AA39" s="28" t="e">
        <f>STDEV(Z40)/SQRT(COUNT(Z40))</f>
        <v>#DIV/0!</v>
      </c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8">
        <f>AVERAGE(AP40)</f>
        <v>-10.14</v>
      </c>
      <c r="AR39" s="28" t="e">
        <f>STDEV(AP40)</f>
        <v>#DIV/0!</v>
      </c>
      <c r="AS39" s="25"/>
      <c r="AT39" s="28">
        <f>AVERAGE(AS40)</f>
        <v>-6.62</v>
      </c>
      <c r="AU39" s="28" t="e">
        <f>STDEV(AS40)</f>
        <v>#DIV/0!</v>
      </c>
      <c r="AV39" s="25"/>
      <c r="AW39" s="28">
        <f>AVERAGE(AV40)</f>
        <v>24.09</v>
      </c>
      <c r="AX39" s="28" t="e">
        <f>STDEV(AV40)</f>
        <v>#DIV/0!</v>
      </c>
      <c r="AY39" s="25"/>
      <c r="AZ39" s="28">
        <f>AVERAGE(AY40)</f>
        <v>0.65800000000000003</v>
      </c>
      <c r="BA39" s="28" t="e">
        <f>STDEV(AY40)/SQRT(COUNT(AY40))</f>
        <v>#DIV/0!</v>
      </c>
      <c r="BB39" s="25"/>
      <c r="BC39" s="25"/>
      <c r="BD39" s="25"/>
      <c r="BE39" s="28">
        <f>AVERAGE(BD40)</f>
        <v>0.38200000000000001</v>
      </c>
      <c r="BF39" s="28" t="e">
        <f>STDEV(BD40)/SQRT(COUNT(BD40))</f>
        <v>#DIV/0!</v>
      </c>
      <c r="BG39" s="25"/>
      <c r="BH39" s="25"/>
      <c r="BI39" s="28"/>
      <c r="BJ39" s="28">
        <f>AVERAGE(BI40)</f>
        <v>5.3807255571009591</v>
      </c>
      <c r="BK39" s="28" t="e">
        <f>STDEV(BI40)/SQRT(COUNT(BI40))</f>
        <v>#DIV/0!</v>
      </c>
      <c r="BL39" s="25"/>
      <c r="BM39" s="28">
        <f>AVERAGE(BL40)</f>
        <v>1.0336063472953876</v>
      </c>
      <c r="BN39" s="25"/>
      <c r="BO39" s="28">
        <f>AVERAGE(BN40)</f>
        <v>-9.206935812931988</v>
      </c>
      <c r="BP39" s="28" t="e">
        <f>STDEV(BN40)</f>
        <v>#DIV/0!</v>
      </c>
    </row>
    <row r="40" spans="1:68" ht="15.75" customHeight="1" x14ac:dyDescent="0.2">
      <c r="B40" s="22"/>
      <c r="C40" s="23"/>
      <c r="D40" s="29" t="s">
        <v>68</v>
      </c>
      <c r="E40" s="29" t="s">
        <v>220</v>
      </c>
      <c r="F40" s="29" t="s">
        <v>84</v>
      </c>
      <c r="G40" s="29" t="s">
        <v>221</v>
      </c>
      <c r="H40" s="29" t="s">
        <v>72</v>
      </c>
      <c r="I40" s="29" t="s">
        <v>104</v>
      </c>
      <c r="J40" s="29">
        <v>-10.14</v>
      </c>
      <c r="K40" s="29" t="s">
        <v>74</v>
      </c>
      <c r="L40" s="29">
        <v>2.1</v>
      </c>
      <c r="M40" s="29" t="s">
        <v>74</v>
      </c>
      <c r="N40" s="29">
        <v>33.08</v>
      </c>
      <c r="O40" s="29" t="s">
        <v>74</v>
      </c>
      <c r="P40" s="29">
        <v>1.256</v>
      </c>
      <c r="Q40" s="29" t="s">
        <v>222</v>
      </c>
      <c r="R40" s="29">
        <v>-0.33</v>
      </c>
      <c r="S40" s="29" t="s">
        <v>223</v>
      </c>
      <c r="T40" s="29">
        <v>15.532999999999999</v>
      </c>
      <c r="U40" s="29" t="s">
        <v>224</v>
      </c>
      <c r="V40" s="29">
        <v>-0.14000000000000001</v>
      </c>
      <c r="W40" s="29" t="s">
        <v>225</v>
      </c>
      <c r="X40" s="29">
        <v>-9.8239999999999998</v>
      </c>
      <c r="Y40" s="29" t="s">
        <v>226</v>
      </c>
      <c r="Z40" s="29">
        <v>-18.716000000000001</v>
      </c>
      <c r="AA40" s="29" t="s">
        <v>227</v>
      </c>
      <c r="AB40" s="29">
        <v>-2.0144950285266812E-4</v>
      </c>
      <c r="AC40" s="29" t="s">
        <v>228</v>
      </c>
      <c r="AD40" s="29">
        <v>-0.33</v>
      </c>
      <c r="AE40" s="29">
        <v>1.030691910847074</v>
      </c>
      <c r="AF40" s="29">
        <v>0.99779841951966308</v>
      </c>
      <c r="AG40" s="29">
        <v>0.65800000000000003</v>
      </c>
      <c r="AH40" s="29">
        <v>0</v>
      </c>
      <c r="AI40" s="29">
        <v>-2.9259311587835836E-3</v>
      </c>
      <c r="AJ40" s="29" t="s">
        <v>229</v>
      </c>
      <c r="AK40" s="29">
        <v>-9.4E-2</v>
      </c>
      <c r="AL40" s="29">
        <v>1.4997216507243851</v>
      </c>
      <c r="AM40" s="29">
        <v>0.52380402740166687</v>
      </c>
      <c r="AN40" s="29">
        <v>0.38200000000000001</v>
      </c>
      <c r="AO40" s="29">
        <v>0</v>
      </c>
      <c r="AP40" s="29">
        <v>-10.14</v>
      </c>
      <c r="AS40" s="29">
        <v>-6.62</v>
      </c>
      <c r="AV40" s="29">
        <v>24.09</v>
      </c>
      <c r="AY40" s="29">
        <v>0.65800000000000003</v>
      </c>
      <c r="BB40" s="29"/>
      <c r="BC40" s="29"/>
      <c r="BD40" s="29">
        <v>0.38200000000000001</v>
      </c>
      <c r="BI40" s="29">
        <f>SQRT(($BG$2*(10^6))/(AY40-$BH$2))-273.15</f>
        <v>5.3807255571009591</v>
      </c>
      <c r="BL40" s="29">
        <f>IF(H40="Calcite",EXP((((18.03*10^3)/(BI40+273.15))-32.42)/1000),IF(H40="Aragonite",EXP((((17.88*10^3)/(BI40+273.15))-31.14)/1000),IF(H40="Dolomite",EXP((((18.02*10^3)/(BI40+273.15))-29.38)/1000),"")))</f>
        <v>1.0336063472953876</v>
      </c>
      <c r="BN40" s="29">
        <f>((AV40+1000)/BL40)-1000</f>
        <v>-9.206935812931988</v>
      </c>
    </row>
    <row r="41" spans="1:68" ht="15.75" customHeight="1" x14ac:dyDescent="0.2">
      <c r="B41" s="22"/>
      <c r="C41" s="23"/>
      <c r="BI41" s="29"/>
    </row>
    <row r="42" spans="1:68" ht="15.75" customHeight="1" x14ac:dyDescent="0.2">
      <c r="A42" s="25"/>
      <c r="B42" s="26">
        <v>3</v>
      </c>
      <c r="C42" s="27"/>
      <c r="D42" s="28" t="str">
        <f>G43</f>
        <v>Lingtai S M 11</v>
      </c>
      <c r="E42" s="25"/>
      <c r="F42" s="25"/>
      <c r="G42" s="25"/>
      <c r="H42" s="25"/>
      <c r="I42" s="25"/>
      <c r="J42" s="25"/>
      <c r="K42" s="28">
        <f>STDEV(J43:J45)/SQRT(COUNT(J43:J45))</f>
        <v>4.6308146631499382E-2</v>
      </c>
      <c r="L42" s="25"/>
      <c r="M42" s="28">
        <f>STDEV(L43:L45)/SQRT(COUNT(L43:L45))</f>
        <v>0.20210008521632153</v>
      </c>
      <c r="N42" s="25"/>
      <c r="O42" s="28">
        <f>STDEV(N43:N45)/SQRT(COUNT(N43:N45))</f>
        <v>0.20787282436891788</v>
      </c>
      <c r="P42" s="25"/>
      <c r="Q42" s="28">
        <f>STDEV(P43:P45)/SQRT(COUNT(P43:P45))</f>
        <v>1.7394441002164398</v>
      </c>
      <c r="R42" s="25"/>
      <c r="S42" s="28">
        <f>STDEV(R43:R45)/SQRT(COUNT(R43:R45))</f>
        <v>6.6605805552769556E-2</v>
      </c>
      <c r="T42" s="25"/>
      <c r="U42" s="28">
        <f>STDEV(T43:T45)/SQRT(COUNT(T43:T45))</f>
        <v>3.0069433169102404</v>
      </c>
      <c r="V42" s="25"/>
      <c r="W42" s="28">
        <f>STDEV(V43:V45)/SQRT(COUNT(V43:V45))</f>
        <v>0.53188261027327366</v>
      </c>
      <c r="X42" s="25"/>
      <c r="Y42" s="28">
        <f>STDEV(X43:X45)/SQRT(COUNT(X43:X45))</f>
        <v>48.877617816792629</v>
      </c>
      <c r="Z42" s="25"/>
      <c r="AA42" s="28">
        <f>STDEV(Z43:Z45)/SQRT(COUNT(Z43:Z45))</f>
        <v>44.866061631631247</v>
      </c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8">
        <f>AVERAGE(AP43:AP45)</f>
        <v>-9.2733333333333317</v>
      </c>
      <c r="AR42" s="28">
        <f>STDEV(AP43:AP45)</f>
        <v>8.7368949480540914E-2</v>
      </c>
      <c r="AS42" s="25"/>
      <c r="AT42" s="28">
        <f>AVERAGE(AS43:AS45)</f>
        <v>-5.376666666666666</v>
      </c>
      <c r="AU42" s="28">
        <f>STDEV(AS43:AS45)</f>
        <v>8.3266639978645376E-2</v>
      </c>
      <c r="AV42" s="25"/>
      <c r="AW42" s="28">
        <f>AVERAGE(AV43:AV45)</f>
        <v>25.373333333333335</v>
      </c>
      <c r="AX42" s="28">
        <f>STDEV(AV43:AV45)</f>
        <v>8.326663997864496E-2</v>
      </c>
      <c r="AY42" s="25"/>
      <c r="AZ42" s="28">
        <f>AVERAGE(AY43:AY45)</f>
        <v>0.55666666666666664</v>
      </c>
      <c r="BA42" s="28">
        <f>STDEV(AY43:AY45)/SQRT(COUNT(AY43:AY45))</f>
        <v>1.4621141466307518E-2</v>
      </c>
      <c r="BB42" s="30">
        <f>STDEV(AY43:AY45)</f>
        <v>2.5324559884296733E-2</v>
      </c>
      <c r="BC42" s="31">
        <f>BB42*1.95</f>
        <v>4.9382891774378629E-2</v>
      </c>
      <c r="BD42" s="25"/>
      <c r="BE42" s="28">
        <f>AVERAGE(BD43:BD45)</f>
        <v>5.8333333333333327E-2</v>
      </c>
      <c r="BF42" s="28">
        <f>STDEV(BD43:BD45)/SQRT(COUNT(BD43:BD45))</f>
        <v>8.5676393740892504E-2</v>
      </c>
      <c r="BG42" s="25"/>
      <c r="BH42" s="25"/>
      <c r="BI42" s="28"/>
      <c r="BJ42" s="28">
        <f>AVERAGE(BI43:BI45)</f>
        <v>38.767676382513514</v>
      </c>
      <c r="BK42" s="28">
        <f>STDEV(BI43:BI45)/SQRT(COUNT(BI43:BI45))</f>
        <v>5.6015609550122321</v>
      </c>
      <c r="BL42" s="25"/>
      <c r="BM42" s="28">
        <f>AVERAGE(BL43:BL45)</f>
        <v>1.0265679674212134</v>
      </c>
      <c r="BN42" s="25"/>
      <c r="BO42" s="28">
        <f>AVERAGE(BN43:BN45)</f>
        <v>-1.1614851144629104</v>
      </c>
      <c r="BP42" s="28">
        <f>STDEV(BN43:BN45)</f>
        <v>1.861989421948367</v>
      </c>
    </row>
    <row r="43" spans="1:68" ht="15.75" customHeight="1" x14ac:dyDescent="0.2">
      <c r="B43" s="22"/>
      <c r="C43" s="23"/>
      <c r="D43" s="29" t="s">
        <v>68</v>
      </c>
      <c r="E43" s="29" t="s">
        <v>230</v>
      </c>
      <c r="F43" s="29" t="s">
        <v>84</v>
      </c>
      <c r="G43" s="29" t="s">
        <v>231</v>
      </c>
      <c r="H43" s="29" t="s">
        <v>72</v>
      </c>
      <c r="I43" s="29" t="s">
        <v>232</v>
      </c>
      <c r="J43" s="29">
        <v>-9.33</v>
      </c>
      <c r="K43" s="29" t="s">
        <v>74</v>
      </c>
      <c r="L43" s="29">
        <v>3.34</v>
      </c>
      <c r="M43" s="29" t="s">
        <v>74</v>
      </c>
      <c r="N43" s="29">
        <v>34.36</v>
      </c>
      <c r="O43" s="29" t="s">
        <v>74</v>
      </c>
      <c r="P43" s="29">
        <v>3.145</v>
      </c>
      <c r="Q43" s="29" t="s">
        <v>108</v>
      </c>
      <c r="R43" s="29">
        <v>-0.495</v>
      </c>
      <c r="S43" s="29" t="s">
        <v>157</v>
      </c>
      <c r="T43" s="29">
        <v>17.858000000000001</v>
      </c>
      <c r="U43" s="29" t="s">
        <v>106</v>
      </c>
      <c r="V43" s="29">
        <v>-0.32400000000000001</v>
      </c>
      <c r="W43" s="29" t="s">
        <v>233</v>
      </c>
      <c r="X43" s="29">
        <v>-52.228999999999999</v>
      </c>
      <c r="Y43" s="29" t="s">
        <v>234</v>
      </c>
      <c r="Z43" s="29">
        <v>-63.826000000000001</v>
      </c>
      <c r="AA43" s="29" t="s">
        <v>235</v>
      </c>
      <c r="AB43" s="29">
        <v>2.7596365904843453E-4</v>
      </c>
      <c r="AC43" s="29" t="s">
        <v>236</v>
      </c>
      <c r="AD43" s="29">
        <v>-0.496</v>
      </c>
      <c r="AE43" s="29">
        <v>1.0523554188965707</v>
      </c>
      <c r="AF43" s="29">
        <v>1.0559146057202937</v>
      </c>
      <c r="AG43" s="29">
        <v>0.53400000000000003</v>
      </c>
      <c r="AH43" s="29">
        <v>0</v>
      </c>
      <c r="AI43" s="29">
        <v>-3.0485276696356877E-3</v>
      </c>
      <c r="AJ43" s="29" t="s">
        <v>237</v>
      </c>
      <c r="AK43" s="29">
        <v>-0.26900000000000002</v>
      </c>
      <c r="AL43" s="29">
        <v>0.95992415232784434</v>
      </c>
      <c r="AM43" s="29">
        <v>0.44722462727152074</v>
      </c>
      <c r="AN43" s="29">
        <v>0.189</v>
      </c>
      <c r="AO43" s="29">
        <v>0</v>
      </c>
      <c r="AP43" s="29">
        <v>-9.3699999999999992</v>
      </c>
      <c r="AS43" s="29">
        <v>-5.35</v>
      </c>
      <c r="AV43" s="29">
        <v>25.4</v>
      </c>
      <c r="AY43" s="29">
        <v>0.53400000000000003</v>
      </c>
      <c r="BB43" s="29"/>
      <c r="BC43" s="29"/>
      <c r="BD43" s="29">
        <v>0.189</v>
      </c>
      <c r="BI43" s="29">
        <f t="shared" ref="BI43:BI45" si="18">SQRT(($BG$2*(10^6))/(AY43-$BH$2))-273.15</f>
        <v>47.622094861921084</v>
      </c>
      <c r="BL43" s="29">
        <f t="shared" ref="BL43:BL45" si="19">IF(H43="Calcite",EXP((((18.03*10^3)/(BI43+273.15))-32.42)/1000),IF(H43="Aragonite",EXP((((17.88*10^3)/(BI43+273.15))-31.14)/1000),IF(H43="Dolomite",EXP((((18.02*10^3)/(BI43+273.15))-29.38)/1000),"")))</f>
        <v>1.0249055986766129</v>
      </c>
      <c r="BN43" s="29">
        <f t="shared" ref="BN43:BN45" si="20">((AV43+1000)/BL43)-1000</f>
        <v>0.48238718182983575</v>
      </c>
    </row>
    <row r="44" spans="1:68" ht="15.75" customHeight="1" x14ac:dyDescent="0.2">
      <c r="B44" s="22"/>
      <c r="C44" s="23"/>
      <c r="D44" s="29" t="s">
        <v>94</v>
      </c>
      <c r="E44" s="29" t="s">
        <v>238</v>
      </c>
      <c r="F44" s="29" t="s">
        <v>70</v>
      </c>
      <c r="G44" s="29" t="s">
        <v>231</v>
      </c>
      <c r="H44" s="29" t="s">
        <v>72</v>
      </c>
      <c r="I44" s="29" t="s">
        <v>73</v>
      </c>
      <c r="J44" s="29">
        <v>-9.24</v>
      </c>
      <c r="K44" s="29" t="s">
        <v>74</v>
      </c>
      <c r="L44" s="29">
        <v>3</v>
      </c>
      <c r="M44" s="29" t="s">
        <v>74</v>
      </c>
      <c r="N44" s="29">
        <v>34.01</v>
      </c>
      <c r="O44" s="29" t="s">
        <v>74</v>
      </c>
      <c r="P44" s="29">
        <v>3.077</v>
      </c>
      <c r="Q44" s="29" t="s">
        <v>75</v>
      </c>
      <c r="R44" s="29">
        <v>-0.30199999999999999</v>
      </c>
      <c r="S44" s="29" t="s">
        <v>96</v>
      </c>
      <c r="T44" s="29">
        <v>18.140999999999998</v>
      </c>
      <c r="U44" s="29" t="s">
        <v>116</v>
      </c>
      <c r="V44" s="29">
        <v>0.63400000000000001</v>
      </c>
      <c r="W44" s="29" t="s">
        <v>239</v>
      </c>
      <c r="X44" s="29">
        <v>0.502</v>
      </c>
      <c r="Y44" s="29" t="s">
        <v>240</v>
      </c>
      <c r="Z44" s="29">
        <v>-11.154</v>
      </c>
      <c r="AA44" s="29" t="s">
        <v>241</v>
      </c>
      <c r="AB44" s="29">
        <v>3.5636386110201477E-3</v>
      </c>
      <c r="AC44" s="29" t="s">
        <v>242</v>
      </c>
      <c r="AD44" s="29">
        <v>-0.313</v>
      </c>
      <c r="AE44" s="29">
        <v>1.1646188339075205</v>
      </c>
      <c r="AF44" s="29">
        <v>0.91645163910802196</v>
      </c>
      <c r="AG44" s="29">
        <v>0.55200000000000005</v>
      </c>
      <c r="AH44" s="29">
        <v>0</v>
      </c>
      <c r="AI44" s="29">
        <v>4.5378301029048648E-2</v>
      </c>
      <c r="AJ44" s="29" t="s">
        <v>243</v>
      </c>
      <c r="AK44" s="29">
        <v>-0.189</v>
      </c>
      <c r="AL44" s="29">
        <v>2.1019794731790418</v>
      </c>
      <c r="AM44" s="29">
        <v>0.29516378665163434</v>
      </c>
      <c r="AN44" s="29">
        <v>-0.10299999999999999</v>
      </c>
      <c r="AO44" s="29">
        <v>0</v>
      </c>
      <c r="AP44" s="29">
        <v>-9.25</v>
      </c>
      <c r="AS44" s="29">
        <v>-5.31</v>
      </c>
      <c r="AV44" s="29">
        <v>25.44</v>
      </c>
      <c r="AY44" s="29">
        <v>0.55200000000000005</v>
      </c>
      <c r="BB44" s="29"/>
      <c r="BC44" s="29"/>
      <c r="BD44" s="29">
        <v>-0.10299999999999999</v>
      </c>
      <c r="BI44" s="29">
        <f t="shared" si="18"/>
        <v>40.284532287287618</v>
      </c>
      <c r="BL44" s="29">
        <f t="shared" si="19"/>
        <v>1.0262438668824492</v>
      </c>
      <c r="BN44" s="29">
        <f t="shared" si="20"/>
        <v>-0.78330980421947061</v>
      </c>
    </row>
    <row r="45" spans="1:68" ht="15.75" customHeight="1" x14ac:dyDescent="0.2">
      <c r="B45" s="22"/>
      <c r="C45" s="23"/>
      <c r="D45" s="29" t="s">
        <v>121</v>
      </c>
      <c r="E45" s="29" t="s">
        <v>244</v>
      </c>
      <c r="F45" s="29" t="s">
        <v>70</v>
      </c>
      <c r="G45" s="29" t="s">
        <v>231</v>
      </c>
      <c r="H45" s="29" t="s">
        <v>72</v>
      </c>
      <c r="I45" s="29" t="s">
        <v>148</v>
      </c>
      <c r="J45" s="29">
        <v>-9.17</v>
      </c>
      <c r="K45" s="29" t="s">
        <v>74</v>
      </c>
      <c r="L45" s="29">
        <v>2.64</v>
      </c>
      <c r="M45" s="29" t="s">
        <v>74</v>
      </c>
      <c r="N45" s="29">
        <v>33.64</v>
      </c>
      <c r="O45" s="29" t="s">
        <v>74</v>
      </c>
      <c r="P45" s="29">
        <v>8.3290000000000006</v>
      </c>
      <c r="Q45" s="29" t="s">
        <v>245</v>
      </c>
      <c r="R45" s="29">
        <v>-0.28899999999999998</v>
      </c>
      <c r="S45" s="29" t="s">
        <v>233</v>
      </c>
      <c r="T45" s="29">
        <v>27.016999999999999</v>
      </c>
      <c r="U45" s="29" t="s">
        <v>125</v>
      </c>
      <c r="V45" s="29">
        <v>-1.208</v>
      </c>
      <c r="W45" s="29" t="s">
        <v>246</v>
      </c>
      <c r="X45" s="29">
        <v>113.477</v>
      </c>
      <c r="Y45" s="29" t="s">
        <v>247</v>
      </c>
      <c r="Z45" s="29">
        <v>89.143000000000001</v>
      </c>
      <c r="AA45" s="29" t="s">
        <v>248</v>
      </c>
      <c r="AB45" s="29">
        <v>4.9466516166104674E-3</v>
      </c>
      <c r="AC45" s="29" t="s">
        <v>249</v>
      </c>
      <c r="AD45" s="29">
        <v>-0.33100000000000002</v>
      </c>
      <c r="AE45" s="29">
        <v>1.0510703070245087</v>
      </c>
      <c r="AF45" s="29">
        <v>0.9314919572175564</v>
      </c>
      <c r="AG45" s="29">
        <v>0.58399999999999996</v>
      </c>
      <c r="AH45" s="29">
        <v>0</v>
      </c>
      <c r="AI45" s="29">
        <v>2.1280020533589225E-2</v>
      </c>
      <c r="AJ45" s="29" t="s">
        <v>250</v>
      </c>
      <c r="AK45" s="29">
        <v>-1.7829999999999999</v>
      </c>
      <c r="AL45" s="29">
        <v>0.23474819860589702</v>
      </c>
      <c r="AM45" s="29">
        <v>0.50725161548468445</v>
      </c>
      <c r="AN45" s="29">
        <v>8.8999999999999996E-2</v>
      </c>
      <c r="AO45" s="29">
        <v>0</v>
      </c>
      <c r="AP45" s="29">
        <v>-9.1999999999999993</v>
      </c>
      <c r="AS45" s="29">
        <v>-5.47</v>
      </c>
      <c r="AV45" s="29">
        <v>25.28</v>
      </c>
      <c r="AY45" s="29">
        <v>0.58399999999999996</v>
      </c>
      <c r="BB45" s="29"/>
      <c r="BC45" s="29"/>
      <c r="BD45" s="29">
        <v>8.8999999999999996E-2</v>
      </c>
      <c r="BI45" s="29">
        <f t="shared" si="18"/>
        <v>28.396401998331839</v>
      </c>
      <c r="BL45" s="29">
        <f t="shared" si="19"/>
        <v>1.0285544367045778</v>
      </c>
      <c r="BN45" s="29">
        <f t="shared" si="20"/>
        <v>-3.1835327209990965</v>
      </c>
    </row>
    <row r="46" spans="1:68" ht="15.75" customHeight="1" x14ac:dyDescent="0.2">
      <c r="B46" s="22"/>
      <c r="C46" s="23"/>
      <c r="BI46" s="29"/>
    </row>
    <row r="47" spans="1:68" ht="15.75" customHeight="1" x14ac:dyDescent="0.2">
      <c r="A47" s="25"/>
      <c r="B47" s="26">
        <v>1</v>
      </c>
      <c r="C47" s="27"/>
      <c r="D47" s="28" t="str">
        <f>G48</f>
        <v>Lingtai S M 12</v>
      </c>
      <c r="E47" s="25"/>
      <c r="F47" s="25"/>
      <c r="G47" s="25"/>
      <c r="H47" s="25"/>
      <c r="I47" s="25"/>
      <c r="J47" s="25"/>
      <c r="K47" s="28">
        <f>STDEV(J48:J49)/SQRT(COUNT(J48:J49))</f>
        <v>1.4999999999999679E-2</v>
      </c>
      <c r="L47" s="25"/>
      <c r="M47" s="28">
        <f>STDEV(L48:L49)/SQRT(COUNT(L48:L49))</f>
        <v>0.28500000000000009</v>
      </c>
      <c r="N47" s="25"/>
      <c r="O47" s="28">
        <f>STDEV(N48:N49)/SQRT(COUNT(N48:N49))</f>
        <v>0.29499999999999815</v>
      </c>
      <c r="P47" s="25"/>
      <c r="Q47" s="28">
        <f>STDEV(P48:P49)/SQRT(COUNT(P48:P49))</f>
        <v>0.15700000000000003</v>
      </c>
      <c r="R47" s="25"/>
      <c r="S47" s="28">
        <f>STDEV(R48:R49)/SQRT(COUNT(R48:R49))</f>
        <v>0.14400000000000002</v>
      </c>
      <c r="T47" s="25"/>
      <c r="U47" s="28">
        <f>STDEV(T48:T49)/SQRT(COUNT(T48:T49))</f>
        <v>0.16699999999999982</v>
      </c>
      <c r="V47" s="25"/>
      <c r="W47" s="28">
        <f>STDEV(V48:V49)/SQRT(COUNT(V48:V49))</f>
        <v>0.73249999999999993</v>
      </c>
      <c r="X47" s="25"/>
      <c r="Y47" s="28">
        <f>STDEV(X48:X49)/SQRT(COUNT(X48:X49))</f>
        <v>17.965999999999998</v>
      </c>
      <c r="Z47" s="25"/>
      <c r="AA47" s="28">
        <f>STDEV(Z48:Z49)/SQRT(COUNT(Z48:Z49))</f>
        <v>18.222999999999995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8">
        <f>AVERAGE(AP49)</f>
        <v>-9.58</v>
      </c>
      <c r="AR47" s="28" t="e">
        <f>STDEV(AP49)</f>
        <v>#DIV/0!</v>
      </c>
      <c r="AS47" s="25"/>
      <c r="AT47" s="28">
        <f>AVERAGE(AS49)</f>
        <v>-2.9</v>
      </c>
      <c r="AU47" s="28" t="e">
        <f>STDEV(AS49)</f>
        <v>#DIV/0!</v>
      </c>
      <c r="AV47" s="25"/>
      <c r="AW47" s="28">
        <f>AVERAGE(AV49)</f>
        <v>27.93</v>
      </c>
      <c r="AX47" s="28" t="e">
        <f>STDEV(AV49)</f>
        <v>#DIV/0!</v>
      </c>
      <c r="AY47" s="25"/>
      <c r="AZ47" s="28">
        <f>AVERAGE(AY49)</f>
        <v>0.61499999999999999</v>
      </c>
      <c r="BA47" s="28" t="e">
        <f>STDEV(AY49)/SQRT(COUNT(AY49))</f>
        <v>#DIV/0!</v>
      </c>
      <c r="BB47" s="25"/>
      <c r="BC47" s="25"/>
      <c r="BD47" s="25"/>
      <c r="BE47" s="28">
        <f>AVERAGE(BD49)</f>
        <v>0.51300000000000001</v>
      </c>
      <c r="BF47" s="28" t="e">
        <f>STDEV(BD49)/SQRT(COUNT(BD49))</f>
        <v>#DIV/0!</v>
      </c>
      <c r="BG47" s="25"/>
      <c r="BH47" s="25"/>
      <c r="BI47" s="28"/>
      <c r="BJ47" s="28">
        <f>AVERAGE(BI49)</f>
        <v>18.081210932582167</v>
      </c>
      <c r="BK47" s="28" t="e">
        <f>STDEV(BI49)/SQRT(COUNT(BI49))</f>
        <v>#DIV/0!</v>
      </c>
      <c r="BL47" s="25"/>
      <c r="BM47" s="28">
        <f>AVERAGE(BL48:BL49)</f>
        <v>1.0253011351396475</v>
      </c>
      <c r="BN47" s="25"/>
      <c r="BO47" s="28">
        <f>AVERAGE(BN49)</f>
        <v>-2.7037854528033449</v>
      </c>
      <c r="BP47" s="28" t="e">
        <f>STDEV(BN49)</f>
        <v>#DIV/0!</v>
      </c>
    </row>
    <row r="48" spans="1:68" s="106" customFormat="1" ht="15.75" customHeight="1" x14ac:dyDescent="0.2">
      <c r="A48" s="102" t="s">
        <v>864</v>
      </c>
      <c r="B48" s="103"/>
      <c r="C48" s="104"/>
      <c r="D48" s="105" t="s">
        <v>68</v>
      </c>
      <c r="E48" s="105" t="s">
        <v>251</v>
      </c>
      <c r="F48" s="105" t="s">
        <v>84</v>
      </c>
      <c r="G48" s="105" t="s">
        <v>252</v>
      </c>
      <c r="H48" s="105" t="s">
        <v>72</v>
      </c>
      <c r="I48" s="105" t="s">
        <v>104</v>
      </c>
      <c r="J48" s="105">
        <v>-9.49</v>
      </c>
      <c r="K48" s="105" t="s">
        <v>74</v>
      </c>
      <c r="L48" s="105">
        <v>6</v>
      </c>
      <c r="M48" s="105" t="s">
        <v>74</v>
      </c>
      <c r="N48" s="105">
        <v>37.11</v>
      </c>
      <c r="O48" s="105" t="s">
        <v>74</v>
      </c>
      <c r="P48" s="105">
        <v>5.6550000000000002</v>
      </c>
      <c r="Q48" s="105" t="s">
        <v>253</v>
      </c>
      <c r="R48" s="105">
        <v>-0.53100000000000003</v>
      </c>
      <c r="S48" s="105" t="s">
        <v>215</v>
      </c>
      <c r="T48" s="105">
        <v>23.23</v>
      </c>
      <c r="U48" s="105" t="s">
        <v>176</v>
      </c>
      <c r="V48" s="105">
        <v>-0.35399999999999998</v>
      </c>
      <c r="W48" s="105" t="s">
        <v>193</v>
      </c>
      <c r="X48" s="105">
        <v>-39.643999999999998</v>
      </c>
      <c r="Y48" s="105" t="s">
        <v>254</v>
      </c>
      <c r="Z48" s="105">
        <v>-56.249000000000002</v>
      </c>
      <c r="AA48" s="105" t="s">
        <v>255</v>
      </c>
      <c r="AB48" s="105">
        <v>2.6403569721771495E-3</v>
      </c>
      <c r="AC48" s="105" t="s">
        <v>256</v>
      </c>
      <c r="AD48" s="105">
        <v>-0.54600000000000004</v>
      </c>
      <c r="AE48" s="105">
        <v>0.99528385399042785</v>
      </c>
      <c r="AF48" s="105">
        <v>1.0134450154261896</v>
      </c>
      <c r="AG48" s="105">
        <v>0.47</v>
      </c>
      <c r="AH48" s="105">
        <v>0</v>
      </c>
      <c r="AI48" s="105">
        <v>-2.4282271800807275E-3</v>
      </c>
      <c r="AJ48" s="105" t="s">
        <v>198</v>
      </c>
      <c r="AK48" s="105">
        <v>-0.29699999999999999</v>
      </c>
      <c r="AL48" s="105">
        <v>0.86529265476693695</v>
      </c>
      <c r="AM48" s="105">
        <v>0.41735970455169558</v>
      </c>
      <c r="AN48" s="105">
        <v>0.16</v>
      </c>
      <c r="AO48" s="105">
        <v>0</v>
      </c>
      <c r="AP48" s="105">
        <v>-9.52</v>
      </c>
      <c r="AQ48" s="102"/>
      <c r="AR48" s="102"/>
      <c r="AS48" s="105">
        <v>-2.62</v>
      </c>
      <c r="AT48" s="102"/>
      <c r="AU48" s="102"/>
      <c r="AV48" s="105">
        <v>28.22</v>
      </c>
      <c r="AW48" s="102"/>
      <c r="AX48" s="102"/>
      <c r="AY48" s="105">
        <v>0.47</v>
      </c>
      <c r="AZ48" s="102"/>
      <c r="BA48" s="102"/>
      <c r="BB48" s="105"/>
      <c r="BC48" s="105"/>
      <c r="BD48" s="105">
        <v>0.16</v>
      </c>
      <c r="BE48" s="102"/>
      <c r="BF48" s="102"/>
      <c r="BG48" s="102"/>
      <c r="BH48" s="102"/>
      <c r="BI48" s="105">
        <f t="shared" ref="BI48:BI49" si="21">SQRT(($BG$2*(10^6))/(AY48-$BH$2))-273.15</f>
        <v>78.608691740786867</v>
      </c>
      <c r="BJ48" s="102"/>
      <c r="BK48" s="102"/>
      <c r="BL48" s="105">
        <f t="shared" ref="BL48:BL49" si="22">IF(H48="Calcite",EXP((((18.03*10^3)/(BI48+273.15))-32.42)/1000),IF(H48="Aragonite",EXP((((17.88*10^3)/(BI48+273.15))-31.14)/1000),IF(H48="Dolomite",EXP((((18.02*10^3)/(BI48+273.15))-29.38)/1000),"")))</f>
        <v>1.0198854330889402</v>
      </c>
      <c r="BM48" s="102"/>
      <c r="BN48" s="105">
        <f t="shared" ref="BN48:BN49" si="23">((AV48+1000)/BL48)-1000</f>
        <v>8.1720619205402727</v>
      </c>
      <c r="BO48" s="102"/>
      <c r="BP48" s="102"/>
    </row>
    <row r="49" spans="1:68" ht="15.75" customHeight="1" x14ac:dyDescent="0.2">
      <c r="B49" s="22"/>
      <c r="C49" s="23"/>
      <c r="D49" s="29" t="s">
        <v>94</v>
      </c>
      <c r="E49" s="29" t="s">
        <v>257</v>
      </c>
      <c r="F49" s="29" t="s">
        <v>70</v>
      </c>
      <c r="G49" s="29" t="s">
        <v>252</v>
      </c>
      <c r="H49" s="29" t="s">
        <v>72</v>
      </c>
      <c r="I49" s="29" t="s">
        <v>73</v>
      </c>
      <c r="J49" s="29">
        <v>-9.52</v>
      </c>
      <c r="K49" s="29" t="s">
        <v>74</v>
      </c>
      <c r="L49" s="29">
        <v>5.43</v>
      </c>
      <c r="M49" s="29" t="s">
        <v>74</v>
      </c>
      <c r="N49" s="29">
        <v>36.520000000000003</v>
      </c>
      <c r="O49" s="29" t="s">
        <v>74</v>
      </c>
      <c r="P49" s="29">
        <v>5.3410000000000002</v>
      </c>
      <c r="Q49" s="29" t="s">
        <v>258</v>
      </c>
      <c r="R49" s="29">
        <v>-0.24299999999999999</v>
      </c>
      <c r="S49" s="29" t="s">
        <v>245</v>
      </c>
      <c r="T49" s="29">
        <v>23.564</v>
      </c>
      <c r="U49" s="29" t="s">
        <v>259</v>
      </c>
      <c r="V49" s="29">
        <v>1.111</v>
      </c>
      <c r="W49" s="29" t="s">
        <v>260</v>
      </c>
      <c r="X49" s="29">
        <v>-3.7120000000000002</v>
      </c>
      <c r="Y49" s="29" t="s">
        <v>261</v>
      </c>
      <c r="Z49" s="29">
        <v>-19.803000000000001</v>
      </c>
      <c r="AA49" s="29" t="s">
        <v>262</v>
      </c>
      <c r="AB49" s="29">
        <v>3.178777080540666E-3</v>
      </c>
      <c r="AC49" s="29" t="s">
        <v>263</v>
      </c>
      <c r="AD49" s="29">
        <v>-0.26</v>
      </c>
      <c r="AE49" s="29">
        <v>1.2066919820067612</v>
      </c>
      <c r="AF49" s="29">
        <v>0.92837487609709246</v>
      </c>
      <c r="AG49" s="29">
        <v>0.61499999999999999</v>
      </c>
      <c r="AH49" s="29">
        <v>0</v>
      </c>
      <c r="AI49" s="29">
        <v>4.4383786554826755E-2</v>
      </c>
      <c r="AJ49" s="29" t="s">
        <v>264</v>
      </c>
      <c r="AK49" s="29">
        <v>6.5000000000000002E-2</v>
      </c>
      <c r="AL49" s="29">
        <v>2.7027863722543923</v>
      </c>
      <c r="AM49" s="29">
        <v>0.33857316421131128</v>
      </c>
      <c r="AN49" s="29">
        <v>0.51300000000000001</v>
      </c>
      <c r="AO49" s="29">
        <v>0</v>
      </c>
      <c r="AP49" s="29">
        <v>-9.58</v>
      </c>
      <c r="AS49" s="29">
        <v>-2.9</v>
      </c>
      <c r="AV49" s="29">
        <v>27.93</v>
      </c>
      <c r="AY49" s="29">
        <v>0.61499999999999999</v>
      </c>
      <c r="BB49" s="29"/>
      <c r="BC49" s="29"/>
      <c r="BD49" s="29">
        <v>0.51300000000000001</v>
      </c>
      <c r="BI49" s="29">
        <f t="shared" si="21"/>
        <v>18.081210932582167</v>
      </c>
      <c r="BL49" s="29">
        <f t="shared" si="22"/>
        <v>1.0307168371903548</v>
      </c>
      <c r="BN49" s="29">
        <f t="shared" si="23"/>
        <v>-2.7037854528033449</v>
      </c>
    </row>
    <row r="50" spans="1:68" ht="15.75" customHeight="1" x14ac:dyDescent="0.2">
      <c r="B50" s="22"/>
      <c r="C50" s="23"/>
      <c r="BI50" s="29"/>
    </row>
    <row r="51" spans="1:68" ht="15.75" customHeight="1" x14ac:dyDescent="0.2">
      <c r="A51" s="25"/>
      <c r="B51" s="26">
        <v>1</v>
      </c>
      <c r="C51" s="27"/>
      <c r="D51" s="28" t="str">
        <f>G52</f>
        <v>Lingtai S M 13</v>
      </c>
      <c r="E51" s="25"/>
      <c r="F51" s="25"/>
      <c r="G51" s="25"/>
      <c r="H51" s="25"/>
      <c r="I51" s="25"/>
      <c r="J51" s="25"/>
      <c r="K51" s="28" t="e">
        <f>STDEV(J52)/SQRT(COUNT(J52))</f>
        <v>#DIV/0!</v>
      </c>
      <c r="L51" s="25"/>
      <c r="M51" s="28" t="e">
        <f>STDEV(L52)/SQRT(COUNT(L52))</f>
        <v>#DIV/0!</v>
      </c>
      <c r="N51" s="25"/>
      <c r="O51" s="28" t="e">
        <f>STDEV(N52)/SQRT(COUNT(N52))</f>
        <v>#DIV/0!</v>
      </c>
      <c r="P51" s="25"/>
      <c r="Q51" s="28" t="e">
        <f>STDEV(P52)/SQRT(COUNT(P52))</f>
        <v>#DIV/0!</v>
      </c>
      <c r="R51" s="25"/>
      <c r="S51" s="28" t="e">
        <f>STDEV(R52)/SQRT(COUNT(R52))</f>
        <v>#DIV/0!</v>
      </c>
      <c r="T51" s="25"/>
      <c r="U51" s="28" t="e">
        <f>STDEV(T52)/SQRT(COUNT(T52))</f>
        <v>#DIV/0!</v>
      </c>
      <c r="V51" s="25"/>
      <c r="W51" s="28" t="e">
        <f>STDEV(V52)/SQRT(COUNT(V52))</f>
        <v>#DIV/0!</v>
      </c>
      <c r="X51" s="25"/>
      <c r="Y51" s="28" t="e">
        <f>STDEV(X52)/SQRT(COUNT(X52))</f>
        <v>#DIV/0!</v>
      </c>
      <c r="Z51" s="25"/>
      <c r="AA51" s="28" t="e">
        <f>STDEV(Z52)/SQRT(COUNT(Z52))</f>
        <v>#DIV/0!</v>
      </c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8">
        <f>AVERAGE(AP52)</f>
        <v>-9.48</v>
      </c>
      <c r="AR51" s="28" t="e">
        <f>STDEV(AP52)</f>
        <v>#DIV/0!</v>
      </c>
      <c r="AS51" s="25"/>
      <c r="AT51" s="28">
        <f>AVERAGE(AS52)</f>
        <v>-3.82</v>
      </c>
      <c r="AU51" s="28" t="e">
        <f>STDEV(AS52)</f>
        <v>#DIV/0!</v>
      </c>
      <c r="AV51" s="25"/>
      <c r="AW51" s="28">
        <f>AVERAGE(AV52)</f>
        <v>26.99</v>
      </c>
      <c r="AX51" s="28" t="e">
        <f>STDEV(AV52)</f>
        <v>#DIV/0!</v>
      </c>
      <c r="AY51" s="25"/>
      <c r="AZ51" s="28">
        <f>AVERAGE(AY52)</f>
        <v>0.60099999999999998</v>
      </c>
      <c r="BA51" s="28" t="e">
        <f>STDEV(AY52)/SQRT(COUNT(AY52))</f>
        <v>#DIV/0!</v>
      </c>
      <c r="BB51" s="25"/>
      <c r="BC51" s="25"/>
      <c r="BD51" s="25"/>
      <c r="BE51" s="28">
        <f>AVERAGE(BD52)</f>
        <v>0.29299999999999998</v>
      </c>
      <c r="BF51" s="28" t="e">
        <f>STDEV(BD52)/SQRT(COUNT(BD52))</f>
        <v>#DIV/0!</v>
      </c>
      <c r="BG51" s="25"/>
      <c r="BH51" s="25"/>
      <c r="BI51" s="28"/>
      <c r="BJ51" s="28">
        <f>AVERAGE(BI52)</f>
        <v>22.606717242708555</v>
      </c>
      <c r="BK51" s="28" t="e">
        <f>STDEV(BI52)/SQRT(COUNT(BI52))</f>
        <v>#DIV/0!</v>
      </c>
      <c r="BL51" s="25"/>
      <c r="BM51" s="28">
        <f>AVERAGE(BL52)</f>
        <v>1.0297490106019391</v>
      </c>
      <c r="BN51" s="25"/>
      <c r="BO51" s="28">
        <f>AVERAGE(BN52)</f>
        <v>-2.6793039600264592</v>
      </c>
      <c r="BP51" s="28" t="e">
        <f>STDEV(BN52)</f>
        <v>#DIV/0!</v>
      </c>
    </row>
    <row r="52" spans="1:68" ht="15.75" customHeight="1" x14ac:dyDescent="0.2">
      <c r="B52" s="22"/>
      <c r="C52" s="23"/>
      <c r="D52" s="29" t="s">
        <v>68</v>
      </c>
      <c r="E52" s="29" t="s">
        <v>265</v>
      </c>
      <c r="F52" s="29" t="s">
        <v>84</v>
      </c>
      <c r="G52" s="29" t="s">
        <v>266</v>
      </c>
      <c r="H52" s="29" t="s">
        <v>72</v>
      </c>
      <c r="I52" s="29" t="s">
        <v>104</v>
      </c>
      <c r="J52" s="29">
        <v>-9.48</v>
      </c>
      <c r="K52" s="29" t="s">
        <v>74</v>
      </c>
      <c r="L52" s="29">
        <v>4.9400000000000004</v>
      </c>
      <c r="M52" s="29" t="s">
        <v>74</v>
      </c>
      <c r="N52" s="29">
        <v>36.01</v>
      </c>
      <c r="O52" s="29" t="s">
        <v>74</v>
      </c>
      <c r="P52" s="29">
        <v>4.734</v>
      </c>
      <c r="Q52" s="29" t="s">
        <v>267</v>
      </c>
      <c r="R52" s="29">
        <v>-0.38600000000000001</v>
      </c>
      <c r="S52" s="29" t="s">
        <v>268</v>
      </c>
      <c r="T52" s="29">
        <v>21.228999999999999</v>
      </c>
      <c r="U52" s="29" t="s">
        <v>176</v>
      </c>
      <c r="V52" s="29">
        <v>-0.20200000000000001</v>
      </c>
      <c r="W52" s="29" t="s">
        <v>193</v>
      </c>
      <c r="X52" s="29">
        <v>-6.2149999999999999</v>
      </c>
      <c r="Y52" s="29" t="s">
        <v>269</v>
      </c>
      <c r="Z52" s="29">
        <v>-21.347000000000001</v>
      </c>
      <c r="AA52" s="29" t="s">
        <v>270</v>
      </c>
      <c r="AB52" s="29">
        <v>-1.2186331406887652E-4</v>
      </c>
      <c r="AC52" s="29" t="s">
        <v>271</v>
      </c>
      <c r="AD52" s="29">
        <v>-0.38500000000000001</v>
      </c>
      <c r="AE52" s="29">
        <v>1.030691910847074</v>
      </c>
      <c r="AF52" s="29">
        <v>0.99779841951966308</v>
      </c>
      <c r="AG52" s="29">
        <v>0.60099999999999998</v>
      </c>
      <c r="AH52" s="29">
        <v>0</v>
      </c>
      <c r="AI52" s="29">
        <v>-2.249079687685715E-3</v>
      </c>
      <c r="AJ52" s="29" t="s">
        <v>272</v>
      </c>
      <c r="AK52" s="29">
        <v>-0.154</v>
      </c>
      <c r="AL52" s="29">
        <v>1.4997216507243856</v>
      </c>
      <c r="AM52" s="29">
        <v>0.52380402740166698</v>
      </c>
      <c r="AN52" s="29">
        <v>0.29299999999999998</v>
      </c>
      <c r="AO52" s="29">
        <v>0</v>
      </c>
      <c r="AP52" s="29">
        <v>-9.48</v>
      </c>
      <c r="AS52" s="29">
        <v>-3.82</v>
      </c>
      <c r="AV52" s="29">
        <v>26.99</v>
      </c>
      <c r="AY52" s="29">
        <v>0.60099999999999998</v>
      </c>
      <c r="BB52" s="29"/>
      <c r="BC52" s="29"/>
      <c r="BD52" s="29">
        <v>0.29299999999999998</v>
      </c>
      <c r="BI52" s="29">
        <f>SQRT(($BG$2*(10^6))/(AY52-$BH$2))-273.15</f>
        <v>22.606717242708555</v>
      </c>
      <c r="BL52" s="29">
        <f>IF(H52="Calcite",EXP((((18.03*10^3)/(BI52+273.15))-32.42)/1000),IF(H52="Aragonite",EXP((((17.88*10^3)/(BI52+273.15))-31.14)/1000),IF(H52="Dolomite",EXP((((18.02*10^3)/(BI52+273.15))-29.38)/1000),"")))</f>
        <v>1.0297490106019391</v>
      </c>
      <c r="BN52" s="29">
        <f>((AV52+1000)/BL52)-1000</f>
        <v>-2.6793039600264592</v>
      </c>
    </row>
    <row r="53" spans="1:68" ht="15.75" customHeight="1" x14ac:dyDescent="0.2">
      <c r="B53" s="22"/>
      <c r="C53" s="23"/>
      <c r="BI53" s="29"/>
    </row>
    <row r="54" spans="1:68" ht="15.75" customHeight="1" x14ac:dyDescent="0.2">
      <c r="A54" s="25"/>
      <c r="B54" s="26">
        <v>1</v>
      </c>
      <c r="C54" s="27"/>
      <c r="D54" s="28" t="str">
        <f>G55</f>
        <v>Lingtai S M 14</v>
      </c>
      <c r="E54" s="25"/>
      <c r="F54" s="25"/>
      <c r="G54" s="25"/>
      <c r="H54" s="25"/>
      <c r="I54" s="25"/>
      <c r="J54" s="25"/>
      <c r="K54" s="28" t="e">
        <f>STDEV(J55)/SQRT(COUNT(J55))</f>
        <v>#DIV/0!</v>
      </c>
      <c r="L54" s="25"/>
      <c r="M54" s="28" t="e">
        <f>STDEV(L55)/SQRT(COUNT(L55))</f>
        <v>#DIV/0!</v>
      </c>
      <c r="N54" s="25"/>
      <c r="O54" s="28" t="e">
        <f>STDEV(N55)/SQRT(COUNT(N55))</f>
        <v>#DIV/0!</v>
      </c>
      <c r="P54" s="25"/>
      <c r="Q54" s="28" t="e">
        <f>STDEV(P55)/SQRT(COUNT(P55))</f>
        <v>#DIV/0!</v>
      </c>
      <c r="R54" s="25"/>
      <c r="S54" s="28" t="e">
        <f>STDEV(R55)/SQRT(COUNT(R55))</f>
        <v>#DIV/0!</v>
      </c>
      <c r="T54" s="25"/>
      <c r="U54" s="28" t="e">
        <f>STDEV(T55)/SQRT(COUNT(T55))</f>
        <v>#DIV/0!</v>
      </c>
      <c r="V54" s="25"/>
      <c r="W54" s="28" t="e">
        <f>STDEV(V55)/SQRT(COUNT(V55))</f>
        <v>#DIV/0!</v>
      </c>
      <c r="X54" s="25"/>
      <c r="Y54" s="28" t="e">
        <f>STDEV(X55)/SQRT(COUNT(X55))</f>
        <v>#DIV/0!</v>
      </c>
      <c r="Z54" s="25"/>
      <c r="AA54" s="28" t="e">
        <f>STDEV(Z55)/SQRT(COUNT(Z55))</f>
        <v>#DIV/0!</v>
      </c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8">
        <f>AVERAGE(AP55)</f>
        <v>-9.9499999999999993</v>
      </c>
      <c r="AR54" s="28" t="e">
        <f>STDEV(AP55)</f>
        <v>#DIV/0!</v>
      </c>
      <c r="AS54" s="25"/>
      <c r="AT54" s="28">
        <f>AVERAGE(AS55)</f>
        <v>-6.52</v>
      </c>
      <c r="AU54" s="28" t="e">
        <f>STDEV(AS55)</f>
        <v>#DIV/0!</v>
      </c>
      <c r="AV54" s="25"/>
      <c r="AW54" s="28">
        <f>AVERAGE(AV55)</f>
        <v>24.2</v>
      </c>
      <c r="AX54" s="28" t="e">
        <f>STDEV(AV55)</f>
        <v>#DIV/0!</v>
      </c>
      <c r="AY54" s="25"/>
      <c r="AZ54" s="28">
        <f>AVERAGE(AY55)</f>
        <v>0.624</v>
      </c>
      <c r="BA54" s="28" t="e">
        <f>STDEV(AY55)/SQRT(COUNT(AY55))</f>
        <v>#DIV/0!</v>
      </c>
      <c r="BB54" s="25"/>
      <c r="BC54" s="25"/>
      <c r="BD54" s="25"/>
      <c r="BE54" s="28">
        <f>AVERAGE(BD55)</f>
        <v>0.27500000000000002</v>
      </c>
      <c r="BF54" s="28" t="e">
        <f>STDEV(BD55)/SQRT(COUNT(BD55))</f>
        <v>#DIV/0!</v>
      </c>
      <c r="BG54" s="25"/>
      <c r="BH54" s="25"/>
      <c r="BI54" s="28"/>
      <c r="BJ54" s="28">
        <f>AVERAGE(BI55)</f>
        <v>15.279348995039243</v>
      </c>
      <c r="BK54" s="28" t="e">
        <f>STDEV(BI55)/SQRT(COUNT(BI55))</f>
        <v>#DIV/0!</v>
      </c>
      <c r="BL54" s="25"/>
      <c r="BM54" s="28">
        <f>AVERAGE(BL55)</f>
        <v>1.0313317389892074</v>
      </c>
      <c r="BN54" s="25"/>
      <c r="BO54" s="28">
        <f>AVERAGE(BN55)</f>
        <v>-6.9150775832779345</v>
      </c>
      <c r="BP54" s="28" t="e">
        <f>STDEV(BN55)</f>
        <v>#DIV/0!</v>
      </c>
    </row>
    <row r="55" spans="1:68" ht="15.75" customHeight="1" x14ac:dyDescent="0.2">
      <c r="B55" s="22"/>
      <c r="C55" s="23"/>
      <c r="D55" s="29" t="s">
        <v>68</v>
      </c>
      <c r="E55" s="29" t="s">
        <v>273</v>
      </c>
      <c r="F55" s="29" t="s">
        <v>84</v>
      </c>
      <c r="G55" s="29" t="s">
        <v>274</v>
      </c>
      <c r="H55" s="29" t="s">
        <v>72</v>
      </c>
      <c r="I55" s="29" t="s">
        <v>104</v>
      </c>
      <c r="J55" s="29">
        <v>-9.9499999999999993</v>
      </c>
      <c r="K55" s="29" t="s">
        <v>74</v>
      </c>
      <c r="L55" s="29">
        <v>2.21</v>
      </c>
      <c r="M55" s="29" t="s">
        <v>74</v>
      </c>
      <c r="N55" s="29">
        <v>33.200000000000003</v>
      </c>
      <c r="O55" s="29" t="s">
        <v>74</v>
      </c>
      <c r="P55" s="29">
        <v>1.5169999999999999</v>
      </c>
      <c r="Q55" s="29" t="s">
        <v>96</v>
      </c>
      <c r="R55" s="29">
        <v>-0.36299999999999999</v>
      </c>
      <c r="S55" s="29" t="s">
        <v>96</v>
      </c>
      <c r="T55" s="29">
        <v>15.677</v>
      </c>
      <c r="U55" s="29" t="s">
        <v>275</v>
      </c>
      <c r="V55" s="29">
        <v>-0.21199999999999999</v>
      </c>
      <c r="W55" s="29" t="s">
        <v>276</v>
      </c>
      <c r="X55" s="29">
        <v>-13.715</v>
      </c>
      <c r="Y55" s="29" t="s">
        <v>277</v>
      </c>
      <c r="Z55" s="29">
        <v>-22.966999999999999</v>
      </c>
      <c r="AA55" s="29" t="s">
        <v>278</v>
      </c>
      <c r="AB55" s="29">
        <v>-2.0144950285266356E-4</v>
      </c>
      <c r="AC55" s="29" t="s">
        <v>279</v>
      </c>
      <c r="AD55" s="29">
        <v>-0.36199999999999999</v>
      </c>
      <c r="AE55" s="29">
        <v>1.030691910847074</v>
      </c>
      <c r="AF55" s="29">
        <v>0.99779841951966297</v>
      </c>
      <c r="AG55" s="29">
        <v>0.624</v>
      </c>
      <c r="AH55" s="29">
        <v>0</v>
      </c>
      <c r="AI55" s="29">
        <v>-2.9259311587835853E-3</v>
      </c>
      <c r="AJ55" s="29" t="s">
        <v>280</v>
      </c>
      <c r="AK55" s="29">
        <v>-0.16600000000000001</v>
      </c>
      <c r="AL55" s="29">
        <v>1.4997216507243851</v>
      </c>
      <c r="AM55" s="29">
        <v>0.52380402740166687</v>
      </c>
      <c r="AN55" s="29">
        <v>0.27500000000000002</v>
      </c>
      <c r="AO55" s="29">
        <v>0</v>
      </c>
      <c r="AP55" s="29">
        <v>-9.9499999999999993</v>
      </c>
      <c r="AS55" s="29">
        <v>-6.52</v>
      </c>
      <c r="AV55" s="29">
        <v>24.2</v>
      </c>
      <c r="AY55" s="29">
        <v>0.624</v>
      </c>
      <c r="BB55" s="29"/>
      <c r="BC55" s="29"/>
      <c r="BD55" s="29">
        <v>0.27500000000000002</v>
      </c>
      <c r="BI55" s="29">
        <f>SQRT(($BG$2*(10^6))/(AY55-$BH$2))-273.15</f>
        <v>15.279348995039243</v>
      </c>
      <c r="BL55" s="29">
        <f>IF(H55="Calcite",EXP((((18.03*10^3)/(BI55+273.15))-32.42)/1000),IF(H55="Aragonite",EXP((((17.88*10^3)/(BI55+273.15))-31.14)/1000),IF(H55="Dolomite",EXP((((18.02*10^3)/(BI55+273.15))-29.38)/1000),"")))</f>
        <v>1.0313317389892074</v>
      </c>
      <c r="BN55" s="29">
        <f>((AV55+1000)/BL55)-1000</f>
        <v>-6.9150775832779345</v>
      </c>
    </row>
    <row r="56" spans="1:68" ht="15.75" customHeight="1" x14ac:dyDescent="0.2">
      <c r="B56" s="22"/>
      <c r="C56" s="23"/>
      <c r="BI56" s="29"/>
    </row>
    <row r="57" spans="1:68" ht="15.75" customHeight="1" x14ac:dyDescent="0.2">
      <c r="A57" s="25"/>
      <c r="B57" s="26">
        <v>1</v>
      </c>
      <c r="C57" s="27"/>
      <c r="D57" s="28" t="str">
        <f>G58</f>
        <v>Lingtai S M 15</v>
      </c>
      <c r="E57" s="25"/>
      <c r="F57" s="25"/>
      <c r="G57" s="25"/>
      <c r="H57" s="25"/>
      <c r="I57" s="25"/>
      <c r="J57" s="25"/>
      <c r="K57" s="28" t="e">
        <f>STDEV(J58)/SQRT(COUNT(J58))</f>
        <v>#DIV/0!</v>
      </c>
      <c r="L57" s="25"/>
      <c r="M57" s="28" t="e">
        <f>STDEV(L58)/SQRT(COUNT(L58))</f>
        <v>#DIV/0!</v>
      </c>
      <c r="N57" s="25"/>
      <c r="O57" s="28" t="e">
        <f>STDEV(N58)/SQRT(COUNT(N58))</f>
        <v>#DIV/0!</v>
      </c>
      <c r="P57" s="25"/>
      <c r="Q57" s="28" t="e">
        <f>STDEV(P58)/SQRT(COUNT(P58))</f>
        <v>#DIV/0!</v>
      </c>
      <c r="R57" s="25"/>
      <c r="S57" s="28" t="e">
        <f>STDEV(R58)/SQRT(COUNT(R58))</f>
        <v>#DIV/0!</v>
      </c>
      <c r="T57" s="25"/>
      <c r="U57" s="28" t="e">
        <f>STDEV(T58)/SQRT(COUNT(T58))</f>
        <v>#DIV/0!</v>
      </c>
      <c r="V57" s="25"/>
      <c r="W57" s="28" t="e">
        <f>STDEV(V58)/SQRT(COUNT(V58))</f>
        <v>#DIV/0!</v>
      </c>
      <c r="X57" s="25"/>
      <c r="Y57" s="28" t="e">
        <f>STDEV(X58)/SQRT(COUNT(X58))</f>
        <v>#DIV/0!</v>
      </c>
      <c r="Z57" s="25"/>
      <c r="AA57" s="28" t="e">
        <f>STDEV(Z58)/SQRT(COUNT(Z58))</f>
        <v>#DIV/0!</v>
      </c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8">
        <f>AVERAGE(AP58)</f>
        <v>-9.1999999999999993</v>
      </c>
      <c r="AR57" s="28" t="e">
        <f>STDEV(AP58)</f>
        <v>#DIV/0!</v>
      </c>
      <c r="AS57" s="25"/>
      <c r="AT57" s="28">
        <f>AVERAGE(AS58)</f>
        <v>-8.1199999999999992</v>
      </c>
      <c r="AU57" s="28" t="e">
        <f>STDEV(AS58)</f>
        <v>#DIV/0!</v>
      </c>
      <c r="AV57" s="25"/>
      <c r="AW57" s="28">
        <f>AVERAGE(AV58)</f>
        <v>22.55</v>
      </c>
      <c r="AX57" s="28" t="e">
        <f>STDEV(AV58)</f>
        <v>#DIV/0!</v>
      </c>
      <c r="AY57" s="25"/>
      <c r="AZ57" s="28">
        <f>AVERAGE(AY58)</f>
        <v>0.54700000000000004</v>
      </c>
      <c r="BA57" s="28" t="e">
        <f>STDEV(AY58)/SQRT(COUNT(AY58))</f>
        <v>#DIV/0!</v>
      </c>
      <c r="BB57" s="25"/>
      <c r="BC57" s="25"/>
      <c r="BD57" s="25"/>
      <c r="BE57" s="28">
        <f>AVERAGE(BD58)</f>
        <v>0.24099999999999999</v>
      </c>
      <c r="BF57" s="28" t="e">
        <f>STDEV(BD58)/SQRT(COUNT(BD58))</f>
        <v>#DIV/0!</v>
      </c>
      <c r="BG57" s="25"/>
      <c r="BH57" s="25"/>
      <c r="BI57" s="28"/>
      <c r="BJ57" s="28">
        <f>AVERAGE(BI58)</f>
        <v>42.272088870742721</v>
      </c>
      <c r="BK57" s="28" t="e">
        <f>STDEV(BI58)/SQRT(COUNT(BI58))</f>
        <v>#DIV/0!</v>
      </c>
      <c r="BL57" s="25"/>
      <c r="BM57" s="28">
        <f>AVERAGE(BL58)</f>
        <v>1.0258750416783873</v>
      </c>
      <c r="BN57" s="25"/>
      <c r="BO57" s="28">
        <f>AVERAGE(BN58)</f>
        <v>-3.2411761114174169</v>
      </c>
      <c r="BP57" s="28" t="e">
        <f>STDEV(BN58)</f>
        <v>#DIV/0!</v>
      </c>
    </row>
    <row r="58" spans="1:68" ht="15.75" customHeight="1" x14ac:dyDescent="0.2">
      <c r="B58" s="22"/>
      <c r="C58" s="23"/>
      <c r="D58" s="29" t="s">
        <v>68</v>
      </c>
      <c r="E58" s="29" t="s">
        <v>281</v>
      </c>
      <c r="F58" s="29" t="s">
        <v>84</v>
      </c>
      <c r="G58" s="29" t="s">
        <v>282</v>
      </c>
      <c r="H58" s="29" t="s">
        <v>72</v>
      </c>
      <c r="I58" s="29" t="s">
        <v>104</v>
      </c>
      <c r="J58" s="29">
        <v>-9.16</v>
      </c>
      <c r="K58" s="29" t="s">
        <v>74</v>
      </c>
      <c r="L58" s="29">
        <v>0.55000000000000004</v>
      </c>
      <c r="M58" s="29" t="s">
        <v>74</v>
      </c>
      <c r="N58" s="29">
        <v>31.49</v>
      </c>
      <c r="O58" s="29" t="s">
        <v>74</v>
      </c>
      <c r="P58" s="29">
        <v>0.49299999999999999</v>
      </c>
      <c r="Q58" s="29" t="s">
        <v>105</v>
      </c>
      <c r="R58" s="29">
        <v>-0.47299999999999998</v>
      </c>
      <c r="S58" s="29" t="s">
        <v>105</v>
      </c>
      <c r="T58" s="29">
        <v>12.327999999999999</v>
      </c>
      <c r="U58" s="29" t="s">
        <v>134</v>
      </c>
      <c r="V58" s="29">
        <v>-0.215</v>
      </c>
      <c r="W58" s="29" t="s">
        <v>135</v>
      </c>
      <c r="X58" s="29">
        <v>-40.429000000000002</v>
      </c>
      <c r="Y58" s="29" t="s">
        <v>283</v>
      </c>
      <c r="Z58" s="29">
        <v>-47.042000000000002</v>
      </c>
      <c r="AA58" s="29" t="s">
        <v>284</v>
      </c>
      <c r="AB58" s="29">
        <v>6.3782817436738555E-4</v>
      </c>
      <c r="AC58" s="29" t="s">
        <v>285</v>
      </c>
      <c r="AD58" s="29">
        <v>-0.47299999999999998</v>
      </c>
      <c r="AE58" s="29">
        <v>0.99133758472464251</v>
      </c>
      <c r="AF58" s="29">
        <v>1.0158388884816998</v>
      </c>
      <c r="AG58" s="29">
        <v>0.54700000000000004</v>
      </c>
      <c r="AH58" s="29">
        <v>0</v>
      </c>
      <c r="AI58" s="29">
        <v>-6.6864711521961854E-4</v>
      </c>
      <c r="AJ58" s="29" t="s">
        <v>286</v>
      </c>
      <c r="AK58" s="29">
        <v>-0.20699999999999999</v>
      </c>
      <c r="AL58" s="29">
        <v>0.85605606692228498</v>
      </c>
      <c r="AM58" s="29">
        <v>0.41831731482362877</v>
      </c>
      <c r="AN58" s="29">
        <v>0.24099999999999999</v>
      </c>
      <c r="AO58" s="29">
        <v>0</v>
      </c>
      <c r="AP58" s="29">
        <v>-9.1999999999999993</v>
      </c>
      <c r="AS58" s="29">
        <v>-8.1199999999999992</v>
      </c>
      <c r="AV58" s="29">
        <v>22.55</v>
      </c>
      <c r="AY58" s="29">
        <v>0.54700000000000004</v>
      </c>
      <c r="BB58" s="29"/>
      <c r="BC58" s="29"/>
      <c r="BD58" s="29">
        <v>0.24099999999999999</v>
      </c>
      <c r="BI58" s="29">
        <f>SQRT(($BG$2*(10^6))/(AY58-$BH$2))-273.15</f>
        <v>42.272088870742721</v>
      </c>
      <c r="BL58" s="29">
        <f>IF(H58="Calcite",EXP((((18.03*10^3)/(BI58+273.15))-32.42)/1000),IF(H58="Aragonite",EXP((((17.88*10^3)/(BI58+273.15))-31.14)/1000),IF(H58="Dolomite",EXP((((18.02*10^3)/(BI58+273.15))-29.38)/1000),"")))</f>
        <v>1.0258750416783873</v>
      </c>
      <c r="BN58" s="29">
        <f>((AV58+1000)/BL58)-1000</f>
        <v>-3.2411761114174169</v>
      </c>
    </row>
    <row r="59" spans="1:68" ht="15.75" customHeight="1" x14ac:dyDescent="0.2">
      <c r="B59" s="22"/>
      <c r="C59" s="23"/>
      <c r="BI59" s="29"/>
    </row>
    <row r="60" spans="1:68" ht="15.75" customHeight="1" x14ac:dyDescent="0.2">
      <c r="A60" s="25"/>
      <c r="B60" s="26">
        <v>2</v>
      </c>
      <c r="C60" s="27"/>
      <c r="D60" s="28" t="str">
        <f>G61</f>
        <v>Lingtai S M 16</v>
      </c>
      <c r="E60" s="25"/>
      <c r="F60" s="25"/>
      <c r="G60" s="25"/>
      <c r="H60" s="25"/>
      <c r="I60" s="25"/>
      <c r="J60" s="25"/>
      <c r="K60" s="28">
        <f>STDEV(J61:J62)/SQRT(COUNT(J61:J62))</f>
        <v>2.0000000000000462E-2</v>
      </c>
      <c r="L60" s="25"/>
      <c r="M60" s="28">
        <f>STDEV(L61:L62)/SQRT(COUNT(L61:L62))</f>
        <v>0.18999999999999995</v>
      </c>
      <c r="N60" s="25"/>
      <c r="O60" s="28">
        <f>STDEV(N61:N62)/SQRT(COUNT(N61:N62))</f>
        <v>0.19500000000000028</v>
      </c>
      <c r="P60" s="25"/>
      <c r="Q60" s="28">
        <f>STDEV(P61:P62)/SQRT(COUNT(P61:P62))</f>
        <v>5.3000000000000151E-2</v>
      </c>
      <c r="R60" s="25"/>
      <c r="S60" s="28">
        <f>STDEV(R61:R62)/SQRT(COUNT(R61:R62))</f>
        <v>0.12100000000000005</v>
      </c>
      <c r="T60" s="25"/>
      <c r="U60" s="28">
        <f>STDEV(T61:T62)/SQRT(COUNT(T61:T62))</f>
        <v>8.7999999999999176E-2</v>
      </c>
      <c r="V60" s="25"/>
      <c r="W60" s="28">
        <f>STDEV(V61:V62)/SQRT(COUNT(V61:V62))</f>
        <v>0.29149999999999993</v>
      </c>
      <c r="X60" s="25"/>
      <c r="Y60" s="28">
        <f>STDEV(X61:X62)/SQRT(COUNT(X61:X62))</f>
        <v>23.024000000000001</v>
      </c>
      <c r="Z60" s="25"/>
      <c r="AA60" s="28">
        <f>STDEV(Z61:Z62)/SQRT(COUNT(Z61:Z62))</f>
        <v>23.122999999999994</v>
      </c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8">
        <f>AVERAGE(AP61:AP62)</f>
        <v>-9.8849999999999998</v>
      </c>
      <c r="AR60" s="28">
        <f>STDEV(AP61:AP62)</f>
        <v>7.7781745930519827E-2</v>
      </c>
      <c r="AS60" s="25"/>
      <c r="AT60" s="28">
        <f>AVERAGE(AS61:AS62)</f>
        <v>-5.6</v>
      </c>
      <c r="AU60" s="28">
        <f>STDEV(AS61:AS62)</f>
        <v>5.6568542494923851E-2</v>
      </c>
      <c r="AV60" s="25"/>
      <c r="AW60" s="28">
        <f>AVERAGE(AV61:AV62)</f>
        <v>25.15</v>
      </c>
      <c r="AX60" s="28">
        <f>STDEV(AV61:AV62)</f>
        <v>5.6568542494925107E-2</v>
      </c>
      <c r="AY60" s="25"/>
      <c r="AZ60" s="28">
        <f>AVERAGE(AY61:AY62)</f>
        <v>0.53949999999999998</v>
      </c>
      <c r="BA60" s="28">
        <f>STDEV(AY61:AY62)/SQRT(COUNT(AY61:AY62))</f>
        <v>3.1499999999999972E-2</v>
      </c>
      <c r="BB60" s="30">
        <f>STDEV(AY61:AY62)</f>
        <v>4.4547727214752454E-2</v>
      </c>
      <c r="BC60" s="31">
        <f>BB60*1.95</f>
        <v>8.686806806876729E-2</v>
      </c>
      <c r="BD60" s="25"/>
      <c r="BE60" s="28">
        <f>AVERAGE(BD61:BD62)</f>
        <v>0.2205</v>
      </c>
      <c r="BF60" s="28">
        <f>STDEV(BD61:BD62)/SQRT(COUNT(BD61:BD62))</f>
        <v>3.5000000000000027E-3</v>
      </c>
      <c r="BG60" s="25"/>
      <c r="BH60" s="25"/>
      <c r="BI60" s="28"/>
      <c r="BJ60" s="28">
        <f>AVERAGE(BI61:BI62)</f>
        <v>46.126927148351598</v>
      </c>
      <c r="BK60" s="28">
        <f>STDEV(BI61:BI62)/SQRT(COUNT(BI61:BI62))</f>
        <v>13.066234961432119</v>
      </c>
      <c r="BL60" s="25"/>
      <c r="BM60" s="28">
        <f>AVERAGE(BL61:BL62)</f>
        <v>1.0252721870221548</v>
      </c>
      <c r="BN60" s="25"/>
      <c r="BO60" s="28">
        <f>AVERAGE(BN61:BN62)</f>
        <v>-0.11399525164858915</v>
      </c>
      <c r="BP60" s="28">
        <f>STDEV(BN61:BN62)</f>
        <v>3.1910282981547158</v>
      </c>
    </row>
    <row r="61" spans="1:68" ht="15.75" customHeight="1" x14ac:dyDescent="0.2">
      <c r="B61" s="22"/>
      <c r="C61" s="23"/>
      <c r="D61" s="29" t="s">
        <v>68</v>
      </c>
      <c r="E61" s="29" t="s">
        <v>287</v>
      </c>
      <c r="F61" s="29" t="s">
        <v>84</v>
      </c>
      <c r="G61" s="29" t="s">
        <v>288</v>
      </c>
      <c r="H61" s="29" t="s">
        <v>72</v>
      </c>
      <c r="I61" s="29" t="s">
        <v>232</v>
      </c>
      <c r="J61" s="29">
        <v>-9.89</v>
      </c>
      <c r="K61" s="29" t="s">
        <v>74</v>
      </c>
      <c r="L61" s="29">
        <v>3.06</v>
      </c>
      <c r="M61" s="29" t="s">
        <v>74</v>
      </c>
      <c r="N61" s="29">
        <v>34.07</v>
      </c>
      <c r="O61" s="29" t="s">
        <v>74</v>
      </c>
      <c r="P61" s="29">
        <v>2.2890000000000001</v>
      </c>
      <c r="Q61" s="29" t="s">
        <v>253</v>
      </c>
      <c r="R61" s="29">
        <v>-0.52</v>
      </c>
      <c r="S61" s="29" t="s">
        <v>215</v>
      </c>
      <c r="T61" s="29">
        <v>17.327999999999999</v>
      </c>
      <c r="U61" s="29" t="s">
        <v>289</v>
      </c>
      <c r="V61" s="29">
        <v>-0.28799999999999998</v>
      </c>
      <c r="W61" s="29" t="s">
        <v>290</v>
      </c>
      <c r="X61" s="29">
        <v>-45.28</v>
      </c>
      <c r="Y61" s="29" t="s">
        <v>291</v>
      </c>
      <c r="Z61" s="29">
        <v>-55.902999999999999</v>
      </c>
      <c r="AA61" s="29" t="s">
        <v>292</v>
      </c>
      <c r="AB61" s="29">
        <v>2.9369293402921055E-4</v>
      </c>
      <c r="AC61" s="29" t="s">
        <v>293</v>
      </c>
      <c r="AD61" s="29">
        <v>-0.52</v>
      </c>
      <c r="AE61" s="29">
        <v>1.0517561672257338</v>
      </c>
      <c r="AF61" s="29">
        <v>1.0554264758533289</v>
      </c>
      <c r="AG61" s="29">
        <v>0.50800000000000001</v>
      </c>
      <c r="AH61" s="29">
        <v>0</v>
      </c>
      <c r="AI61" s="29">
        <v>-3.1687345297625341E-3</v>
      </c>
      <c r="AJ61" s="29" t="s">
        <v>294</v>
      </c>
      <c r="AK61" s="29">
        <v>-0.23300000000000001</v>
      </c>
      <c r="AL61" s="29">
        <v>0.96952733634401278</v>
      </c>
      <c r="AM61" s="29">
        <v>0.45051841698184381</v>
      </c>
      <c r="AN61" s="29">
        <v>0.224</v>
      </c>
      <c r="AO61" s="29">
        <v>0</v>
      </c>
      <c r="AP61" s="29">
        <v>-9.94</v>
      </c>
      <c r="AS61" s="29">
        <v>-5.64</v>
      </c>
      <c r="AV61" s="29">
        <v>25.11</v>
      </c>
      <c r="AY61" s="29">
        <v>0.50800000000000001</v>
      </c>
      <c r="BB61" s="29"/>
      <c r="BC61" s="29"/>
      <c r="BD61" s="29">
        <v>0.224</v>
      </c>
      <c r="BI61" s="29">
        <f t="shared" ref="BI61:BI62" si="24">SQRT(($BG$2*(10^6))/(AY61-$BH$2))-273.15</f>
        <v>59.193162109783714</v>
      </c>
      <c r="BL61" s="29">
        <f t="shared" ref="BL61:BL62" si="25">IF(H61="Calcite",EXP((((18.03*10^3)/(BI61+273.15))-32.42)/1000),IF(H61="Aragonite",EXP((((17.88*10^3)/(BI61+273.15))-31.14)/1000),IF(H61="Dolomite",EXP((((18.02*10^3)/(BI61+273.15))-29.38)/1000),"")))</f>
        <v>1.0229184968581702</v>
      </c>
      <c r="BN61" s="29">
        <f t="shared" ref="BN61:BN62" si="26">((AV61+1000)/BL61)-1000</f>
        <v>2.1424024969347784</v>
      </c>
    </row>
    <row r="62" spans="1:68" ht="15.75" customHeight="1" x14ac:dyDescent="0.2">
      <c r="B62" s="22"/>
      <c r="C62" s="23"/>
      <c r="D62" s="29" t="s">
        <v>94</v>
      </c>
      <c r="E62" s="29" t="s">
        <v>295</v>
      </c>
      <c r="F62" s="29" t="s">
        <v>70</v>
      </c>
      <c r="G62" s="29" t="s">
        <v>288</v>
      </c>
      <c r="H62" s="29" t="s">
        <v>72</v>
      </c>
      <c r="I62" s="29" t="s">
        <v>114</v>
      </c>
      <c r="J62" s="29">
        <v>-9.85</v>
      </c>
      <c r="K62" s="29" t="s">
        <v>74</v>
      </c>
      <c r="L62" s="29">
        <v>2.68</v>
      </c>
      <c r="M62" s="29" t="s">
        <v>74</v>
      </c>
      <c r="N62" s="29">
        <v>33.68</v>
      </c>
      <c r="O62" s="29" t="s">
        <v>74</v>
      </c>
      <c r="P62" s="29">
        <v>2.1829999999999998</v>
      </c>
      <c r="Q62" s="29" t="s">
        <v>106</v>
      </c>
      <c r="R62" s="29">
        <v>-0.27800000000000002</v>
      </c>
      <c r="S62" s="29" t="s">
        <v>233</v>
      </c>
      <c r="T62" s="29">
        <v>17.152000000000001</v>
      </c>
      <c r="U62" s="29" t="s">
        <v>216</v>
      </c>
      <c r="V62" s="29">
        <v>0.29499999999999998</v>
      </c>
      <c r="W62" s="29" t="s">
        <v>216</v>
      </c>
      <c r="X62" s="29">
        <v>0.76800000000000002</v>
      </c>
      <c r="Y62" s="29" t="s">
        <v>144</v>
      </c>
      <c r="Z62" s="29">
        <v>-9.657</v>
      </c>
      <c r="AA62" s="29" t="s">
        <v>296</v>
      </c>
      <c r="AB62" s="29">
        <v>3.7005274965348249E-3</v>
      </c>
      <c r="AC62" s="29" t="s">
        <v>297</v>
      </c>
      <c r="AD62" s="29">
        <v>-0.28599999999999998</v>
      </c>
      <c r="AE62" s="29">
        <v>1.1002483036226884</v>
      </c>
      <c r="AF62" s="29">
        <v>0.88592074961974565</v>
      </c>
      <c r="AG62" s="29">
        <v>0.57099999999999995</v>
      </c>
      <c r="AH62" s="29">
        <v>0</v>
      </c>
      <c r="AI62" s="29">
        <v>2.8349515301925421E-2</v>
      </c>
      <c r="AJ62" s="29" t="s">
        <v>298</v>
      </c>
      <c r="AK62" s="29">
        <v>-0.192</v>
      </c>
      <c r="AL62" s="29">
        <v>-0.12507625136514045</v>
      </c>
      <c r="AM62" s="29">
        <v>0.19345288748515913</v>
      </c>
      <c r="AN62" s="29">
        <v>0.217</v>
      </c>
      <c r="AO62" s="29">
        <v>0</v>
      </c>
      <c r="AP62" s="29">
        <v>-9.83</v>
      </c>
      <c r="AS62" s="29">
        <v>-5.56</v>
      </c>
      <c r="AV62" s="29">
        <v>25.19</v>
      </c>
      <c r="AY62" s="29">
        <v>0.57099999999999995</v>
      </c>
      <c r="BB62" s="29"/>
      <c r="BC62" s="29"/>
      <c r="BD62" s="29">
        <v>0.217</v>
      </c>
      <c r="BI62" s="29">
        <f t="shared" si="24"/>
        <v>33.060692186919482</v>
      </c>
      <c r="BL62" s="29">
        <f t="shared" si="25"/>
        <v>1.0276258771861393</v>
      </c>
      <c r="BN62" s="29">
        <f t="shared" si="26"/>
        <v>-2.3703930002319566</v>
      </c>
    </row>
    <row r="63" spans="1:68" ht="15.75" customHeight="1" x14ac:dyDescent="0.2">
      <c r="B63" s="22"/>
      <c r="C63" s="23"/>
      <c r="BI63" s="29"/>
    </row>
    <row r="64" spans="1:68" ht="15.75" customHeight="1" x14ac:dyDescent="0.2">
      <c r="A64" s="25"/>
      <c r="B64" s="26">
        <v>1</v>
      </c>
      <c r="C64" s="27"/>
      <c r="D64" s="28" t="str">
        <f>G65</f>
        <v>Lingtai S M 17</v>
      </c>
      <c r="E64" s="25"/>
      <c r="F64" s="25"/>
      <c r="G64" s="25"/>
      <c r="H64" s="25"/>
      <c r="I64" s="25"/>
      <c r="J64" s="25"/>
      <c r="K64" s="28">
        <f>STDEV(J65:J66)/SQRT(COUNT(J65:J66))</f>
        <v>6.9999999999999382E-2</v>
      </c>
      <c r="L64" s="25"/>
      <c r="M64" s="28">
        <f>STDEV(L65:L66)/SQRT(COUNT(L65:L66))</f>
        <v>0.51999999999999991</v>
      </c>
      <c r="N64" s="25"/>
      <c r="O64" s="28">
        <f>STDEV(N65:N66)/SQRT(COUNT(N65:N66))</f>
        <v>0.53999999999999915</v>
      </c>
      <c r="P64" s="25"/>
      <c r="Q64" s="28">
        <f>STDEV(P65:P66)/SQRT(COUNT(P65:P66))</f>
        <v>2.3394999999999988</v>
      </c>
      <c r="R64" s="25"/>
      <c r="S64" s="28">
        <f>STDEV(R65:R66)/SQRT(COUNT(R65:R66))</f>
        <v>0.16249999999999995</v>
      </c>
      <c r="T64" s="25"/>
      <c r="U64" s="28">
        <f>STDEV(T65:T66)/SQRT(COUNT(T65:T66))</f>
        <v>5.228000000000014</v>
      </c>
      <c r="V64" s="25"/>
      <c r="W64" s="28">
        <f>STDEV(V65:V66)/SQRT(COUNT(V65:V66))</f>
        <v>0.49199999999999994</v>
      </c>
      <c r="X64" s="25"/>
      <c r="Y64" s="28">
        <f>STDEV(X65:X66)/SQRT(COUNT(X65:X66))</f>
        <v>69.757499999999993</v>
      </c>
      <c r="Z64" s="25"/>
      <c r="AA64" s="28">
        <f>STDEV(Z65:Z66)/SQRT(COUNT(Z65:Z66))</f>
        <v>63.715499999999999</v>
      </c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8">
        <f>AVERAGE(AP66)</f>
        <v>-10.15</v>
      </c>
      <c r="AR64" s="28" t="e">
        <f>STDEV(AP66)</f>
        <v>#DIV/0!</v>
      </c>
      <c r="AS64" s="25"/>
      <c r="AT64" s="28">
        <f>AVERAGE(AS66)</f>
        <v>-2.2400000000000002</v>
      </c>
      <c r="AU64" s="28" t="e">
        <f>STDEV(AS66)</f>
        <v>#DIV/0!</v>
      </c>
      <c r="AV64" s="25"/>
      <c r="AW64" s="28">
        <f>AVERAGE(AV66)</f>
        <v>28.61</v>
      </c>
      <c r="AX64" s="28" t="e">
        <f>STDEV(AV66)</f>
        <v>#DIV/0!</v>
      </c>
      <c r="AY64" s="25"/>
      <c r="AZ64" s="28">
        <f>AVERAGE(AY66)</f>
        <v>0.61</v>
      </c>
      <c r="BA64" s="28" t="e">
        <f>STDEV(AY66)/SQRT(COUNT(AY66))</f>
        <v>#DIV/0!</v>
      </c>
      <c r="BB64" s="25"/>
      <c r="BC64" s="25"/>
      <c r="BD64" s="25"/>
      <c r="BE64" s="28">
        <f>AVERAGE(BD66)</f>
        <v>2.9910000000000001</v>
      </c>
      <c r="BF64" s="28" t="e">
        <f>STDEV(BD66)/SQRT(COUNT(BD66))</f>
        <v>#DIV/0!</v>
      </c>
      <c r="BG64" s="25"/>
      <c r="BH64" s="25"/>
      <c r="BI64" s="28"/>
      <c r="BJ64" s="28">
        <f>AVERAGE(BI66)</f>
        <v>19.673520290101919</v>
      </c>
      <c r="BK64" s="28" t="e">
        <f>STDEV(BI66)/SQRT(COUNT(BI66))</f>
        <v>#DIV/0!</v>
      </c>
      <c r="BL64" s="25"/>
      <c r="BM64" s="28">
        <f>AVERAGE(BL65:BL66)</f>
        <v>1.0239554534751434</v>
      </c>
      <c r="BN64" s="25"/>
      <c r="BO64" s="28">
        <f>AVERAGE(BN66)</f>
        <v>-1.7108274364456975</v>
      </c>
      <c r="BP64" s="28" t="e">
        <f>STDEV(BN66)</f>
        <v>#DIV/0!</v>
      </c>
    </row>
    <row r="65" spans="1:68" s="106" customFormat="1" ht="15.75" customHeight="1" x14ac:dyDescent="0.2">
      <c r="A65" s="102" t="s">
        <v>864</v>
      </c>
      <c r="B65" s="103"/>
      <c r="C65" s="104"/>
      <c r="D65" s="105" t="s">
        <v>68</v>
      </c>
      <c r="E65" s="105" t="s">
        <v>299</v>
      </c>
      <c r="F65" s="105" t="s">
        <v>84</v>
      </c>
      <c r="G65" s="105" t="s">
        <v>300</v>
      </c>
      <c r="H65" s="105" t="s">
        <v>72</v>
      </c>
      <c r="I65" s="105" t="s">
        <v>104</v>
      </c>
      <c r="J65" s="105">
        <v>-9.9</v>
      </c>
      <c r="K65" s="105" t="s">
        <v>74</v>
      </c>
      <c r="L65" s="105">
        <v>6.54</v>
      </c>
      <c r="M65" s="105" t="s">
        <v>74</v>
      </c>
      <c r="N65" s="105">
        <v>37.67</v>
      </c>
      <c r="O65" s="105" t="s">
        <v>74</v>
      </c>
      <c r="P65" s="105">
        <v>5.7640000000000002</v>
      </c>
      <c r="Q65" s="105" t="s">
        <v>301</v>
      </c>
      <c r="R65" s="105">
        <v>-0.57499999999999996</v>
      </c>
      <c r="S65" s="105" t="s">
        <v>302</v>
      </c>
      <c r="T65" s="105">
        <v>24.414999999999999</v>
      </c>
      <c r="U65" s="105" t="s">
        <v>303</v>
      </c>
      <c r="V65" s="105">
        <v>-0.27300000000000002</v>
      </c>
      <c r="W65" s="105" t="s">
        <v>304</v>
      </c>
      <c r="X65" s="105">
        <v>-27.882999999999999</v>
      </c>
      <c r="Y65" s="105" t="s">
        <v>305</v>
      </c>
      <c r="Z65" s="105">
        <v>-45.33</v>
      </c>
      <c r="AA65" s="105" t="s">
        <v>306</v>
      </c>
      <c r="AB65" s="105">
        <v>6.3782817436738566E-4</v>
      </c>
      <c r="AC65" s="105" t="s">
        <v>307</v>
      </c>
      <c r="AD65" s="105">
        <v>-0.57899999999999996</v>
      </c>
      <c r="AE65" s="105">
        <v>0.99133758472464273</v>
      </c>
      <c r="AF65" s="105">
        <v>1.0158388884817</v>
      </c>
      <c r="AG65" s="105">
        <v>0.442</v>
      </c>
      <c r="AH65" s="105">
        <v>0</v>
      </c>
      <c r="AI65" s="105">
        <v>-6.6864711521961789E-4</v>
      </c>
      <c r="AJ65" s="105" t="s">
        <v>308</v>
      </c>
      <c r="AK65" s="105">
        <v>-0.25600000000000001</v>
      </c>
      <c r="AL65" s="105">
        <v>0.85605606692228531</v>
      </c>
      <c r="AM65" s="105">
        <v>0.41831731482362888</v>
      </c>
      <c r="AN65" s="105">
        <v>0.19900000000000001</v>
      </c>
      <c r="AO65" s="105">
        <v>0</v>
      </c>
      <c r="AP65" s="105">
        <v>-9.94</v>
      </c>
      <c r="AQ65" s="102"/>
      <c r="AR65" s="102"/>
      <c r="AS65" s="105">
        <v>-2.14</v>
      </c>
      <c r="AT65" s="102"/>
      <c r="AU65" s="102"/>
      <c r="AV65" s="105">
        <v>28.71</v>
      </c>
      <c r="AW65" s="102"/>
      <c r="AX65" s="102"/>
      <c r="AY65" s="105">
        <v>0.442</v>
      </c>
      <c r="AZ65" s="102"/>
      <c r="BA65" s="102"/>
      <c r="BB65" s="105"/>
      <c r="BC65" s="105"/>
      <c r="BD65" s="105">
        <v>0.19900000000000001</v>
      </c>
      <c r="BE65" s="102"/>
      <c r="BF65" s="102"/>
      <c r="BG65" s="102"/>
      <c r="BH65" s="102"/>
      <c r="BI65" s="105">
        <f t="shared" ref="BI65:BI66" si="27">SQRT(($BG$2*(10^6))/(AY65-$BH$2))-273.15</f>
        <v>95.311516157235758</v>
      </c>
      <c r="BJ65" s="102"/>
      <c r="BK65" s="102"/>
      <c r="BL65" s="105">
        <f t="shared" ref="BL65:BL66" si="28">IF(H65="Calcite",EXP((((18.03*10^3)/(BI65+273.15))-32.42)/1000),IF(H65="Aragonite",EXP((((17.88*10^3)/(BI65+273.15))-31.14)/1000),IF(H65="Dolomite",EXP((((18.02*10^3)/(BI65+273.15))-29.38)/1000),"")))</f>
        <v>1.0175381169113211</v>
      </c>
      <c r="BM65" s="102"/>
      <c r="BN65" s="105">
        <f t="shared" ref="BN65:BN66" si="29">((AV65+1000)/BL65)-1000</f>
        <v>10.979326379035797</v>
      </c>
      <c r="BO65" s="102"/>
      <c r="BP65" s="102"/>
    </row>
    <row r="66" spans="1:68" ht="15.75" customHeight="1" x14ac:dyDescent="0.2">
      <c r="B66" s="22"/>
      <c r="C66" s="23"/>
      <c r="D66" s="29" t="s">
        <v>94</v>
      </c>
      <c r="E66" s="29" t="s">
        <v>309</v>
      </c>
      <c r="F66" s="29" t="s">
        <v>70</v>
      </c>
      <c r="G66" s="29" t="s">
        <v>300</v>
      </c>
      <c r="H66" s="29" t="s">
        <v>72</v>
      </c>
      <c r="I66" s="29" t="s">
        <v>123</v>
      </c>
      <c r="J66" s="29">
        <v>-10.039999999999999</v>
      </c>
      <c r="K66" s="29" t="s">
        <v>74</v>
      </c>
      <c r="L66" s="29">
        <v>5.5</v>
      </c>
      <c r="M66" s="29" t="s">
        <v>74</v>
      </c>
      <c r="N66" s="29">
        <v>36.590000000000003</v>
      </c>
      <c r="O66" s="29" t="s">
        <v>74</v>
      </c>
      <c r="P66" s="29">
        <v>10.443</v>
      </c>
      <c r="Q66" s="29" t="s">
        <v>75</v>
      </c>
      <c r="R66" s="29">
        <v>-0.25</v>
      </c>
      <c r="S66" s="29" t="s">
        <v>76</v>
      </c>
      <c r="T66" s="29">
        <v>34.871000000000002</v>
      </c>
      <c r="U66" s="29" t="s">
        <v>246</v>
      </c>
      <c r="V66" s="29">
        <v>0.71099999999999997</v>
      </c>
      <c r="W66" s="29" t="s">
        <v>310</v>
      </c>
      <c r="X66" s="29">
        <v>111.63200000000001</v>
      </c>
      <c r="Y66" s="29" t="s">
        <v>311</v>
      </c>
      <c r="Z66" s="29">
        <v>82.100999999999999</v>
      </c>
      <c r="AA66" s="29" t="s">
        <v>312</v>
      </c>
      <c r="AB66" s="29">
        <v>4.2804130318482925E-3</v>
      </c>
      <c r="AC66" s="29" t="s">
        <v>313</v>
      </c>
      <c r="AD66" s="29">
        <v>-0.29499999999999998</v>
      </c>
      <c r="AE66" s="29">
        <v>1.1872757273778292</v>
      </c>
      <c r="AF66" s="29">
        <v>0.96005730094830299</v>
      </c>
      <c r="AG66" s="29">
        <v>0.61</v>
      </c>
      <c r="AH66" s="29">
        <v>0</v>
      </c>
      <c r="AI66" s="29">
        <v>5.6642060905652228E-2</v>
      </c>
      <c r="AJ66" s="29" t="s">
        <v>129</v>
      </c>
      <c r="AK66" s="29">
        <v>-1.2649999999999999</v>
      </c>
      <c r="AL66" s="29">
        <v>14.148157090092523</v>
      </c>
      <c r="AM66" s="29">
        <v>20.882752395172165</v>
      </c>
      <c r="AN66" s="29">
        <v>2.9910000000000001</v>
      </c>
      <c r="AO66" s="29">
        <v>0</v>
      </c>
      <c r="AP66" s="29">
        <v>-10.15</v>
      </c>
      <c r="AS66" s="29">
        <v>-2.2400000000000002</v>
      </c>
      <c r="AV66" s="29">
        <v>28.61</v>
      </c>
      <c r="AY66" s="29">
        <v>0.61</v>
      </c>
      <c r="BB66" s="29"/>
      <c r="BC66" s="29"/>
      <c r="BD66" s="29">
        <v>2.9910000000000001</v>
      </c>
      <c r="BI66" s="29">
        <f t="shared" si="27"/>
        <v>19.673520290101919</v>
      </c>
      <c r="BL66" s="29">
        <f t="shared" si="28"/>
        <v>1.0303727900389656</v>
      </c>
      <c r="BN66" s="29">
        <f t="shared" si="29"/>
        <v>-1.7108274364456975</v>
      </c>
    </row>
    <row r="67" spans="1:68" ht="15.75" customHeight="1" x14ac:dyDescent="0.2">
      <c r="B67" s="22"/>
      <c r="C67" s="23"/>
      <c r="BI67" s="29"/>
    </row>
    <row r="68" spans="1:68" ht="15.75" customHeight="1" x14ac:dyDescent="0.2">
      <c r="A68" s="25"/>
      <c r="B68" s="26">
        <v>1</v>
      </c>
      <c r="C68" s="27"/>
      <c r="D68" s="28" t="str">
        <f>G69</f>
        <v>Lingtai S M 18</v>
      </c>
      <c r="E68" s="25"/>
      <c r="F68" s="25"/>
      <c r="G68" s="25"/>
      <c r="H68" s="25"/>
      <c r="I68" s="25"/>
      <c r="J68" s="25"/>
      <c r="K68" s="28">
        <f>STDEV(J69:J70)/SQRT(COUNT(J69:J70))</f>
        <v>1.9999999999999574E-2</v>
      </c>
      <c r="L68" s="25"/>
      <c r="M68" s="28">
        <f>STDEV(L69:L70)/SQRT(COUNT(L69:L70))</f>
        <v>5.0000000000000044E-2</v>
      </c>
      <c r="N68" s="25"/>
      <c r="O68" s="28">
        <f>STDEV(N69:N70)/SQRT(COUNT(N69:N70))</f>
        <v>5.0000000000000711E-2</v>
      </c>
      <c r="P68" s="25"/>
      <c r="Q68" s="28">
        <f>STDEV(P69:P70)/SQRT(COUNT(P69:P70))</f>
        <v>0.46049999999999969</v>
      </c>
      <c r="R68" s="25"/>
      <c r="S68" s="28">
        <f>STDEV(R69:R70)/SQRT(COUNT(R69:R70))</f>
        <v>0.52599999999999991</v>
      </c>
      <c r="T68" s="25"/>
      <c r="U68" s="28">
        <f>STDEV(T69:T70)/SQRT(COUNT(T69:T70))</f>
        <v>0.15249999999999983</v>
      </c>
      <c r="V68" s="25"/>
      <c r="W68" s="28">
        <f>STDEV(V69:V70)/SQRT(COUNT(V69:V70))</f>
        <v>0.24600000000000002</v>
      </c>
      <c r="X68" s="25"/>
      <c r="Y68" s="28">
        <f>STDEV(X69:X70)/SQRT(COUNT(X69:X70))</f>
        <v>30.74499999999999</v>
      </c>
      <c r="Z68" s="25"/>
      <c r="AA68" s="28">
        <f>STDEV(Z69:Z70)/SQRT(COUNT(Z69:Z70))</f>
        <v>30.544500000000003</v>
      </c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8">
        <f>AVERAGE(AP69)</f>
        <v>-9.9499999999999993</v>
      </c>
      <c r="AR68" s="28" t="e">
        <f>STDEV(AP69)</f>
        <v>#DIV/0!</v>
      </c>
      <c r="AS68" s="25"/>
      <c r="AT68" s="28">
        <f>AVERAGE(AS69)</f>
        <v>-6.18</v>
      </c>
      <c r="AU68" s="28" t="e">
        <f>STDEV(AS69)</f>
        <v>#DIV/0!</v>
      </c>
      <c r="AV68" s="25"/>
      <c r="AW68" s="28">
        <f>AVERAGE(AV69)</f>
        <v>24.55</v>
      </c>
      <c r="AX68" s="28" t="e">
        <f>STDEV(AV69)</f>
        <v>#DIV/0!</v>
      </c>
      <c r="AY68" s="25"/>
      <c r="AZ68" s="28">
        <f>AVERAGE(AY69)</f>
        <v>0.64900000000000002</v>
      </c>
      <c r="BA68" s="28" t="e">
        <f>STDEV(AY69)/SQRT(COUNT(AY69))</f>
        <v>#DIV/0!</v>
      </c>
      <c r="BB68" s="25"/>
      <c r="BC68" s="25"/>
      <c r="BD68" s="25"/>
      <c r="BE68" s="28">
        <f>AVERAGE(BD69)</f>
        <v>0.35</v>
      </c>
      <c r="BF68" s="28" t="e">
        <f>STDEV(BD69)/SQRT(COUNT(BD69))</f>
        <v>#DIV/0!</v>
      </c>
      <c r="BG68" s="25"/>
      <c r="BH68" s="25"/>
      <c r="BI68" s="28"/>
      <c r="BJ68" s="28">
        <f>AVERAGE(BI69)</f>
        <v>7.9014169861077335</v>
      </c>
      <c r="BK68" s="28" t="e">
        <f>STDEV(BI69)/SQRT(COUNT(BI69))</f>
        <v>#DIV/0!</v>
      </c>
      <c r="BL68" s="25"/>
      <c r="BM68" s="28" t="e">
        <f>AVERAGE(BL69:BL70)</f>
        <v>#NUM!</v>
      </c>
      <c r="BN68" s="25"/>
      <c r="BO68" s="28">
        <f>AVERAGE(BN69)</f>
        <v>-8.1910298544017905</v>
      </c>
      <c r="BP68" s="28" t="e">
        <f>STDEV(BN69)</f>
        <v>#DIV/0!</v>
      </c>
    </row>
    <row r="69" spans="1:68" ht="15.75" customHeight="1" x14ac:dyDescent="0.2">
      <c r="B69" s="22"/>
      <c r="C69" s="23"/>
      <c r="D69" s="29" t="s">
        <v>68</v>
      </c>
      <c r="E69" s="29" t="s">
        <v>314</v>
      </c>
      <c r="F69" s="29" t="s">
        <v>84</v>
      </c>
      <c r="G69" s="29" t="s">
        <v>315</v>
      </c>
      <c r="H69" s="29" t="s">
        <v>72</v>
      </c>
      <c r="I69" s="29" t="s">
        <v>104</v>
      </c>
      <c r="J69" s="29">
        <v>-9.94</v>
      </c>
      <c r="K69" s="29" t="s">
        <v>74</v>
      </c>
      <c r="L69" s="29">
        <v>2.48</v>
      </c>
      <c r="M69" s="29" t="s">
        <v>74</v>
      </c>
      <c r="N69" s="29">
        <v>33.479999999999997</v>
      </c>
      <c r="O69" s="29" t="s">
        <v>74</v>
      </c>
      <c r="P69" s="29">
        <v>1.8120000000000001</v>
      </c>
      <c r="Q69" s="29" t="s">
        <v>258</v>
      </c>
      <c r="R69" s="29">
        <v>-0.36499999999999999</v>
      </c>
      <c r="S69" s="29" t="s">
        <v>245</v>
      </c>
      <c r="T69" s="29">
        <v>16.315999999999999</v>
      </c>
      <c r="U69" s="29" t="s">
        <v>316</v>
      </c>
      <c r="V69" s="29">
        <v>-0.13800000000000001</v>
      </c>
      <c r="W69" s="29" t="s">
        <v>225</v>
      </c>
      <c r="X69" s="29">
        <v>-11.205</v>
      </c>
      <c r="Y69" s="29" t="s">
        <v>317</v>
      </c>
      <c r="Z69" s="29">
        <v>-21.038</v>
      </c>
      <c r="AA69" s="29" t="s">
        <v>318</v>
      </c>
      <c r="AB69" s="29">
        <v>1.0971700604694306E-3</v>
      </c>
      <c r="AC69" s="29" t="s">
        <v>319</v>
      </c>
      <c r="AD69" s="29">
        <v>-0.36699999999999999</v>
      </c>
      <c r="AE69" s="29">
        <v>1.0452365447991625</v>
      </c>
      <c r="AF69" s="29">
        <v>1.0323601726297944</v>
      </c>
      <c r="AG69" s="29">
        <v>0.64900000000000002</v>
      </c>
      <c r="AH69" s="29">
        <v>0</v>
      </c>
      <c r="AI69" s="29">
        <v>-2.1923457890010143E-3</v>
      </c>
      <c r="AJ69" s="29" t="s">
        <v>320</v>
      </c>
      <c r="AK69" s="29">
        <v>-0.10199999999999999</v>
      </c>
      <c r="AL69" s="29">
        <v>1.0719131557829393</v>
      </c>
      <c r="AM69" s="29">
        <v>0.45905704553001936</v>
      </c>
      <c r="AN69" s="29">
        <v>0.35</v>
      </c>
      <c r="AO69" s="29">
        <v>0</v>
      </c>
      <c r="AP69" s="29">
        <v>-9.9499999999999993</v>
      </c>
      <c r="AS69" s="29">
        <v>-6.18</v>
      </c>
      <c r="AV69" s="29">
        <v>24.55</v>
      </c>
      <c r="AY69" s="29">
        <v>0.64900000000000002</v>
      </c>
      <c r="BB69" s="29"/>
      <c r="BC69" s="29"/>
      <c r="BD69" s="29">
        <v>0.35</v>
      </c>
      <c r="BI69" s="29">
        <f t="shared" ref="BI69:BI70" si="30">SQRT(($BG$2*(10^6))/(AY69-$BH$2))-273.15</f>
        <v>7.9014169861077335</v>
      </c>
      <c r="BL69" s="29">
        <f t="shared" ref="BL69:BL70" si="31">IF(H69="Calcite",EXP((((18.03*10^3)/(BI69+273.15))-32.42)/1000),IF(H69="Aragonite",EXP((((17.88*10^3)/(BI69+273.15))-31.14)/1000),IF(H69="Dolomite",EXP((((18.02*10^3)/(BI69+273.15))-29.38)/1000),"")))</f>
        <v>1.0330114274421165</v>
      </c>
      <c r="BN69" s="29">
        <f t="shared" ref="BN69:BN70" si="32">((AV69+1000)/BL69)-1000</f>
        <v>-8.1910298544017905</v>
      </c>
    </row>
    <row r="70" spans="1:68" s="106" customFormat="1" ht="15.75" customHeight="1" x14ac:dyDescent="0.2">
      <c r="A70" s="102" t="s">
        <v>863</v>
      </c>
      <c r="B70" s="103"/>
      <c r="C70" s="104"/>
      <c r="D70" s="105" t="s">
        <v>94</v>
      </c>
      <c r="E70" s="105" t="s">
        <v>321</v>
      </c>
      <c r="F70" s="105" t="s">
        <v>84</v>
      </c>
      <c r="G70" s="105" t="s">
        <v>315</v>
      </c>
      <c r="H70" s="105" t="s">
        <v>72</v>
      </c>
      <c r="I70" s="105" t="s">
        <v>104</v>
      </c>
      <c r="J70" s="105">
        <v>-9.9</v>
      </c>
      <c r="K70" s="105" t="s">
        <v>74</v>
      </c>
      <c r="L70" s="105">
        <v>2.58</v>
      </c>
      <c r="M70" s="105" t="s">
        <v>74</v>
      </c>
      <c r="N70" s="105">
        <v>33.58</v>
      </c>
      <c r="O70" s="105" t="s">
        <v>74</v>
      </c>
      <c r="P70" s="105">
        <v>0.89100000000000001</v>
      </c>
      <c r="Q70" s="105" t="s">
        <v>322</v>
      </c>
      <c r="R70" s="105">
        <v>-1.417</v>
      </c>
      <c r="S70" s="105" t="s">
        <v>322</v>
      </c>
      <c r="T70" s="105">
        <v>16.010999999999999</v>
      </c>
      <c r="U70" s="105" t="s">
        <v>323</v>
      </c>
      <c r="V70" s="105">
        <v>-0.63</v>
      </c>
      <c r="W70" s="105" t="s">
        <v>324</v>
      </c>
      <c r="X70" s="105">
        <v>-72.694999999999993</v>
      </c>
      <c r="Y70" s="105" t="s">
        <v>325</v>
      </c>
      <c r="Z70" s="105">
        <v>-82.126999999999995</v>
      </c>
      <c r="AA70" s="105" t="s">
        <v>326</v>
      </c>
      <c r="AB70" s="105">
        <v>1.4785722614500717E-3</v>
      </c>
      <c r="AC70" s="105" t="s">
        <v>327</v>
      </c>
      <c r="AD70" s="105">
        <v>-1.4179999999999999</v>
      </c>
      <c r="AE70" s="105">
        <v>0.99980696679540715</v>
      </c>
      <c r="AF70" s="105">
        <v>1.0202748341916492</v>
      </c>
      <c r="AG70" s="105">
        <v>-0.39800000000000002</v>
      </c>
      <c r="AH70" s="105">
        <v>0</v>
      </c>
      <c r="AI70" s="105">
        <v>-3.1688240624465808E-4</v>
      </c>
      <c r="AJ70" s="105" t="s">
        <v>328</v>
      </c>
      <c r="AK70" s="105">
        <v>-0.625</v>
      </c>
      <c r="AL70" s="105">
        <v>0.87286072713124863</v>
      </c>
      <c r="AM70" s="105">
        <v>0.41576943403857214</v>
      </c>
      <c r="AN70" s="105">
        <v>-0.13</v>
      </c>
      <c r="AO70" s="105">
        <v>0</v>
      </c>
      <c r="AP70" s="105">
        <v>-9.9499999999999993</v>
      </c>
      <c r="AQ70" s="102"/>
      <c r="AR70" s="102"/>
      <c r="AS70" s="105">
        <v>-6.12</v>
      </c>
      <c r="AT70" s="102"/>
      <c r="AU70" s="102"/>
      <c r="AV70" s="105">
        <v>24.61</v>
      </c>
      <c r="AW70" s="102"/>
      <c r="AX70" s="102"/>
      <c r="AY70" s="105">
        <v>-0.39800000000000002</v>
      </c>
      <c r="AZ70" s="102"/>
      <c r="BA70" s="102"/>
      <c r="BB70" s="105"/>
      <c r="BC70" s="105"/>
      <c r="BD70" s="105">
        <v>-0.13</v>
      </c>
      <c r="BE70" s="102"/>
      <c r="BF70" s="102"/>
      <c r="BG70" s="102"/>
      <c r="BH70" s="102"/>
      <c r="BI70" s="105" t="e">
        <f t="shared" si="30"/>
        <v>#NUM!</v>
      </c>
      <c r="BJ70" s="102"/>
      <c r="BK70" s="102"/>
      <c r="BL70" s="105" t="e">
        <f t="shared" si="31"/>
        <v>#NUM!</v>
      </c>
      <c r="BM70" s="102"/>
      <c r="BN70" s="105" t="e">
        <f t="shared" si="32"/>
        <v>#NUM!</v>
      </c>
      <c r="BO70" s="102"/>
      <c r="BP70" s="102"/>
    </row>
    <row r="71" spans="1:68" ht="15.75" customHeight="1" x14ac:dyDescent="0.2">
      <c r="B71" s="22"/>
      <c r="C71" s="23"/>
      <c r="BI71" s="29"/>
    </row>
    <row r="72" spans="1:68" ht="15.75" customHeight="1" x14ac:dyDescent="0.2">
      <c r="A72" s="25"/>
      <c r="B72" s="26">
        <v>2</v>
      </c>
      <c r="C72" s="27"/>
      <c r="D72" s="28" t="str">
        <f>G73</f>
        <v>Lingtai S M 19</v>
      </c>
      <c r="E72" s="25"/>
      <c r="F72" s="25"/>
      <c r="G72" s="25"/>
      <c r="H72" s="25"/>
      <c r="I72" s="25"/>
      <c r="J72" s="25"/>
      <c r="K72" s="28">
        <f>STDEV(J73:J74)/SQRT(COUNT(J73:J74))</f>
        <v>6.4999999999999503E-2</v>
      </c>
      <c r="L72" s="25"/>
      <c r="M72" s="28">
        <f>STDEV(L73:L74)/SQRT(COUNT(L73:L74))</f>
        <v>0.44499999999999978</v>
      </c>
      <c r="N72" s="25"/>
      <c r="O72" s="28">
        <f>STDEV(N73:N74)/SQRT(COUNT(N73:N74))</f>
        <v>0.46000000000000085</v>
      </c>
      <c r="P72" s="25"/>
      <c r="Q72" s="28">
        <f>STDEV(P73:P74)/SQRT(COUNT(P73:P74))</f>
        <v>2.3234999999999961</v>
      </c>
      <c r="R72" s="25"/>
      <c r="S72" s="28">
        <f>STDEV(R73:R74)/SQRT(COUNT(R73:R74))</f>
        <v>6.1000000000000013E-2</v>
      </c>
      <c r="T72" s="25"/>
      <c r="U72" s="28">
        <f>STDEV(T73:T74)/SQRT(COUNT(T73:T74))</f>
        <v>5.6559999999999651</v>
      </c>
      <c r="V72" s="25"/>
      <c r="W72" s="28">
        <f>STDEV(V73:V74)/SQRT(COUNT(V73:V74))</f>
        <v>0.73449999999999993</v>
      </c>
      <c r="X72" s="25"/>
      <c r="Y72" s="28">
        <f>STDEV(X73:X74)/SQRT(COUNT(X73:X74))</f>
        <v>57.193999999999996</v>
      </c>
      <c r="Z72" s="25"/>
      <c r="AA72" s="28">
        <f>STDEV(Z73:Z74)/SQRT(COUNT(Z73:Z74))</f>
        <v>51.087499999999991</v>
      </c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8">
        <f>AVERAGE(AP73:AP74)</f>
        <v>-10.254999999999999</v>
      </c>
      <c r="AR72" s="28">
        <f>STDEV(AP73:AP74)</f>
        <v>0.16263455967290497</v>
      </c>
      <c r="AS72" s="25"/>
      <c r="AT72" s="28">
        <f>AVERAGE(AS73:AS74)</f>
        <v>-0.745</v>
      </c>
      <c r="AU72" s="28">
        <f>STDEV(AS73:AS74)</f>
        <v>0.21920310216783007</v>
      </c>
      <c r="AV72" s="25"/>
      <c r="AW72" s="28">
        <f>AVERAGE(AV73:AV74)</f>
        <v>30.15</v>
      </c>
      <c r="AX72" s="28">
        <f>STDEV(AV73:AV74)</f>
        <v>0.22627416997969541</v>
      </c>
      <c r="AY72" s="25"/>
      <c r="AZ72" s="28">
        <f>AVERAGE(AY73:AY74)</f>
        <v>0.58949999999999991</v>
      </c>
      <c r="BA72" s="28">
        <f>STDEV(AY73:AY74)/SQRT(COUNT(AY73:AY74))</f>
        <v>1.5500000000000012E-2</v>
      </c>
      <c r="BB72" s="30">
        <f>STDEV(AY73:AY74)</f>
        <v>2.1920310216782993E-2</v>
      </c>
      <c r="BC72" s="31">
        <f>BB72*1.95</f>
        <v>4.2744604922726838E-2</v>
      </c>
      <c r="BD72" s="25"/>
      <c r="BE72" s="28">
        <f>AVERAGE(BD73:BD74)</f>
        <v>0.60150000000000003</v>
      </c>
      <c r="BF72" s="28">
        <f>STDEV(BD73:BD74)/SQRT(COUNT(BD73:BD74))</f>
        <v>0.37749999999999995</v>
      </c>
      <c r="BG72" s="25"/>
      <c r="BH72" s="25"/>
      <c r="BI72" s="28"/>
      <c r="BJ72" s="28">
        <f>AVERAGE(BI73:BI74)</f>
        <v>26.628679564954609</v>
      </c>
      <c r="BK72" s="28">
        <f>STDEV(BI73:BI74)/SQRT(COUNT(BI73:BI74))</f>
        <v>5.336443126855154</v>
      </c>
      <c r="BL72" s="25"/>
      <c r="BM72" s="28">
        <f>AVERAGE(BL73:BL74)</f>
        <v>1.0289341614507275</v>
      </c>
      <c r="BN72" s="25"/>
      <c r="BO72" s="28">
        <f>AVERAGE(BN73:BN74)</f>
        <v>1.182612724528326</v>
      </c>
      <c r="BP72" s="28">
        <f>STDEV(BN73:BN74)</f>
        <v>1.2838666552116216</v>
      </c>
    </row>
    <row r="73" spans="1:68" ht="15.75" customHeight="1" x14ac:dyDescent="0.2">
      <c r="B73" s="22"/>
      <c r="C73" s="23"/>
      <c r="D73" s="29" t="s">
        <v>68</v>
      </c>
      <c r="E73" s="29" t="s">
        <v>329</v>
      </c>
      <c r="F73" s="29" t="s">
        <v>84</v>
      </c>
      <c r="G73" s="29" t="s">
        <v>330</v>
      </c>
      <c r="H73" s="29" t="s">
        <v>72</v>
      </c>
      <c r="I73" s="29" t="s">
        <v>104</v>
      </c>
      <c r="J73" s="29">
        <v>-10.14</v>
      </c>
      <c r="K73" s="29" t="s">
        <v>74</v>
      </c>
      <c r="L73" s="29">
        <v>8.11</v>
      </c>
      <c r="M73" s="29" t="s">
        <v>74</v>
      </c>
      <c r="N73" s="29">
        <v>39.28</v>
      </c>
      <c r="O73" s="29" t="s">
        <v>74</v>
      </c>
      <c r="P73" s="29">
        <v>7.3070000000000004</v>
      </c>
      <c r="Q73" s="29" t="s">
        <v>331</v>
      </c>
      <c r="R73" s="29">
        <v>-0.39100000000000001</v>
      </c>
      <c r="S73" s="29" t="s">
        <v>186</v>
      </c>
      <c r="T73" s="29">
        <v>27.585999999999999</v>
      </c>
      <c r="U73" s="29" t="s">
        <v>133</v>
      </c>
      <c r="V73" s="29">
        <v>-0.28399999999999997</v>
      </c>
      <c r="W73" s="29" t="s">
        <v>132</v>
      </c>
      <c r="X73" s="29">
        <v>-8.8490000000000002</v>
      </c>
      <c r="Y73" s="29" t="s">
        <v>332</v>
      </c>
      <c r="Z73" s="29">
        <v>-29.422999999999998</v>
      </c>
      <c r="AA73" s="29" t="s">
        <v>333</v>
      </c>
      <c r="AB73" s="29">
        <v>8.3517354377383112E-4</v>
      </c>
      <c r="AC73" s="29" t="s">
        <v>334</v>
      </c>
      <c r="AD73" s="29">
        <v>-0.39800000000000002</v>
      </c>
      <c r="AE73" s="29">
        <v>1.0057432120117369</v>
      </c>
      <c r="AF73" s="29">
        <v>1.0052014255751787</v>
      </c>
      <c r="AG73" s="29">
        <v>0.60499999999999998</v>
      </c>
      <c r="AH73" s="29">
        <v>0</v>
      </c>
      <c r="AI73" s="29">
        <v>-2.325074384794248E-3</v>
      </c>
      <c r="AJ73" s="29" t="s">
        <v>335</v>
      </c>
      <c r="AK73" s="29">
        <v>-0.22</v>
      </c>
      <c r="AL73" s="29">
        <v>1.0656827182901496</v>
      </c>
      <c r="AM73" s="29">
        <v>0.45850841653850105</v>
      </c>
      <c r="AN73" s="29">
        <v>0.224</v>
      </c>
      <c r="AO73" s="29">
        <v>0</v>
      </c>
      <c r="AP73" s="29">
        <v>-10.14</v>
      </c>
      <c r="AS73" s="29">
        <v>-0.59</v>
      </c>
      <c r="AV73" s="29">
        <v>30.31</v>
      </c>
      <c r="AY73" s="29">
        <v>0.60499999999999998</v>
      </c>
      <c r="BB73" s="29"/>
      <c r="BC73" s="29"/>
      <c r="BD73" s="29">
        <v>0.224</v>
      </c>
      <c r="BI73" s="29">
        <f t="shared" ref="BI73:BI74" si="33">SQRT(($BG$2*(10^6))/(AY73-$BH$2))-273.15</f>
        <v>21.292236438099451</v>
      </c>
      <c r="BL73" s="29">
        <f t="shared" ref="BL73:BL74" si="34">IF(H73="Calcite",EXP((((18.03*10^3)/(BI73+273.15))-32.42)/1000),IF(H73="Aragonite",EXP((((17.88*10^3)/(BI73+273.15))-31.14)/1000),IF(H73="Dolomite",EXP((((18.02*10^3)/(BI73+273.15))-29.38)/1000),"")))</f>
        <v>1.0300269672262106</v>
      </c>
      <c r="BN73" s="29">
        <f t="shared" ref="BN73:BN74" si="35">((AV73+1000)/BL73)-1000</f>
        <v>0.27478190648889722</v>
      </c>
    </row>
    <row r="74" spans="1:68" ht="15.75" customHeight="1" x14ac:dyDescent="0.2">
      <c r="B74" s="22"/>
      <c r="C74" s="23"/>
      <c r="D74" s="29" t="s">
        <v>94</v>
      </c>
      <c r="E74" s="29" t="s">
        <v>336</v>
      </c>
      <c r="F74" s="29" t="s">
        <v>70</v>
      </c>
      <c r="G74" s="29" t="s">
        <v>330</v>
      </c>
      <c r="H74" s="29" t="s">
        <v>72</v>
      </c>
      <c r="I74" s="29" t="s">
        <v>148</v>
      </c>
      <c r="J74" s="29">
        <v>-10.27</v>
      </c>
      <c r="K74" s="29" t="s">
        <v>74</v>
      </c>
      <c r="L74" s="29">
        <v>7.22</v>
      </c>
      <c r="M74" s="29" t="s">
        <v>74</v>
      </c>
      <c r="N74" s="29">
        <v>38.36</v>
      </c>
      <c r="O74" s="29" t="s">
        <v>74</v>
      </c>
      <c r="P74" s="29">
        <v>11.954000000000001</v>
      </c>
      <c r="Q74" s="29" t="s">
        <v>76</v>
      </c>
      <c r="R74" s="29">
        <v>-0.26900000000000002</v>
      </c>
      <c r="S74" s="29" t="s">
        <v>96</v>
      </c>
      <c r="T74" s="29">
        <v>38.898000000000003</v>
      </c>
      <c r="U74" s="29" t="s">
        <v>337</v>
      </c>
      <c r="V74" s="29">
        <v>1.1850000000000001</v>
      </c>
      <c r="W74" s="29" t="s">
        <v>338</v>
      </c>
      <c r="X74" s="29">
        <v>105.539</v>
      </c>
      <c r="Y74" s="29" t="s">
        <v>339</v>
      </c>
      <c r="Z74" s="29">
        <v>72.751999999999995</v>
      </c>
      <c r="AA74" s="29" t="s">
        <v>340</v>
      </c>
      <c r="AB74" s="29">
        <v>5.3045064877185986E-3</v>
      </c>
      <c r="AC74" s="29" t="s">
        <v>341</v>
      </c>
      <c r="AD74" s="29">
        <v>-0.33200000000000002</v>
      </c>
      <c r="AE74" s="29">
        <v>1.072792076413549</v>
      </c>
      <c r="AF74" s="29">
        <v>0.93073862135569974</v>
      </c>
      <c r="AG74" s="29">
        <v>0.57399999999999995</v>
      </c>
      <c r="AH74" s="29">
        <v>0</v>
      </c>
      <c r="AI74" s="29">
        <v>5.0257369982954665E-2</v>
      </c>
      <c r="AJ74" s="29" t="s">
        <v>342</v>
      </c>
      <c r="AK74" s="29">
        <v>-0.77</v>
      </c>
      <c r="AL74" s="29">
        <v>1.0905373690228806</v>
      </c>
      <c r="AM74" s="29">
        <v>1.8192719549596736</v>
      </c>
      <c r="AN74" s="29">
        <v>0.97899999999999998</v>
      </c>
      <c r="AO74" s="29">
        <v>0</v>
      </c>
      <c r="AP74" s="29">
        <v>-10.37</v>
      </c>
      <c r="AS74" s="29">
        <v>-0.9</v>
      </c>
      <c r="AV74" s="29">
        <v>29.99</v>
      </c>
      <c r="AY74" s="29">
        <v>0.57399999999999995</v>
      </c>
      <c r="BB74" s="29"/>
      <c r="BC74" s="29"/>
      <c r="BD74" s="29">
        <v>0.97899999999999998</v>
      </c>
      <c r="BI74" s="29">
        <f t="shared" si="33"/>
        <v>31.965122691809768</v>
      </c>
      <c r="BL74" s="29">
        <f t="shared" si="34"/>
        <v>1.0278413556752446</v>
      </c>
      <c r="BN74" s="29">
        <f t="shared" si="35"/>
        <v>2.0904435425677548</v>
      </c>
    </row>
    <row r="75" spans="1:68" ht="15.75" customHeight="1" x14ac:dyDescent="0.2">
      <c r="B75" s="22"/>
      <c r="C75" s="23"/>
      <c r="BI75" s="29"/>
    </row>
    <row r="76" spans="1:68" ht="15.75" customHeight="1" x14ac:dyDescent="0.2">
      <c r="A76" s="25"/>
      <c r="B76" s="26">
        <v>2</v>
      </c>
      <c r="C76" s="27"/>
      <c r="D76" s="28" t="str">
        <f>G77</f>
        <v>Lingtai S M 20</v>
      </c>
      <c r="E76" s="25"/>
      <c r="F76" s="25"/>
      <c r="G76" s="25"/>
      <c r="H76" s="25"/>
      <c r="I76" s="25"/>
      <c r="J76" s="25"/>
      <c r="K76" s="28">
        <f>STDEV(J77:J78)/SQRT(COUNT(J77:J78))</f>
        <v>7.000000000000027E-2</v>
      </c>
      <c r="L76" s="25"/>
      <c r="M76" s="28">
        <f>STDEV(L77:L78)/SQRT(COUNT(L77:L78))</f>
        <v>0.36499999999999977</v>
      </c>
      <c r="N76" s="25"/>
      <c r="O76" s="28">
        <f>STDEV(N77:N78)/SQRT(COUNT(N77:N78))</f>
        <v>0.37499999999999994</v>
      </c>
      <c r="P76" s="25"/>
      <c r="Q76" s="28">
        <f>STDEV(P77:P78)/SQRT(COUNT(P77:P78))</f>
        <v>2.4310000000000018</v>
      </c>
      <c r="R76" s="25"/>
      <c r="S76" s="28">
        <f>STDEV(R77:R78)/SQRT(COUNT(R77:R78))</f>
        <v>0.10050000000000001</v>
      </c>
      <c r="T76" s="25"/>
      <c r="U76" s="28">
        <f>STDEV(T77:T78)/SQRT(COUNT(T77:T78))</f>
        <v>5.5099999999999989</v>
      </c>
      <c r="V76" s="25"/>
      <c r="W76" s="28">
        <f>STDEV(V77:V78)/SQRT(COUNT(V77:V78))</f>
        <v>0.46749999999999992</v>
      </c>
      <c r="X76" s="25"/>
      <c r="Y76" s="28">
        <f>STDEV(X77:X78)/SQRT(COUNT(X77:X78))</f>
        <v>68.521499999999989</v>
      </c>
      <c r="Z76" s="25"/>
      <c r="AA76" s="28">
        <f>STDEV(Z77:Z78)/SQRT(COUNT(Z77:Z78))</f>
        <v>62.377499999999998</v>
      </c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8">
        <f>AVERAGE(AP77:AP78)</f>
        <v>-10.285</v>
      </c>
      <c r="AR76" s="28">
        <f>STDEV(AP77:AP78)</f>
        <v>0.16263455967290624</v>
      </c>
      <c r="AS76" s="25"/>
      <c r="AT76" s="28">
        <f>AVERAGE(AS77:AS78)</f>
        <v>-3.585</v>
      </c>
      <c r="AU76" s="28">
        <f>STDEV(AS77:AS78)</f>
        <v>0.12020815280171303</v>
      </c>
      <c r="AV76" s="25"/>
      <c r="AW76" s="28">
        <f>AVERAGE(AV77:AV78)</f>
        <v>27.22</v>
      </c>
      <c r="AX76" s="28">
        <f>STDEV(AV77:AV78)</f>
        <v>0.12727922061357835</v>
      </c>
      <c r="AY76" s="25"/>
      <c r="AZ76" s="28">
        <f>AVERAGE(AY77:AY78)</f>
        <v>0.55899999999999994</v>
      </c>
      <c r="BA76" s="28">
        <f>STDEV(AY77:AY78)/SQRT(COUNT(AY77:AY78))</f>
        <v>2.6999999999999965E-2</v>
      </c>
      <c r="BB76" s="30">
        <f>STDEV(AY77:AY78)</f>
        <v>3.8183766184073521E-2</v>
      </c>
      <c r="BC76" s="31">
        <f>BB76*1.95</f>
        <v>7.445834405894336E-2</v>
      </c>
      <c r="BD76" s="25"/>
      <c r="BE76" s="28">
        <f>AVERAGE(BD77:BD78)</f>
        <v>0.51600000000000001</v>
      </c>
      <c r="BF76" s="28">
        <f>STDEV(BD77:BD78)/SQRT(COUNT(BD77:BD78))</f>
        <v>0.26600000000000007</v>
      </c>
      <c r="BG76" s="25"/>
      <c r="BH76" s="25"/>
      <c r="BI76" s="28"/>
      <c r="BJ76" s="28">
        <f>AVERAGE(BI77:BI78)</f>
        <v>38.083573450888565</v>
      </c>
      <c r="BK76" s="28">
        <f>STDEV(BI77:BI78)/SQRT(COUNT(BI77:BI78))</f>
        <v>10.386005305059454</v>
      </c>
      <c r="BL76" s="25"/>
      <c r="BM76" s="28">
        <f>AVERAGE(BL77:BL78)</f>
        <v>1.0267255929051389</v>
      </c>
      <c r="BN76" s="25"/>
      <c r="BO76" s="28">
        <f>AVERAGE(BN77:BN78)</f>
        <v>0.48539117174397006</v>
      </c>
      <c r="BP76" s="28">
        <f>STDEV(BN77:BN78)</f>
        <v>2.839481655347003</v>
      </c>
    </row>
    <row r="77" spans="1:68" ht="15.75" customHeight="1" x14ac:dyDescent="0.2">
      <c r="B77" s="22"/>
      <c r="C77" s="23"/>
      <c r="D77" s="29" t="s">
        <v>68</v>
      </c>
      <c r="E77" s="29" t="s">
        <v>343</v>
      </c>
      <c r="F77" s="29" t="s">
        <v>84</v>
      </c>
      <c r="G77" s="29" t="s">
        <v>344</v>
      </c>
      <c r="H77" s="29" t="s">
        <v>72</v>
      </c>
      <c r="I77" s="29" t="s">
        <v>104</v>
      </c>
      <c r="J77" s="29">
        <v>-10.16</v>
      </c>
      <c r="K77" s="29" t="s">
        <v>74</v>
      </c>
      <c r="L77" s="29">
        <v>5.18</v>
      </c>
      <c r="M77" s="29" t="s">
        <v>74</v>
      </c>
      <c r="N77" s="29">
        <v>36.26</v>
      </c>
      <c r="O77" s="29" t="s">
        <v>74</v>
      </c>
      <c r="P77" s="29">
        <v>4.2229999999999999</v>
      </c>
      <c r="Q77" s="29" t="s">
        <v>125</v>
      </c>
      <c r="R77" s="29">
        <v>-0.47399999999999998</v>
      </c>
      <c r="S77" s="29" t="s">
        <v>124</v>
      </c>
      <c r="T77" s="29">
        <v>21.67</v>
      </c>
      <c r="U77" s="29" t="s">
        <v>345</v>
      </c>
      <c r="V77" s="29">
        <v>-0.24299999999999999</v>
      </c>
      <c r="W77" s="29" t="s">
        <v>87</v>
      </c>
      <c r="X77" s="29">
        <v>-30.75</v>
      </c>
      <c r="Y77" s="29" t="s">
        <v>346</v>
      </c>
      <c r="Z77" s="29">
        <v>-45.308</v>
      </c>
      <c r="AA77" s="29" t="s">
        <v>347</v>
      </c>
      <c r="AB77" s="29">
        <v>1.0971700604694348E-3</v>
      </c>
      <c r="AC77" s="29" t="s">
        <v>348</v>
      </c>
      <c r="AD77" s="29">
        <v>-0.47799999999999998</v>
      </c>
      <c r="AE77" s="29">
        <v>1.0452365447991621</v>
      </c>
      <c r="AF77" s="29">
        <v>1.0323601726297944</v>
      </c>
      <c r="AG77" s="29">
        <v>0.53200000000000003</v>
      </c>
      <c r="AH77" s="29">
        <v>0</v>
      </c>
      <c r="AI77" s="29">
        <v>-2.1923457890010152E-3</v>
      </c>
      <c r="AJ77" s="29" t="s">
        <v>349</v>
      </c>
      <c r="AK77" s="29">
        <v>-0.19500000000000001</v>
      </c>
      <c r="AL77" s="29">
        <v>1.0719131557829391</v>
      </c>
      <c r="AM77" s="29">
        <v>0.4590570455300193</v>
      </c>
      <c r="AN77" s="29">
        <v>0.25</v>
      </c>
      <c r="AO77" s="29">
        <v>0</v>
      </c>
      <c r="AP77" s="29">
        <v>-10.17</v>
      </c>
      <c r="AS77" s="29">
        <v>-3.5</v>
      </c>
      <c r="AV77" s="29">
        <v>27.31</v>
      </c>
      <c r="AY77" s="29">
        <v>0.53200000000000003</v>
      </c>
      <c r="BB77" s="29"/>
      <c r="BC77" s="29"/>
      <c r="BD77" s="29">
        <v>0.25</v>
      </c>
      <c r="BI77" s="29">
        <f t="shared" ref="BI77:BI78" si="36">SQRT(($BG$2*(10^6))/(AY77-$BH$2))-273.15</f>
        <v>48.469578755948021</v>
      </c>
      <c r="BL77" s="29">
        <f t="shared" ref="BL77:BL78" si="37">IF(H77="Calcite",EXP((((18.03*10^3)/(BI77+273.15))-32.42)/1000),IF(H77="Aragonite",EXP((((17.88*10^3)/(BI77+273.15))-31.14)/1000),IF(H77="Dolomite",EXP((((18.02*10^3)/(BI77+273.15))-29.38)/1000),"")))</f>
        <v>1.0247550725521222</v>
      </c>
      <c r="BN77" s="29">
        <f t="shared" ref="BN77:BN78" si="38">((AV77+1000)/BL77)-1000</f>
        <v>2.4932079052946392</v>
      </c>
    </row>
    <row r="78" spans="1:68" ht="15.75" customHeight="1" x14ac:dyDescent="0.2">
      <c r="B78" s="22"/>
      <c r="C78" s="23"/>
      <c r="D78" s="29" t="s">
        <v>94</v>
      </c>
      <c r="E78" s="29" t="s">
        <v>350</v>
      </c>
      <c r="F78" s="29" t="s">
        <v>70</v>
      </c>
      <c r="G78" s="29" t="s">
        <v>344</v>
      </c>
      <c r="H78" s="29" t="s">
        <v>72</v>
      </c>
      <c r="I78" s="29" t="s">
        <v>148</v>
      </c>
      <c r="J78" s="29">
        <v>-10.3</v>
      </c>
      <c r="K78" s="29" t="s">
        <v>74</v>
      </c>
      <c r="L78" s="29">
        <v>4.45</v>
      </c>
      <c r="M78" s="29" t="s">
        <v>74</v>
      </c>
      <c r="N78" s="29">
        <v>35.51</v>
      </c>
      <c r="O78" s="29" t="s">
        <v>74</v>
      </c>
      <c r="P78" s="29">
        <v>9.0850000000000009</v>
      </c>
      <c r="Q78" s="29" t="s">
        <v>169</v>
      </c>
      <c r="R78" s="29">
        <v>-0.27300000000000002</v>
      </c>
      <c r="S78" s="29" t="s">
        <v>169</v>
      </c>
      <c r="T78" s="29">
        <v>32.69</v>
      </c>
      <c r="U78" s="29" t="s">
        <v>78</v>
      </c>
      <c r="V78" s="29">
        <v>0.69199999999999995</v>
      </c>
      <c r="W78" s="29" t="s">
        <v>351</v>
      </c>
      <c r="X78" s="29">
        <v>106.29300000000001</v>
      </c>
      <c r="Y78" s="29" t="s">
        <v>352</v>
      </c>
      <c r="Z78" s="29">
        <v>79.447000000000003</v>
      </c>
      <c r="AA78" s="29" t="s">
        <v>353</v>
      </c>
      <c r="AB78" s="29">
        <v>5.3045064877186012E-3</v>
      </c>
      <c r="AC78" s="29" t="s">
        <v>354</v>
      </c>
      <c r="AD78" s="29">
        <v>-0.32100000000000001</v>
      </c>
      <c r="AE78" s="29">
        <v>1.0727920764135488</v>
      </c>
      <c r="AF78" s="29">
        <v>0.93073862135569962</v>
      </c>
      <c r="AG78" s="29">
        <v>0.58599999999999997</v>
      </c>
      <c r="AH78" s="29">
        <v>0</v>
      </c>
      <c r="AI78" s="29">
        <v>5.0257369982954672E-2</v>
      </c>
      <c r="AJ78" s="29" t="s">
        <v>355</v>
      </c>
      <c r="AK78" s="29">
        <v>-0.95099999999999996</v>
      </c>
      <c r="AL78" s="29">
        <v>1.0905373690228797</v>
      </c>
      <c r="AM78" s="29">
        <v>1.8192719549596728</v>
      </c>
      <c r="AN78" s="29">
        <v>0.78200000000000003</v>
      </c>
      <c r="AO78" s="29">
        <v>0</v>
      </c>
      <c r="AP78" s="29">
        <v>-10.4</v>
      </c>
      <c r="AS78" s="29">
        <v>-3.67</v>
      </c>
      <c r="AV78" s="29">
        <v>27.13</v>
      </c>
      <c r="AY78" s="29">
        <v>0.58599999999999997</v>
      </c>
      <c r="BB78" s="29"/>
      <c r="BC78" s="29"/>
      <c r="BD78" s="29">
        <v>0.78200000000000003</v>
      </c>
      <c r="BI78" s="29">
        <f t="shared" si="36"/>
        <v>27.697568145829109</v>
      </c>
      <c r="BL78" s="29">
        <f t="shared" si="37"/>
        <v>1.0286961132581556</v>
      </c>
      <c r="BN78" s="29">
        <f t="shared" si="38"/>
        <v>-1.5224255618066991</v>
      </c>
    </row>
    <row r="79" spans="1:68" ht="15.75" customHeight="1" x14ac:dyDescent="0.2">
      <c r="B79" s="22"/>
      <c r="C79" s="23"/>
      <c r="BI79" s="29"/>
    </row>
    <row r="80" spans="1:68" ht="15.75" customHeight="1" x14ac:dyDescent="0.2">
      <c r="A80" s="25"/>
      <c r="B80" s="26">
        <v>2</v>
      </c>
      <c r="C80" s="27"/>
      <c r="D80" s="28" t="str">
        <f>G81</f>
        <v>Mangshan S M 01</v>
      </c>
      <c r="E80" s="25"/>
      <c r="F80" s="25"/>
      <c r="G80" s="25"/>
      <c r="H80" s="25"/>
      <c r="I80" s="25"/>
      <c r="J80" s="25"/>
      <c r="K80" s="28">
        <f>STDEV(J81:J82)/SQRT(COUNT(J81:J82))</f>
        <v>4.9999999999998934E-3</v>
      </c>
      <c r="L80" s="25"/>
      <c r="M80" s="28">
        <f>STDEV(L81:L82)/SQRT(COUNT(L81:L82))</f>
        <v>0.3450000000000002</v>
      </c>
      <c r="N80" s="25"/>
      <c r="O80" s="28">
        <f>STDEV(N81:N82)/SQRT(COUNT(N81:N82))</f>
        <v>0.35999999999999943</v>
      </c>
      <c r="P80" s="25"/>
      <c r="Q80" s="28">
        <f>STDEV(P81:P82)/SQRT(COUNT(P81:P82))</f>
        <v>2.4615000000000005</v>
      </c>
      <c r="R80" s="25"/>
      <c r="S80" s="28">
        <f>STDEV(R81:R82)/SQRT(COUNT(R81:R82))</f>
        <v>4.1999999999999683E-2</v>
      </c>
      <c r="T80" s="25"/>
      <c r="U80" s="28">
        <f>STDEV(T81:T82)/SQRT(COUNT(T81:T82))</f>
        <v>5.0084999999999988</v>
      </c>
      <c r="V80" s="25"/>
      <c r="W80" s="28">
        <f>STDEV(V81:V82)/SQRT(COUNT(V81:V82))</f>
        <v>2.0500000000000008E-2</v>
      </c>
      <c r="X80" s="25"/>
      <c r="Y80" s="28">
        <f>STDEV(X81:X82)/SQRT(COUNT(X81:X82))</f>
        <v>50.141999999999996</v>
      </c>
      <c r="Z80" s="25"/>
      <c r="AA80" s="28">
        <f>STDEV(Z81:Z82)/SQRT(COUNT(Z81:Z82))</f>
        <v>44.281499999999994</v>
      </c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8">
        <f>AVERAGE(AP81:AP82)</f>
        <v>-9.4350000000000005</v>
      </c>
      <c r="AR80" s="28">
        <f>STDEV(AP81:AP82)</f>
        <v>4.9497474683058526E-2</v>
      </c>
      <c r="AS80" s="25"/>
      <c r="AT80" s="28">
        <f>AVERAGE(AS81:AS82)</f>
        <v>-6.8849999999999998</v>
      </c>
      <c r="AU80" s="28">
        <f>STDEV(AS81:AS82)</f>
        <v>2.12132034355966E-2</v>
      </c>
      <c r="AV80" s="25"/>
      <c r="AW80" s="28">
        <f>AVERAGE(AV81:AV82)</f>
        <v>23.824999999999999</v>
      </c>
      <c r="AX80" s="28">
        <f>STDEV(AV81:AV82)</f>
        <v>2.1213203435597228E-2</v>
      </c>
      <c r="AY80" s="25"/>
      <c r="AZ80" s="28">
        <f>AVERAGE(AY81:AY82)</f>
        <v>0.59799999999999998</v>
      </c>
      <c r="BA80" s="28">
        <f>STDEV(AY81:AY82)/SQRT(COUNT(AY81:AY82))</f>
        <v>1.0000000000000009E-3</v>
      </c>
      <c r="BB80" s="30">
        <f>STDEV(AY81:AY82)</f>
        <v>1.4142135623730963E-3</v>
      </c>
      <c r="BC80" s="31">
        <f>BB80*1.95</f>
        <v>2.7577164466275378E-3</v>
      </c>
      <c r="BD80" s="25"/>
      <c r="BE80" s="28">
        <f>AVERAGE(BD81:BD82)</f>
        <v>0.248</v>
      </c>
      <c r="BF80" s="28">
        <f>STDEV(BD81:BD82)/SQRT(COUNT(BD81:BD82))</f>
        <v>4.9000000000000071E-2</v>
      </c>
      <c r="BG80" s="25"/>
      <c r="BH80" s="25"/>
      <c r="BI80" s="28"/>
      <c r="BJ80" s="28">
        <f>AVERAGE(BI81:BI82)</f>
        <v>23.604777718568243</v>
      </c>
      <c r="BK80" s="28">
        <f>STDEV(BI81:BI82)/SQRT(COUNT(BI81:BI82))</f>
        <v>0.33418373204062846</v>
      </c>
      <c r="BL80" s="25"/>
      <c r="BM80" s="28">
        <f>AVERAGE(BL81:BL82)</f>
        <v>1.0295397386000955</v>
      </c>
      <c r="BN80" s="25"/>
      <c r="BO80" s="28">
        <f>AVERAGE(BN81:BN82)</f>
        <v>-5.5507647297013705</v>
      </c>
      <c r="BP80" s="28">
        <f>STDEV(BN81:BN82)</f>
        <v>0.11602809519979847</v>
      </c>
    </row>
    <row r="81" spans="1:68" ht="15.75" customHeight="1" x14ac:dyDescent="0.2">
      <c r="B81" s="22"/>
      <c r="C81" s="23"/>
      <c r="D81" s="29" t="s">
        <v>68</v>
      </c>
      <c r="E81" s="29" t="s">
        <v>356</v>
      </c>
      <c r="F81" s="29" t="s">
        <v>84</v>
      </c>
      <c r="G81" s="29" t="s">
        <v>357</v>
      </c>
      <c r="H81" s="29" t="s">
        <v>72</v>
      </c>
      <c r="I81" s="29" t="s">
        <v>358</v>
      </c>
      <c r="J81" s="29">
        <v>-9.4499999999999993</v>
      </c>
      <c r="K81" s="29" t="s">
        <v>74</v>
      </c>
      <c r="L81" s="29">
        <v>1.88</v>
      </c>
      <c r="M81" s="29" t="s">
        <v>74</v>
      </c>
      <c r="N81" s="29">
        <v>32.86</v>
      </c>
      <c r="O81" s="29" t="s">
        <v>74</v>
      </c>
      <c r="P81" s="29">
        <v>1.6879999999999999</v>
      </c>
      <c r="Q81" s="29" t="s">
        <v>258</v>
      </c>
      <c r="R81" s="29">
        <v>-0.34300000000000003</v>
      </c>
      <c r="S81" s="29" t="s">
        <v>245</v>
      </c>
      <c r="T81" s="29">
        <v>15.173</v>
      </c>
      <c r="U81" s="29" t="s">
        <v>359</v>
      </c>
      <c r="V81" s="29">
        <v>-5.6000000000000001E-2</v>
      </c>
      <c r="W81" s="29" t="s">
        <v>267</v>
      </c>
      <c r="X81" s="29">
        <v>33.417000000000002</v>
      </c>
      <c r="Y81" s="29" t="s">
        <v>360</v>
      </c>
      <c r="Z81" s="29">
        <v>23.879000000000001</v>
      </c>
      <c r="AA81" s="29" t="s">
        <v>361</v>
      </c>
      <c r="AB81" s="29">
        <v>4.0005681269714166E-4</v>
      </c>
      <c r="AC81" s="29" t="s">
        <v>362</v>
      </c>
      <c r="AD81" s="29">
        <v>-0.34399999999999997</v>
      </c>
      <c r="AE81" s="29">
        <v>1.0245178846215435</v>
      </c>
      <c r="AF81" s="29">
        <v>0.94887332604159003</v>
      </c>
      <c r="AG81" s="29">
        <v>0.59699999999999998</v>
      </c>
      <c r="AH81" s="29">
        <v>0</v>
      </c>
      <c r="AI81" s="29">
        <v>-5.5752331536949836E-3</v>
      </c>
      <c r="AJ81" s="29" t="s">
        <v>363</v>
      </c>
      <c r="AK81" s="29">
        <v>2.8000000000000001E-2</v>
      </c>
      <c r="AL81" s="29">
        <v>0.71100026410700534</v>
      </c>
      <c r="AM81" s="29">
        <v>0.27708720578203522</v>
      </c>
      <c r="AN81" s="29">
        <v>0.29699999999999999</v>
      </c>
      <c r="AO81" s="29">
        <v>0</v>
      </c>
      <c r="AP81" s="29">
        <v>-9.4700000000000006</v>
      </c>
      <c r="AS81" s="29">
        <v>-6.87</v>
      </c>
      <c r="AV81" s="29">
        <v>23.84</v>
      </c>
      <c r="AY81" s="29">
        <v>0.59699999999999998</v>
      </c>
      <c r="BB81" s="29"/>
      <c r="BC81" s="29"/>
      <c r="BD81" s="29">
        <v>0.29699999999999999</v>
      </c>
      <c r="BI81" s="29">
        <f t="shared" ref="BI81:BI82" si="39">SQRT(($BG$2*(10^6))/(AY81-$BH$2))-273.15</f>
        <v>23.938961450608872</v>
      </c>
      <c r="BL81" s="29">
        <f t="shared" ref="BL81:BL82" si="40">IF(H81="Calcite",EXP((((18.03*10^3)/(BI81+273.15))-32.42)/1000),IF(H81="Aragonite",EXP((((17.88*10^3)/(BI81+273.15))-31.14)/1000),IF(H81="Dolomite",EXP((((18.02*10^3)/(BI81+273.15))-29.38)/1000),"")))</f>
        <v>1.0294698830295494</v>
      </c>
      <c r="BN81" s="29">
        <f t="shared" ref="BN81:BN82" si="41">((AV81+1000)/BL81)-1000</f>
        <v>-5.4687204767774347</v>
      </c>
    </row>
    <row r="82" spans="1:68" ht="15.75" customHeight="1" x14ac:dyDescent="0.2">
      <c r="B82" s="22"/>
      <c r="C82" s="23"/>
      <c r="D82" s="29" t="s">
        <v>94</v>
      </c>
      <c r="E82" s="29" t="s">
        <v>364</v>
      </c>
      <c r="F82" s="29" t="s">
        <v>70</v>
      </c>
      <c r="G82" s="29" t="s">
        <v>357</v>
      </c>
      <c r="H82" s="29" t="s">
        <v>72</v>
      </c>
      <c r="I82" s="29" t="s">
        <v>148</v>
      </c>
      <c r="J82" s="29">
        <v>-9.44</v>
      </c>
      <c r="K82" s="29" t="s">
        <v>74</v>
      </c>
      <c r="L82" s="29">
        <v>1.19</v>
      </c>
      <c r="M82" s="29" t="s">
        <v>74</v>
      </c>
      <c r="N82" s="29">
        <v>32.14</v>
      </c>
      <c r="O82" s="29" t="s">
        <v>74</v>
      </c>
      <c r="P82" s="29">
        <v>6.6109999999999998</v>
      </c>
      <c r="Q82" s="29" t="s">
        <v>365</v>
      </c>
      <c r="R82" s="29">
        <v>-0.25900000000000001</v>
      </c>
      <c r="S82" s="29" t="s">
        <v>365</v>
      </c>
      <c r="T82" s="29">
        <v>25.19</v>
      </c>
      <c r="U82" s="29" t="s">
        <v>150</v>
      </c>
      <c r="V82" s="29">
        <v>-9.7000000000000003E-2</v>
      </c>
      <c r="W82" s="29" t="s">
        <v>366</v>
      </c>
      <c r="X82" s="29">
        <v>133.70099999999999</v>
      </c>
      <c r="Y82" s="29" t="s">
        <v>367</v>
      </c>
      <c r="Z82" s="29">
        <v>112.44199999999999</v>
      </c>
      <c r="AA82" s="29" t="s">
        <v>368</v>
      </c>
      <c r="AB82" s="29">
        <v>4.476774032871768E-3</v>
      </c>
      <c r="AC82" s="29" t="s">
        <v>369</v>
      </c>
      <c r="AD82" s="29">
        <v>-0.28899999999999998</v>
      </c>
      <c r="AE82" s="29">
        <v>1.0802092826800149</v>
      </c>
      <c r="AF82" s="29">
        <v>0.91146526024125596</v>
      </c>
      <c r="AG82" s="29">
        <v>0.59899999999999998</v>
      </c>
      <c r="AH82" s="29">
        <v>0</v>
      </c>
      <c r="AI82" s="29">
        <v>6.1071326173145001E-2</v>
      </c>
      <c r="AJ82" s="29" t="s">
        <v>370</v>
      </c>
      <c r="AK82" s="29">
        <v>-1.635</v>
      </c>
      <c r="AL82" s="29">
        <v>0.80925821981520518</v>
      </c>
      <c r="AM82" s="29">
        <v>1.5220095968979936</v>
      </c>
      <c r="AN82" s="29">
        <v>0.19900000000000001</v>
      </c>
      <c r="AO82" s="29">
        <v>0</v>
      </c>
      <c r="AP82" s="29">
        <v>-9.4</v>
      </c>
      <c r="AS82" s="29">
        <v>-6.9</v>
      </c>
      <c r="AV82" s="29">
        <v>23.81</v>
      </c>
      <c r="AY82" s="29">
        <v>0.59899999999999998</v>
      </c>
      <c r="BB82" s="29"/>
      <c r="BC82" s="29"/>
      <c r="BD82" s="29">
        <v>0.19900000000000001</v>
      </c>
      <c r="BI82" s="29">
        <f t="shared" si="39"/>
        <v>23.270593986527615</v>
      </c>
      <c r="BL82" s="29">
        <f t="shared" si="40"/>
        <v>1.0296095941706416</v>
      </c>
      <c r="BN82" s="29">
        <f t="shared" si="41"/>
        <v>-5.6328089826253063</v>
      </c>
    </row>
    <row r="83" spans="1:68" ht="15.75" customHeight="1" x14ac:dyDescent="0.2">
      <c r="B83" s="22"/>
      <c r="C83" s="23"/>
      <c r="BI83" s="29"/>
    </row>
    <row r="84" spans="1:68" ht="15.75" customHeight="1" x14ac:dyDescent="0.2">
      <c r="A84" s="25"/>
      <c r="B84" s="26">
        <v>2</v>
      </c>
      <c r="C84" s="27"/>
      <c r="D84" s="28" t="str">
        <f>G85</f>
        <v>Mangshan S M 02</v>
      </c>
      <c r="E84" s="25"/>
      <c r="F84" s="25"/>
      <c r="G84" s="25"/>
      <c r="H84" s="25"/>
      <c r="I84" s="25"/>
      <c r="J84" s="25"/>
      <c r="K84" s="28">
        <f>STDEV(J85:J86)/SQRT(COUNT(J85:J86))</f>
        <v>1.0000000000000231E-2</v>
      </c>
      <c r="L84" s="25"/>
      <c r="M84" s="28">
        <f>STDEV(L85:L86)/SQRT(COUNT(L85:L86))</f>
        <v>0.29999999999999982</v>
      </c>
      <c r="N84" s="25"/>
      <c r="O84" s="28">
        <f>STDEV(N85:N86)/SQRT(COUNT(N85:N86))</f>
        <v>0.30999999999999872</v>
      </c>
      <c r="P84" s="25"/>
      <c r="Q84" s="28">
        <f>STDEV(P85:P86)/SQRT(COUNT(P85:P86))</f>
        <v>2.5244999999999984</v>
      </c>
      <c r="R84" s="25"/>
      <c r="S84" s="28">
        <f>STDEV(R85:R86)/SQRT(COUNT(R85:R86))</f>
        <v>4.5999999999999923E-2</v>
      </c>
      <c r="T84" s="25"/>
      <c r="U84" s="28">
        <f>STDEV(T85:T86)/SQRT(COUNT(T85:T86))</f>
        <v>5.3764999999999956</v>
      </c>
      <c r="V84" s="25"/>
      <c r="W84" s="28">
        <f>STDEV(V85:V86)/SQRT(COUNT(V85:V86))</f>
        <v>0.21649999999999997</v>
      </c>
      <c r="X84" s="25"/>
      <c r="Y84" s="28">
        <f>STDEV(X85:X86)/SQRT(COUNT(X85:X86))</f>
        <v>51.471500000000006</v>
      </c>
      <c r="Z84" s="25"/>
      <c r="AA84" s="28">
        <f>STDEV(Z85:Z86)/SQRT(COUNT(Z85:Z86))</f>
        <v>45.158999999999992</v>
      </c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8">
        <f>AVERAGE(AP85:AP86)</f>
        <v>-7.85</v>
      </c>
      <c r="AR84" s="28">
        <f>STDEV(AP85:AP86)</f>
        <v>2.8284271247461926E-2</v>
      </c>
      <c r="AS84" s="25"/>
      <c r="AT84" s="28">
        <f>AVERAGE(AS85:AS86)</f>
        <v>-3.7199999999999998</v>
      </c>
      <c r="AU84" s="28">
        <f>STDEV(AS85:AS86)</f>
        <v>4.2426406871192889E-2</v>
      </c>
      <c r="AV84" s="25"/>
      <c r="AW84" s="28">
        <f>AVERAGE(AV85:AV86)</f>
        <v>27.085000000000001</v>
      </c>
      <c r="AX84" s="28">
        <f>STDEV(AV85:AV86)</f>
        <v>3.5355339059327882E-2</v>
      </c>
      <c r="AY84" s="25"/>
      <c r="AZ84" s="28">
        <f>AVERAGE(AY85:AY86)</f>
        <v>0.61050000000000004</v>
      </c>
      <c r="BA84" s="28">
        <f>STDEV(AY85:AY86)/SQRT(COUNT(AY85:AY86))</f>
        <v>5.5000000000000049E-3</v>
      </c>
      <c r="BB84" s="30">
        <f>STDEV(AY85:AY86)</f>
        <v>7.7781745930520299E-3</v>
      </c>
      <c r="BC84" s="31">
        <f>BB84*1.95</f>
        <v>1.5167440456451457E-2</v>
      </c>
      <c r="BD84" s="25"/>
      <c r="BE84" s="28">
        <f>AVERAGE(BD85:BD86)</f>
        <v>0.29449999999999998</v>
      </c>
      <c r="BF84" s="28">
        <f>STDEV(BD85:BD86)/SQRT(COUNT(BD85:BD86))</f>
        <v>2.1499999999999988E-2</v>
      </c>
      <c r="BG84" s="25"/>
      <c r="BH84" s="25"/>
      <c r="BI84" s="28"/>
      <c r="BJ84" s="28">
        <f>AVERAGE(BI85:BI86)</f>
        <v>19.529045668909475</v>
      </c>
      <c r="BK84" s="28">
        <f>STDEV(BI85:BI86)/SQRT(COUNT(BI85:BI86))</f>
        <v>1.7631907691899753</v>
      </c>
      <c r="BL84" s="25"/>
      <c r="BM84" s="28">
        <f>AVERAGE(BL85:BL86)</f>
        <v>1.0304062016599902</v>
      </c>
      <c r="BN84" s="25"/>
      <c r="BO84" s="28">
        <f>AVERAGE(BN85:BN86)</f>
        <v>-3.2230525481994619</v>
      </c>
      <c r="BP84" s="28">
        <f>STDEV(BN85:BN86)</f>
        <v>0.55312675240962506</v>
      </c>
    </row>
    <row r="85" spans="1:68" ht="15.75" customHeight="1" x14ac:dyDescent="0.2">
      <c r="B85" s="22"/>
      <c r="C85" s="23"/>
      <c r="D85" s="29" t="s">
        <v>68</v>
      </c>
      <c r="E85" s="29" t="s">
        <v>371</v>
      </c>
      <c r="F85" s="29" t="s">
        <v>84</v>
      </c>
      <c r="G85" s="29" t="s">
        <v>372</v>
      </c>
      <c r="H85" s="29" t="s">
        <v>72</v>
      </c>
      <c r="I85" s="29" t="s">
        <v>358</v>
      </c>
      <c r="J85" s="29">
        <v>-7.86</v>
      </c>
      <c r="K85" s="29" t="s">
        <v>74</v>
      </c>
      <c r="L85" s="29">
        <v>5.01</v>
      </c>
      <c r="M85" s="29" t="s">
        <v>74</v>
      </c>
      <c r="N85" s="29">
        <v>36.08</v>
      </c>
      <c r="O85" s="29" t="s">
        <v>74</v>
      </c>
      <c r="P85" s="29">
        <v>6.4509999999999996</v>
      </c>
      <c r="Q85" s="29" t="s">
        <v>169</v>
      </c>
      <c r="R85" s="29">
        <v>-0.32800000000000001</v>
      </c>
      <c r="S85" s="29" t="s">
        <v>169</v>
      </c>
      <c r="T85" s="29">
        <v>21.445</v>
      </c>
      <c r="U85" s="29" t="s">
        <v>275</v>
      </c>
      <c r="V85" s="29">
        <v>-0.13900000000000001</v>
      </c>
      <c r="W85" s="29" t="s">
        <v>125</v>
      </c>
      <c r="X85" s="29">
        <v>27.088000000000001</v>
      </c>
      <c r="Y85" s="29" t="s">
        <v>373</v>
      </c>
      <c r="Z85" s="29">
        <v>9.6539999999999999</v>
      </c>
      <c r="AA85" s="29" t="s">
        <v>374</v>
      </c>
      <c r="AB85" s="29">
        <v>1.9478925518253188E-4</v>
      </c>
      <c r="AC85" s="29" t="s">
        <v>375</v>
      </c>
      <c r="AD85" s="29">
        <v>-0.32900000000000001</v>
      </c>
      <c r="AE85" s="29">
        <v>1.0558306552270282</v>
      </c>
      <c r="AF85" s="29">
        <v>0.96355409069509224</v>
      </c>
      <c r="AG85" s="29">
        <v>0.61599999999999999</v>
      </c>
      <c r="AH85" s="29">
        <v>0</v>
      </c>
      <c r="AI85" s="29">
        <v>-5.6280528590906317E-3</v>
      </c>
      <c r="AJ85" s="29" t="s">
        <v>376</v>
      </c>
      <c r="AK85" s="29">
        <v>-1.7999999999999999E-2</v>
      </c>
      <c r="AL85" s="29">
        <v>0.63706584322454318</v>
      </c>
      <c r="AM85" s="29">
        <v>0.284149218786097</v>
      </c>
      <c r="AN85" s="29">
        <v>0.27300000000000002</v>
      </c>
      <c r="AO85" s="29">
        <v>0</v>
      </c>
      <c r="AP85" s="29">
        <v>-7.87</v>
      </c>
      <c r="AS85" s="29">
        <v>-3.75</v>
      </c>
      <c r="AV85" s="29">
        <v>27.06</v>
      </c>
      <c r="AY85" s="29">
        <v>0.61599999999999999</v>
      </c>
      <c r="BB85" s="29"/>
      <c r="BC85" s="29"/>
      <c r="BD85" s="29">
        <v>0.27300000000000002</v>
      </c>
      <c r="BI85" s="29">
        <f t="shared" ref="BI85:BI86" si="42">SQRT(($BG$2*(10^6))/(AY85-$BH$2))-273.15</f>
        <v>17.7658548997195</v>
      </c>
      <c r="BL85" s="29">
        <f t="shared" ref="BL85:BL86" si="43">IF(H85="Calcite",EXP((((18.03*10^3)/(BI85+273.15))-32.42)/1000),IF(H85="Aragonite",EXP((((17.88*10^3)/(BI85+273.15))-31.14)/1000),IF(H85="Dolomite",EXP((((18.02*10^3)/(BI85+273.15))-29.38)/1000),"")))</f>
        <v>1.0307854360937696</v>
      </c>
      <c r="BN85" s="29">
        <f t="shared" ref="BN85:BN86" si="44">((AV85+1000)/BL85)-1000</f>
        <v>-3.6141722256840012</v>
      </c>
    </row>
    <row r="86" spans="1:68" ht="15.75" customHeight="1" x14ac:dyDescent="0.2">
      <c r="B86" s="22"/>
      <c r="C86" s="23"/>
      <c r="D86" s="29" t="s">
        <v>94</v>
      </c>
      <c r="E86" s="29" t="s">
        <v>377</v>
      </c>
      <c r="F86" s="29" t="s">
        <v>70</v>
      </c>
      <c r="G86" s="29" t="s">
        <v>372</v>
      </c>
      <c r="H86" s="29" t="s">
        <v>72</v>
      </c>
      <c r="I86" s="29" t="s">
        <v>148</v>
      </c>
      <c r="J86" s="29">
        <v>-7.84</v>
      </c>
      <c r="K86" s="29" t="s">
        <v>74</v>
      </c>
      <c r="L86" s="29">
        <v>4.41</v>
      </c>
      <c r="M86" s="29" t="s">
        <v>74</v>
      </c>
      <c r="N86" s="29">
        <v>35.46</v>
      </c>
      <c r="O86" s="29" t="s">
        <v>74</v>
      </c>
      <c r="P86" s="29">
        <v>11.5</v>
      </c>
      <c r="Q86" s="29" t="s">
        <v>365</v>
      </c>
      <c r="R86" s="29">
        <v>-0.23599999999999999</v>
      </c>
      <c r="S86" s="29" t="s">
        <v>365</v>
      </c>
      <c r="T86" s="29">
        <v>32.198</v>
      </c>
      <c r="U86" s="29" t="s">
        <v>378</v>
      </c>
      <c r="V86" s="29">
        <v>0.29399999999999998</v>
      </c>
      <c r="W86" s="29" t="s">
        <v>379</v>
      </c>
      <c r="X86" s="29">
        <v>130.03100000000001</v>
      </c>
      <c r="Y86" s="29" t="s">
        <v>380</v>
      </c>
      <c r="Z86" s="29">
        <v>99.971999999999994</v>
      </c>
      <c r="AA86" s="29" t="s">
        <v>381</v>
      </c>
      <c r="AB86" s="29">
        <v>4.1610440797651563E-3</v>
      </c>
      <c r="AC86" s="29" t="s">
        <v>382</v>
      </c>
      <c r="AD86" s="29">
        <v>-0.28399999999999997</v>
      </c>
      <c r="AE86" s="29">
        <v>1.0810408690020423</v>
      </c>
      <c r="AF86" s="29">
        <v>0.91227675336130887</v>
      </c>
      <c r="AG86" s="29">
        <v>0.60499999999999998</v>
      </c>
      <c r="AH86" s="29">
        <v>0</v>
      </c>
      <c r="AI86" s="29">
        <v>5.5244442595735702E-2</v>
      </c>
      <c r="AJ86" s="29" t="s">
        <v>383</v>
      </c>
      <c r="AK86" s="29">
        <v>-1.4850000000000001</v>
      </c>
      <c r="AL86" s="29">
        <v>0.75527435600237036</v>
      </c>
      <c r="AM86" s="29">
        <v>1.4371420813726234</v>
      </c>
      <c r="AN86" s="29">
        <v>0.316</v>
      </c>
      <c r="AO86" s="29">
        <v>0</v>
      </c>
      <c r="AP86" s="29">
        <v>-7.83</v>
      </c>
      <c r="AS86" s="29">
        <v>-3.69</v>
      </c>
      <c r="AV86" s="29">
        <v>27.11</v>
      </c>
      <c r="AY86" s="29">
        <v>0.60499999999999998</v>
      </c>
      <c r="BB86" s="29"/>
      <c r="BC86" s="29"/>
      <c r="BD86" s="29">
        <v>0.316</v>
      </c>
      <c r="BI86" s="29">
        <f t="shared" si="42"/>
        <v>21.292236438099451</v>
      </c>
      <c r="BL86" s="29">
        <f t="shared" si="43"/>
        <v>1.0300269672262106</v>
      </c>
      <c r="BN86" s="29">
        <f t="shared" si="44"/>
        <v>-2.8319328707149225</v>
      </c>
    </row>
    <row r="87" spans="1:68" ht="15.75" customHeight="1" x14ac:dyDescent="0.2">
      <c r="B87" s="22"/>
      <c r="C87" s="23"/>
      <c r="BI87" s="29"/>
    </row>
    <row r="88" spans="1:68" ht="15.75" customHeight="1" x14ac:dyDescent="0.2">
      <c r="A88" s="25"/>
      <c r="B88" s="26">
        <v>2</v>
      </c>
      <c r="C88" s="27"/>
      <c r="D88" s="28" t="str">
        <f>G89</f>
        <v>Mangshan S M 03</v>
      </c>
      <c r="E88" s="25"/>
      <c r="F88" s="25"/>
      <c r="G88" s="25"/>
      <c r="H88" s="25"/>
      <c r="I88" s="25"/>
      <c r="J88" s="25"/>
      <c r="K88" s="28">
        <f>STDEV(J89:J90)/SQRT(COUNT(J89:J90))</f>
        <v>4.9999999999999822E-2</v>
      </c>
      <c r="L88" s="25"/>
      <c r="M88" s="28">
        <f>STDEV(L89:L90)/SQRT(COUNT(L89:L90))</f>
        <v>0.28999999999999992</v>
      </c>
      <c r="N88" s="25"/>
      <c r="O88" s="28">
        <f>STDEV(N89:N90)/SQRT(COUNT(N89:N90))</f>
        <v>0.29999999999999893</v>
      </c>
      <c r="P88" s="25"/>
      <c r="Q88" s="28">
        <f>STDEV(P89:P90)/SQRT(COUNT(P89:P90))</f>
        <v>2.5390000000000006</v>
      </c>
      <c r="R88" s="25"/>
      <c r="S88" s="28">
        <f>STDEV(R89:R90)/SQRT(COUNT(R89:R90))</f>
        <v>2.0000000000000018E-2</v>
      </c>
      <c r="T88" s="25"/>
      <c r="U88" s="28">
        <f>STDEV(T89:T90)/SQRT(COUNT(T89:T90))</f>
        <v>5.2039999999999997</v>
      </c>
      <c r="V88" s="25"/>
      <c r="W88" s="28">
        <f>STDEV(V89:V90)/SQRT(COUNT(V89:V90))</f>
        <v>6.7499999999999991E-2</v>
      </c>
      <c r="X88" s="25"/>
      <c r="Y88" s="28">
        <f>STDEV(X89:X90)/SQRT(COUNT(X89:X90))</f>
        <v>43.888499999999993</v>
      </c>
      <c r="Z88" s="25"/>
      <c r="AA88" s="28">
        <f>STDEV(Z89:Z90)/SQRT(COUNT(Z89:Z90))</f>
        <v>38.146000000000001</v>
      </c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8">
        <f>AVERAGE(AP89:AP90)</f>
        <v>-9.3249999999999993</v>
      </c>
      <c r="AR88" s="28">
        <f>STDEV(AP89:AP90)</f>
        <v>2.1213203435595972E-2</v>
      </c>
      <c r="AS88" s="25"/>
      <c r="AT88" s="28">
        <f>AVERAGE(AS89:AS90)</f>
        <v>-8.0449999999999999</v>
      </c>
      <c r="AU88" s="28">
        <f>STDEV(AS89:AS90)</f>
        <v>3.5355339059327882E-2</v>
      </c>
      <c r="AV88" s="25"/>
      <c r="AW88" s="28">
        <f>AVERAGE(AV89:AV90)</f>
        <v>22.625</v>
      </c>
      <c r="AX88" s="28">
        <f>STDEV(AV89:AV90)</f>
        <v>3.5355339059325371E-2</v>
      </c>
      <c r="AY88" s="25"/>
      <c r="AZ88" s="28">
        <f>AVERAGE(AY89:AY90)</f>
        <v>0.60499999999999998</v>
      </c>
      <c r="BA88" s="28">
        <f>STDEV(AY89:AY90)/SQRT(COUNT(AY89:AY90))</f>
        <v>1.5000000000000012E-2</v>
      </c>
      <c r="BB88" s="30">
        <f>STDEV(AY89:AY90)</f>
        <v>2.1213203435596444E-2</v>
      </c>
      <c r="BC88" s="31">
        <f>BB88*1.95</f>
        <v>4.1365746699413064E-2</v>
      </c>
      <c r="BD88" s="25"/>
      <c r="BE88" s="28">
        <f>AVERAGE(BD89:BD90)</f>
        <v>-2.0154999999999998</v>
      </c>
      <c r="BF88" s="28">
        <f>STDEV(BD89:BD90)/SQRT(COUNT(BD89:BD90))</f>
        <v>2.2654999999999994</v>
      </c>
      <c r="BG88" s="25"/>
      <c r="BH88" s="25"/>
      <c r="BI88" s="28"/>
      <c r="BJ88" s="28">
        <f>AVERAGE(BI89:BI90)</f>
        <v>21.414475860382737</v>
      </c>
      <c r="BK88" s="28">
        <f>STDEV(BI89:BI90)/SQRT(COUNT(BI89:BI90))</f>
        <v>4.8998777488053245</v>
      </c>
      <c r="BL88" s="25"/>
      <c r="BM88" s="28">
        <f>AVERAGE(BL89:BL90)</f>
        <v>1.0300188408178292</v>
      </c>
      <c r="BN88" s="25"/>
      <c r="BO88" s="28">
        <f>AVERAGE(BN89:BN90)</f>
        <v>-7.1773176754768429</v>
      </c>
      <c r="BP88" s="28">
        <f>STDEV(BN89:BN90)</f>
        <v>1.4523984574804951</v>
      </c>
    </row>
    <row r="89" spans="1:68" ht="15.75" customHeight="1" x14ac:dyDescent="0.2">
      <c r="B89" s="22"/>
      <c r="C89" s="23"/>
      <c r="D89" s="29" t="s">
        <v>68</v>
      </c>
      <c r="E89" s="29" t="s">
        <v>384</v>
      </c>
      <c r="F89" s="29" t="s">
        <v>84</v>
      </c>
      <c r="G89" s="29" t="s">
        <v>385</v>
      </c>
      <c r="H89" s="29" t="s">
        <v>72</v>
      </c>
      <c r="I89" s="29" t="s">
        <v>358</v>
      </c>
      <c r="J89" s="29">
        <v>-9.32</v>
      </c>
      <c r="K89" s="29" t="s">
        <v>74</v>
      </c>
      <c r="L89" s="29">
        <v>0.69</v>
      </c>
      <c r="M89" s="29" t="s">
        <v>74</v>
      </c>
      <c r="N89" s="29">
        <v>31.63</v>
      </c>
      <c r="O89" s="29" t="s">
        <v>74</v>
      </c>
      <c r="P89" s="29">
        <v>0.61899999999999999</v>
      </c>
      <c r="Q89" s="29" t="s">
        <v>258</v>
      </c>
      <c r="R89" s="29">
        <v>-0.32600000000000001</v>
      </c>
      <c r="S89" s="29" t="s">
        <v>258</v>
      </c>
      <c r="T89" s="29">
        <v>12.691000000000001</v>
      </c>
      <c r="U89" s="29" t="s">
        <v>386</v>
      </c>
      <c r="V89" s="29">
        <v>-0.124</v>
      </c>
      <c r="W89" s="29" t="s">
        <v>157</v>
      </c>
      <c r="X89" s="29">
        <v>14.827</v>
      </c>
      <c r="Y89" s="29" t="s">
        <v>387</v>
      </c>
      <c r="Z89" s="29">
        <v>7.7270000000000003</v>
      </c>
      <c r="AA89" s="29" t="s">
        <v>388</v>
      </c>
      <c r="AB89" s="29">
        <v>1.9478925518253188E-4</v>
      </c>
      <c r="AC89" s="29" t="s">
        <v>389</v>
      </c>
      <c r="AD89" s="29">
        <v>-0.32600000000000001</v>
      </c>
      <c r="AE89" s="29">
        <v>1.055830655227028</v>
      </c>
      <c r="AF89" s="29">
        <v>0.96355409069509235</v>
      </c>
      <c r="AG89" s="29">
        <v>0.62</v>
      </c>
      <c r="AH89" s="29">
        <v>0</v>
      </c>
      <c r="AI89" s="29">
        <v>-5.6280528590906343E-3</v>
      </c>
      <c r="AJ89" s="29" t="s">
        <v>390</v>
      </c>
      <c r="AK89" s="29">
        <v>-5.2999999999999999E-2</v>
      </c>
      <c r="AL89" s="29">
        <v>0.63706584322454318</v>
      </c>
      <c r="AM89" s="29">
        <v>0.284149218786097</v>
      </c>
      <c r="AN89" s="29">
        <v>0.25</v>
      </c>
      <c r="AO89" s="29">
        <v>0</v>
      </c>
      <c r="AP89" s="29">
        <v>-9.34</v>
      </c>
      <c r="AS89" s="29">
        <v>-8.07</v>
      </c>
      <c r="AV89" s="29">
        <v>22.6</v>
      </c>
      <c r="AY89" s="29">
        <v>0.62</v>
      </c>
      <c r="BB89" s="29"/>
      <c r="BC89" s="29"/>
      <c r="BD89" s="29">
        <v>0.25</v>
      </c>
      <c r="BI89" s="29">
        <f t="shared" ref="BI89:BI90" si="45">SQRT(($BG$2*(10^6))/(AY89-$BH$2))-273.15</f>
        <v>16.514598111577413</v>
      </c>
      <c r="BL89" s="29">
        <f t="shared" ref="BL89:BL90" si="46">IF(H89="Calcite",EXP((((18.03*10^3)/(BI89+273.15))-32.42)/1000),IF(H89="Aragonite",EXP((((17.88*10^3)/(BI89+273.15))-31.14)/1000),IF(H89="Dolomite",EXP((((18.02*10^3)/(BI89+273.15))-29.38)/1000),"")))</f>
        <v>1.0310591375295586</v>
      </c>
      <c r="BN89" s="29">
        <f t="shared" ref="BN89:BN90" si="47">((AV89+1000)/BL89)-1000</f>
        <v>-8.2043184737461843</v>
      </c>
    </row>
    <row r="90" spans="1:68" ht="15.75" customHeight="1" x14ac:dyDescent="0.2">
      <c r="B90" s="22"/>
      <c r="C90" s="23"/>
      <c r="D90" s="29" t="s">
        <v>94</v>
      </c>
      <c r="E90" s="29" t="s">
        <v>391</v>
      </c>
      <c r="F90" s="29" t="s">
        <v>70</v>
      </c>
      <c r="G90" s="29" t="s">
        <v>385</v>
      </c>
      <c r="H90" s="29" t="s">
        <v>72</v>
      </c>
      <c r="I90" s="29" t="s">
        <v>148</v>
      </c>
      <c r="J90" s="29">
        <v>-9.2200000000000006</v>
      </c>
      <c r="K90" s="29" t="s">
        <v>74</v>
      </c>
      <c r="L90" s="29">
        <v>0.11</v>
      </c>
      <c r="M90" s="29" t="s">
        <v>74</v>
      </c>
      <c r="N90" s="29">
        <v>31.03</v>
      </c>
      <c r="O90" s="29" t="s">
        <v>74</v>
      </c>
      <c r="P90" s="29">
        <v>5.6970000000000001</v>
      </c>
      <c r="Q90" s="29" t="s">
        <v>87</v>
      </c>
      <c r="R90" s="29">
        <v>-0.28599999999999998</v>
      </c>
      <c r="S90" s="29" t="s">
        <v>87</v>
      </c>
      <c r="T90" s="29">
        <v>23.099</v>
      </c>
      <c r="U90" s="29" t="s">
        <v>392</v>
      </c>
      <c r="V90" s="29">
        <v>1.0999999999999999E-2</v>
      </c>
      <c r="W90" s="29" t="s">
        <v>393</v>
      </c>
      <c r="X90" s="29">
        <v>102.604</v>
      </c>
      <c r="Y90" s="29" t="s">
        <v>181</v>
      </c>
      <c r="Z90" s="29">
        <v>84.019000000000005</v>
      </c>
      <c r="AA90" s="29" t="s">
        <v>394</v>
      </c>
      <c r="AB90" s="29">
        <v>5.4017640090174377E-3</v>
      </c>
      <c r="AC90" s="29" t="s">
        <v>395</v>
      </c>
      <c r="AD90" s="29">
        <v>-0.317</v>
      </c>
      <c r="AE90" s="29">
        <v>1.0727808789019457</v>
      </c>
      <c r="AF90" s="29">
        <v>0.92939082881854629</v>
      </c>
      <c r="AG90" s="29">
        <v>0.59</v>
      </c>
      <c r="AH90" s="29">
        <v>0</v>
      </c>
      <c r="AI90" s="29">
        <v>4.8729383260798877E-2</v>
      </c>
      <c r="AJ90" s="29" t="s">
        <v>396</v>
      </c>
      <c r="AK90" s="29">
        <v>-1.1140000000000001</v>
      </c>
      <c r="AL90" s="29">
        <v>-10.176921204140328</v>
      </c>
      <c r="AM90" s="29">
        <v>-15.622030864995782</v>
      </c>
      <c r="AN90" s="29">
        <v>-4.2809999999999997</v>
      </c>
      <c r="AO90" s="29">
        <v>0</v>
      </c>
      <c r="AP90" s="29">
        <v>-9.31</v>
      </c>
      <c r="AS90" s="29">
        <v>-8.02</v>
      </c>
      <c r="AV90" s="29">
        <v>22.65</v>
      </c>
      <c r="AY90" s="29">
        <v>0.59</v>
      </c>
      <c r="BB90" s="29"/>
      <c r="BC90" s="29"/>
      <c r="BD90" s="29">
        <v>-4.2809999999999997</v>
      </c>
      <c r="BI90" s="29">
        <f t="shared" si="45"/>
        <v>26.314353609188061</v>
      </c>
      <c r="BL90" s="29">
        <f t="shared" si="46"/>
        <v>1.0289785441061001</v>
      </c>
      <c r="BN90" s="29">
        <f t="shared" si="47"/>
        <v>-6.1503168772075014</v>
      </c>
    </row>
    <row r="91" spans="1:68" ht="15.75" customHeight="1" x14ac:dyDescent="0.2">
      <c r="B91" s="22"/>
      <c r="C91" s="23"/>
      <c r="BI91" s="29"/>
    </row>
    <row r="92" spans="1:68" ht="15.75" customHeight="1" x14ac:dyDescent="0.2">
      <c r="A92" s="25"/>
      <c r="B92" s="26">
        <v>2</v>
      </c>
      <c r="C92" s="27"/>
      <c r="D92" s="28" t="str">
        <f>G93</f>
        <v>Mangshan S M 04</v>
      </c>
      <c r="E92" s="25"/>
      <c r="F92" s="25"/>
      <c r="G92" s="25"/>
      <c r="H92" s="25"/>
      <c r="I92" s="25"/>
      <c r="J92" s="25"/>
      <c r="K92" s="28">
        <f>STDEV(J93:J94)/SQRT(COUNT(J93:J94))</f>
        <v>4.9999999999998934E-3</v>
      </c>
      <c r="L92" s="25"/>
      <c r="M92" s="28">
        <f>STDEV(L93:L94)/SQRT(COUNT(L93:L94))</f>
        <v>0.32</v>
      </c>
      <c r="N92" s="25"/>
      <c r="O92" s="28">
        <f>STDEV(N93:N94)/SQRT(COUNT(N93:N94))</f>
        <v>0.33000000000000007</v>
      </c>
      <c r="P92" s="25"/>
      <c r="Q92" s="28">
        <f>STDEV(P93:P94)/SQRT(COUNT(P93:P94))</f>
        <v>2.4919999999999995</v>
      </c>
      <c r="R92" s="25"/>
      <c r="S92" s="28">
        <f>STDEV(R93:R94)/SQRT(COUNT(R93:R94))</f>
        <v>5.099999999999992E-2</v>
      </c>
      <c r="T92" s="25"/>
      <c r="U92" s="28">
        <f>STDEV(T93:T94)/SQRT(COUNT(T93:T94))</f>
        <v>4.9914999999999976</v>
      </c>
      <c r="V92" s="25"/>
      <c r="W92" s="28">
        <f>STDEV(V93:V94)/SQRT(COUNT(V93:V94))</f>
        <v>8.0499999999999988E-2</v>
      </c>
      <c r="X92" s="25"/>
      <c r="Y92" s="28">
        <f>STDEV(X93:X94)/SQRT(COUNT(X93:X94))</f>
        <v>66.431000000000012</v>
      </c>
      <c r="Z92" s="25"/>
      <c r="AA92" s="28">
        <f>STDEV(Z93:Z94)/SQRT(COUNT(Z93:Z94))</f>
        <v>60.468499999999992</v>
      </c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8">
        <f>AVERAGE(AP93:AP94)</f>
        <v>-8.8550000000000004</v>
      </c>
      <c r="AR92" s="28">
        <f>STDEV(AP93:AP94)</f>
        <v>3.5355339059327882E-2</v>
      </c>
      <c r="AS92" s="25"/>
      <c r="AT92" s="28">
        <f>AVERAGE(AS93:AS94)</f>
        <v>-7.9950000000000001</v>
      </c>
      <c r="AU92" s="28">
        <f>STDEV(AS93:AS94)</f>
        <v>2.1213203435595972E-2</v>
      </c>
      <c r="AV92" s="25"/>
      <c r="AW92" s="28">
        <f>AVERAGE(AV93:AV94)</f>
        <v>22.675000000000001</v>
      </c>
      <c r="AX92" s="28">
        <f>STDEV(AV93:AV94)</f>
        <v>2.1213203435597228E-2</v>
      </c>
      <c r="AY92" s="25"/>
      <c r="AZ92" s="28">
        <f>AVERAGE(AY93:AY94)</f>
        <v>0.59650000000000003</v>
      </c>
      <c r="BA92" s="28">
        <f>STDEV(AY93:AY94)/SQRT(COUNT(AY93:AY94))</f>
        <v>1.2500000000000011E-2</v>
      </c>
      <c r="BB92" s="30">
        <f>STDEV(AY93:AY94)</f>
        <v>1.7677669529663705E-2</v>
      </c>
      <c r="BC92" s="31">
        <f>BB92*1.95</f>
        <v>3.4471455582844222E-2</v>
      </c>
      <c r="BD92" s="25"/>
      <c r="BE92" s="28">
        <f>AVERAGE(BD93:BD94)</f>
        <v>0.17849999999999999</v>
      </c>
      <c r="BF92" s="28">
        <f>STDEV(BD93:BD94)/SQRT(COUNT(BD93:BD94))</f>
        <v>3.7499999999999971E-2</v>
      </c>
      <c r="BG92" s="25"/>
      <c r="BH92" s="25"/>
      <c r="BI92" s="28"/>
      <c r="BJ92" s="28">
        <f>AVERAGE(BI93:BI94)</f>
        <v>24.195764883122365</v>
      </c>
      <c r="BK92" s="28">
        <f>STDEV(BI93:BI94)/SQRT(COUNT(BI93:BI94))</f>
        <v>4.2006371152094779</v>
      </c>
      <c r="BL92" s="25"/>
      <c r="BM92" s="28">
        <f>AVERAGE(BL93:BL94)</f>
        <v>1.0294291025854982</v>
      </c>
      <c r="BN92" s="25"/>
      <c r="BO92" s="28">
        <f>AVERAGE(BN93:BN94)</f>
        <v>-6.5603129144970467</v>
      </c>
      <c r="BP92" s="28">
        <f>STDEV(BN93:BN94)</f>
        <v>1.1731126229722282</v>
      </c>
    </row>
    <row r="93" spans="1:68" ht="15.75" customHeight="1" x14ac:dyDescent="0.2">
      <c r="B93" s="22"/>
      <c r="C93" s="23"/>
      <c r="D93" s="29" t="s">
        <v>68</v>
      </c>
      <c r="E93" s="29" t="s">
        <v>397</v>
      </c>
      <c r="F93" s="29" t="s">
        <v>84</v>
      </c>
      <c r="G93" s="29" t="s">
        <v>398</v>
      </c>
      <c r="H93" s="29" t="s">
        <v>72</v>
      </c>
      <c r="I93" s="29" t="s">
        <v>358</v>
      </c>
      <c r="J93" s="29">
        <v>-8.8699999999999992</v>
      </c>
      <c r="K93" s="29" t="s">
        <v>74</v>
      </c>
      <c r="L93" s="29">
        <v>0.74</v>
      </c>
      <c r="M93" s="29" t="s">
        <v>74</v>
      </c>
      <c r="N93" s="29">
        <v>31.68</v>
      </c>
      <c r="O93" s="29" t="s">
        <v>74</v>
      </c>
      <c r="P93" s="29">
        <v>1.081</v>
      </c>
      <c r="Q93" s="29" t="s">
        <v>96</v>
      </c>
      <c r="R93" s="29">
        <v>-0.35499999999999998</v>
      </c>
      <c r="S93" s="29" t="s">
        <v>106</v>
      </c>
      <c r="T93" s="29">
        <v>12.762</v>
      </c>
      <c r="U93" s="29" t="s">
        <v>76</v>
      </c>
      <c r="V93" s="29">
        <v>-0.157</v>
      </c>
      <c r="W93" s="29" t="s">
        <v>96</v>
      </c>
      <c r="X93" s="29">
        <v>0.41299999999999998</v>
      </c>
      <c r="Y93" s="29" t="s">
        <v>399</v>
      </c>
      <c r="Z93" s="29">
        <v>-7.1379999999999999</v>
      </c>
      <c r="AA93" s="29" t="s">
        <v>400</v>
      </c>
      <c r="AB93" s="29">
        <v>4.000568126971461E-4</v>
      </c>
      <c r="AC93" s="29" t="s">
        <v>401</v>
      </c>
      <c r="AD93" s="29">
        <v>-0.35599999999999998</v>
      </c>
      <c r="AE93" s="29">
        <v>1.0245178846215441</v>
      </c>
      <c r="AF93" s="29">
        <v>0.94887332604159058</v>
      </c>
      <c r="AG93" s="29">
        <v>0.58399999999999996</v>
      </c>
      <c r="AH93" s="29">
        <v>0</v>
      </c>
      <c r="AI93" s="29">
        <v>-5.5752331536949775E-3</v>
      </c>
      <c r="AJ93" s="29" t="s">
        <v>402</v>
      </c>
      <c r="AK93" s="29">
        <v>-8.5999999999999993E-2</v>
      </c>
      <c r="AL93" s="29">
        <v>0.71100026410700545</v>
      </c>
      <c r="AM93" s="29">
        <v>0.27708720578203522</v>
      </c>
      <c r="AN93" s="29">
        <v>0.216</v>
      </c>
      <c r="AO93" s="29">
        <v>0</v>
      </c>
      <c r="AP93" s="29">
        <v>-8.8800000000000008</v>
      </c>
      <c r="AS93" s="29">
        <v>-8.01</v>
      </c>
      <c r="AV93" s="29">
        <v>22.66</v>
      </c>
      <c r="AY93" s="29">
        <v>0.58399999999999996</v>
      </c>
      <c r="BB93" s="29"/>
      <c r="BC93" s="29"/>
      <c r="BD93" s="29">
        <v>0.216</v>
      </c>
      <c r="BI93" s="29">
        <f t="shared" ref="BI93:BI94" si="48">SQRT(($BG$2*(10^6))/(AY93-$BH$2))-273.15</f>
        <v>28.396401998331839</v>
      </c>
      <c r="BL93" s="29">
        <f t="shared" ref="BL93:BL94" si="49">IF(H93="Calcite",EXP((((18.03*10^3)/(BI93+273.15))-32.42)/1000),IF(H93="Aragonite",EXP((((17.88*10^3)/(BI93+273.15))-31.14)/1000),IF(H93="Dolomite",EXP((((18.02*10^3)/(BI93+273.15))-29.38)/1000),"")))</f>
        <v>1.0285544367045778</v>
      </c>
      <c r="BN93" s="29">
        <f t="shared" ref="BN93:BN94" si="50">((AV93+1000)/BL93)-1000</f>
        <v>-5.7307970236978463</v>
      </c>
    </row>
    <row r="94" spans="1:68" ht="15.75" customHeight="1" x14ac:dyDescent="0.2">
      <c r="B94" s="22"/>
      <c r="C94" s="23"/>
      <c r="D94" s="29" t="s">
        <v>94</v>
      </c>
      <c r="E94" s="29" t="s">
        <v>403</v>
      </c>
      <c r="F94" s="29" t="s">
        <v>70</v>
      </c>
      <c r="G94" s="29" t="s">
        <v>398</v>
      </c>
      <c r="H94" s="29" t="s">
        <v>72</v>
      </c>
      <c r="I94" s="29" t="s">
        <v>148</v>
      </c>
      <c r="J94" s="29">
        <v>-8.86</v>
      </c>
      <c r="K94" s="29" t="s">
        <v>74</v>
      </c>
      <c r="L94" s="29">
        <v>0.1</v>
      </c>
      <c r="M94" s="29" t="s">
        <v>74</v>
      </c>
      <c r="N94" s="29">
        <v>31.02</v>
      </c>
      <c r="O94" s="29" t="s">
        <v>74</v>
      </c>
      <c r="P94" s="29">
        <v>6.0650000000000004</v>
      </c>
      <c r="Q94" s="29" t="s">
        <v>106</v>
      </c>
      <c r="R94" s="29">
        <v>-0.253</v>
      </c>
      <c r="S94" s="29" t="s">
        <v>106</v>
      </c>
      <c r="T94" s="29">
        <v>22.745000000000001</v>
      </c>
      <c r="U94" s="29" t="s">
        <v>216</v>
      </c>
      <c r="V94" s="29">
        <v>-0.318</v>
      </c>
      <c r="W94" s="29" t="s">
        <v>115</v>
      </c>
      <c r="X94" s="29">
        <v>133.27500000000001</v>
      </c>
      <c r="Y94" s="29" t="s">
        <v>404</v>
      </c>
      <c r="Z94" s="29">
        <v>113.79900000000001</v>
      </c>
      <c r="AA94" s="29" t="s">
        <v>405</v>
      </c>
      <c r="AB94" s="29">
        <v>4.4767740328717828E-3</v>
      </c>
      <c r="AC94" s="29" t="s">
        <v>406</v>
      </c>
      <c r="AD94" s="29">
        <v>-0.28000000000000003</v>
      </c>
      <c r="AE94" s="29">
        <v>1.0802092826800149</v>
      </c>
      <c r="AF94" s="29">
        <v>0.91146526024125607</v>
      </c>
      <c r="AG94" s="29">
        <v>0.60899999999999999</v>
      </c>
      <c r="AH94" s="29">
        <v>0</v>
      </c>
      <c r="AI94" s="29">
        <v>6.1071326173145014E-2</v>
      </c>
      <c r="AJ94" s="29" t="s">
        <v>407</v>
      </c>
      <c r="AK94" s="29">
        <v>-1.7070000000000001</v>
      </c>
      <c r="AL94" s="29">
        <v>0.80925821981520552</v>
      </c>
      <c r="AM94" s="29">
        <v>1.5220095968979943</v>
      </c>
      <c r="AN94" s="29">
        <v>0.14099999999999999</v>
      </c>
      <c r="AO94" s="29">
        <v>0</v>
      </c>
      <c r="AP94" s="29">
        <v>-8.83</v>
      </c>
      <c r="AS94" s="29">
        <v>-7.98</v>
      </c>
      <c r="AV94" s="29">
        <v>22.69</v>
      </c>
      <c r="AY94" s="29">
        <v>0.60899999999999999</v>
      </c>
      <c r="BB94" s="29"/>
      <c r="BC94" s="29"/>
      <c r="BD94" s="29">
        <v>0.14099999999999999</v>
      </c>
      <c r="BI94" s="29">
        <f t="shared" si="48"/>
        <v>19.995127767912891</v>
      </c>
      <c r="BL94" s="29">
        <f t="shared" si="49"/>
        <v>1.0303037684664185</v>
      </c>
      <c r="BN94" s="29">
        <f t="shared" si="50"/>
        <v>-7.3898288052962471</v>
      </c>
    </row>
    <row r="95" spans="1:68" ht="15.75" customHeight="1" x14ac:dyDescent="0.2">
      <c r="B95" s="22"/>
      <c r="C95" s="23"/>
      <c r="BI95" s="29"/>
    </row>
    <row r="96" spans="1:68" ht="15.75" customHeight="1" x14ac:dyDescent="0.2">
      <c r="A96" s="25"/>
      <c r="B96" s="26">
        <v>2</v>
      </c>
      <c r="C96" s="27"/>
      <c r="D96" s="28" t="str">
        <f>G97</f>
        <v>Mangshan S M 05</v>
      </c>
      <c r="E96" s="25"/>
      <c r="F96" s="25"/>
      <c r="G96" s="25"/>
      <c r="H96" s="25"/>
      <c r="I96" s="25"/>
      <c r="J96" s="25"/>
      <c r="K96" s="28">
        <f>STDEV(J97:J98)/SQRT(COUNT(J97:J98))</f>
        <v>4.0000000000000036E-2</v>
      </c>
      <c r="L96" s="25"/>
      <c r="M96" s="28">
        <f>STDEV(L97:L98)/SQRT(COUNT(L97:L98))</f>
        <v>0.17999999999999997</v>
      </c>
      <c r="N96" s="25"/>
      <c r="O96" s="28">
        <f>STDEV(N97:N98)/SQRT(COUNT(N97:N98))</f>
        <v>0.18500000000000047</v>
      </c>
      <c r="P96" s="25"/>
      <c r="Q96" s="28">
        <f>STDEV(P97:P98)/SQRT(COUNT(P97:P98))</f>
        <v>2.6394999999999995</v>
      </c>
      <c r="R96" s="25"/>
      <c r="S96" s="28">
        <f>STDEV(R97:R98)/SQRT(COUNT(R97:R98))</f>
        <v>2.3999999999999994E-2</v>
      </c>
      <c r="T96" s="25"/>
      <c r="U96" s="28">
        <f>STDEV(T97:T98)/SQRT(COUNT(T97:T98))</f>
        <v>5.3875000000000002</v>
      </c>
      <c r="V96" s="25"/>
      <c r="W96" s="28">
        <f>STDEV(V97:V98)/SQRT(COUNT(V97:V98))</f>
        <v>3.7499999999999999E-2</v>
      </c>
      <c r="X96" s="25"/>
      <c r="Y96" s="28">
        <f>STDEV(X97:X98)/SQRT(COUNT(X97:X98))</f>
        <v>45.500999999999983</v>
      </c>
      <c r="Z96" s="25"/>
      <c r="AA96" s="28">
        <f>STDEV(Z97:Z98)/SQRT(COUNT(Z97:Z98))</f>
        <v>39.509500000000003</v>
      </c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8">
        <f>AVERAGE(AP97:AP98)</f>
        <v>-9.3550000000000004</v>
      </c>
      <c r="AR96" s="28">
        <f>STDEV(AP97:AP98)</f>
        <v>3.5355339059327882E-2</v>
      </c>
      <c r="AS96" s="25"/>
      <c r="AT96" s="28">
        <f>AVERAGE(AS97:AS98)</f>
        <v>-8.5650000000000013</v>
      </c>
      <c r="AU96" s="28">
        <f>STDEV(AS97:AS98)</f>
        <v>9.1923881554251727E-2</v>
      </c>
      <c r="AV96" s="25"/>
      <c r="AW96" s="28">
        <f>AVERAGE(AV97:AV98)</f>
        <v>22.09</v>
      </c>
      <c r="AX96" s="28">
        <f>STDEV(AV97:AV98)</f>
        <v>9.8994949366117052E-2</v>
      </c>
      <c r="AY96" s="25"/>
      <c r="AZ96" s="28">
        <f>AVERAGE(AY97:AY98)</f>
        <v>0.60949999999999993</v>
      </c>
      <c r="BA96" s="28">
        <f>STDEV(AY97:AY98)/SQRT(COUNT(AY97:AY98))</f>
        <v>1.8500000000000013E-2</v>
      </c>
      <c r="BB96" s="30">
        <f>STDEV(AY97:AY98)</f>
        <v>2.616295090390228E-2</v>
      </c>
      <c r="BC96" s="31">
        <f>BB96*1.95</f>
        <v>5.1017754262609447E-2</v>
      </c>
      <c r="BD96" s="25"/>
      <c r="BE96" s="28">
        <f>AVERAGE(BD97:BD98)</f>
        <v>0.3155</v>
      </c>
      <c r="BF96" s="28">
        <f>STDEV(BD97:BD98)/SQRT(COUNT(BD97:BD98))</f>
        <v>1.7500000000000012E-2</v>
      </c>
      <c r="BG96" s="25"/>
      <c r="BH96" s="25"/>
      <c r="BI96" s="28"/>
      <c r="BJ96" s="28">
        <f>AVERAGE(BI97:BI98)</f>
        <v>20.015644963010914</v>
      </c>
      <c r="BK96" s="28">
        <f>STDEV(BI97:BI98)/SQRT(COUNT(BI97:BI98))</f>
        <v>5.9558758450485225</v>
      </c>
      <c r="BL96" s="25"/>
      <c r="BM96" s="28">
        <f>AVERAGE(BL97:BL98)</f>
        <v>1.0303261078658505</v>
      </c>
      <c r="BN96" s="25"/>
      <c r="BO96" s="28">
        <f>AVERAGE(BN97:BN98)</f>
        <v>-7.9920819164547083</v>
      </c>
      <c r="BP96" s="28">
        <f>STDEV(BN97:BN98)</f>
        <v>1.8350676245478612</v>
      </c>
    </row>
    <row r="97" spans="1:68" ht="15.75" customHeight="1" x14ac:dyDescent="0.2">
      <c r="B97" s="22"/>
      <c r="C97" s="23"/>
      <c r="D97" s="29" t="s">
        <v>68</v>
      </c>
      <c r="E97" s="29" t="s">
        <v>408</v>
      </c>
      <c r="F97" s="29" t="s">
        <v>84</v>
      </c>
      <c r="G97" s="29" t="s">
        <v>409</v>
      </c>
      <c r="H97" s="29" t="s">
        <v>72</v>
      </c>
      <c r="I97" s="29" t="s">
        <v>358</v>
      </c>
      <c r="J97" s="29">
        <v>-9.36</v>
      </c>
      <c r="K97" s="29" t="s">
        <v>74</v>
      </c>
      <c r="L97" s="29">
        <v>0.13</v>
      </c>
      <c r="M97" s="29" t="s">
        <v>74</v>
      </c>
      <c r="N97" s="29">
        <v>31.05</v>
      </c>
      <c r="O97" s="29" t="s">
        <v>74</v>
      </c>
      <c r="P97" s="29">
        <v>2.1999999999999999E-2</v>
      </c>
      <c r="Q97" s="29" t="s">
        <v>233</v>
      </c>
      <c r="R97" s="29">
        <v>-0.318</v>
      </c>
      <c r="S97" s="29" t="s">
        <v>245</v>
      </c>
      <c r="T97" s="29">
        <v>11.647</v>
      </c>
      <c r="U97" s="29" t="s">
        <v>310</v>
      </c>
      <c r="V97" s="29">
        <v>-4.3999999999999997E-2</v>
      </c>
      <c r="W97" s="29" t="s">
        <v>89</v>
      </c>
      <c r="X97" s="29">
        <v>24</v>
      </c>
      <c r="Y97" s="29" t="s">
        <v>410</v>
      </c>
      <c r="Z97" s="29">
        <v>18.007999999999999</v>
      </c>
      <c r="AA97" s="29" t="s">
        <v>411</v>
      </c>
      <c r="AB97" s="29">
        <v>1.94789255182535E-4</v>
      </c>
      <c r="AC97" s="29" t="s">
        <v>412</v>
      </c>
      <c r="AD97" s="29">
        <v>-0.318</v>
      </c>
      <c r="AE97" s="29">
        <v>1.0558306552270282</v>
      </c>
      <c r="AF97" s="29">
        <v>0.96355409069509257</v>
      </c>
      <c r="AG97" s="29">
        <v>0.628</v>
      </c>
      <c r="AH97" s="29">
        <v>0</v>
      </c>
      <c r="AI97" s="29">
        <v>-5.6280528590906317E-3</v>
      </c>
      <c r="AJ97" s="29" t="s">
        <v>413</v>
      </c>
      <c r="AK97" s="29">
        <v>2.1000000000000001E-2</v>
      </c>
      <c r="AL97" s="29">
        <v>0.63706584322454329</v>
      </c>
      <c r="AM97" s="29">
        <v>0.284149218786097</v>
      </c>
      <c r="AN97" s="29">
        <v>0.29799999999999999</v>
      </c>
      <c r="AO97" s="29">
        <v>0</v>
      </c>
      <c r="AP97" s="29">
        <v>-9.3800000000000008</v>
      </c>
      <c r="AS97" s="29">
        <v>-8.6300000000000008</v>
      </c>
      <c r="AV97" s="29">
        <v>22.02</v>
      </c>
      <c r="AY97" s="29">
        <v>0.628</v>
      </c>
      <c r="BB97" s="29"/>
      <c r="BC97" s="29"/>
      <c r="BD97" s="29">
        <v>0.29799999999999999</v>
      </c>
      <c r="BI97" s="29">
        <f t="shared" ref="BI97:BI98" si="51">SQRT(($BG$2*(10^6))/(AY97-$BH$2))-273.15</f>
        <v>14.059769117962389</v>
      </c>
      <c r="BL97" s="29">
        <f t="shared" ref="BL97:BL98" si="52">IF(H97="Calcite",EXP((((18.03*10^3)/(BI97+273.15))-32.42)/1000),IF(H97="Aragonite",EXP((((17.88*10^3)/(BI97+273.15))-31.14)/1000),IF(H97="Dolomite",EXP((((18.02*10^3)/(BI97+273.15))-29.38)/1000),"")))</f>
        <v>1.031603254504398</v>
      </c>
      <c r="BN97" s="29">
        <f t="shared" ref="BN97:BN98" si="53">((AV97+1000)/BL97)-1000</f>
        <v>-9.2896706777083864</v>
      </c>
    </row>
    <row r="98" spans="1:68" ht="15.75" customHeight="1" x14ac:dyDescent="0.2">
      <c r="B98" s="22"/>
      <c r="C98" s="23"/>
      <c r="D98" s="29" t="s">
        <v>94</v>
      </c>
      <c r="E98" s="29" t="s">
        <v>414</v>
      </c>
      <c r="F98" s="29" t="s">
        <v>70</v>
      </c>
      <c r="G98" s="29" t="s">
        <v>409</v>
      </c>
      <c r="H98" s="29" t="s">
        <v>72</v>
      </c>
      <c r="I98" s="29" t="s">
        <v>148</v>
      </c>
      <c r="J98" s="29">
        <v>-9.2799999999999994</v>
      </c>
      <c r="K98" s="29" t="s">
        <v>74</v>
      </c>
      <c r="L98" s="29">
        <v>-0.23</v>
      </c>
      <c r="M98" s="29" t="s">
        <v>74</v>
      </c>
      <c r="N98" s="29">
        <v>30.68</v>
      </c>
      <c r="O98" s="29" t="s">
        <v>74</v>
      </c>
      <c r="P98" s="29">
        <v>5.3010000000000002</v>
      </c>
      <c r="Q98" s="29" t="s">
        <v>96</v>
      </c>
      <c r="R98" s="29">
        <v>-0.27</v>
      </c>
      <c r="S98" s="29" t="s">
        <v>76</v>
      </c>
      <c r="T98" s="29">
        <v>22.422000000000001</v>
      </c>
      <c r="U98" s="29" t="s">
        <v>216</v>
      </c>
      <c r="V98" s="29">
        <v>3.1E-2</v>
      </c>
      <c r="W98" s="29" t="s">
        <v>216</v>
      </c>
      <c r="X98" s="29">
        <v>115.002</v>
      </c>
      <c r="Y98" s="29" t="s">
        <v>415</v>
      </c>
      <c r="Z98" s="29">
        <v>97.027000000000001</v>
      </c>
      <c r="AA98" s="29" t="s">
        <v>416</v>
      </c>
      <c r="AB98" s="29">
        <v>4.7027008529206609E-3</v>
      </c>
      <c r="AC98" s="29" t="s">
        <v>417</v>
      </c>
      <c r="AD98" s="29">
        <v>-0.29499999999999998</v>
      </c>
      <c r="AE98" s="29">
        <v>1.0846448825842705</v>
      </c>
      <c r="AF98" s="29">
        <v>0.91118527740670041</v>
      </c>
      <c r="AG98" s="29">
        <v>0.59099999999999997</v>
      </c>
      <c r="AH98" s="29">
        <v>0</v>
      </c>
      <c r="AI98" s="29">
        <v>6.5863561722912148E-2</v>
      </c>
      <c r="AJ98" s="29" t="s">
        <v>418</v>
      </c>
      <c r="AK98" s="29">
        <v>-1.4450000000000001</v>
      </c>
      <c r="AL98" s="29">
        <v>0.95301450226821982</v>
      </c>
      <c r="AM98" s="29">
        <v>1.7107847470520183</v>
      </c>
      <c r="AN98" s="29">
        <v>0.33300000000000002</v>
      </c>
      <c r="AO98" s="29">
        <v>0</v>
      </c>
      <c r="AP98" s="29">
        <v>-9.33</v>
      </c>
      <c r="AS98" s="29">
        <v>-8.5</v>
      </c>
      <c r="AV98" s="29">
        <v>22.16</v>
      </c>
      <c r="AY98" s="29">
        <v>0.59099999999999997</v>
      </c>
      <c r="BB98" s="29"/>
      <c r="BC98" s="29"/>
      <c r="BD98" s="29">
        <v>0.33300000000000002</v>
      </c>
      <c r="BI98" s="29">
        <f t="shared" si="51"/>
        <v>25.971520808059438</v>
      </c>
      <c r="BL98" s="29">
        <f t="shared" si="52"/>
        <v>1.0290489612273028</v>
      </c>
      <c r="BN98" s="29">
        <f t="shared" si="53"/>
        <v>-6.6944931552010303</v>
      </c>
    </row>
    <row r="99" spans="1:68" ht="15.75" customHeight="1" x14ac:dyDescent="0.2">
      <c r="B99" s="22"/>
      <c r="C99" s="23"/>
      <c r="BI99" s="29"/>
    </row>
    <row r="100" spans="1:68" ht="15.75" customHeight="1" x14ac:dyDescent="0.2">
      <c r="A100" s="25"/>
      <c r="B100" s="26">
        <v>1</v>
      </c>
      <c r="C100" s="27"/>
      <c r="D100" s="28" t="str">
        <f>G101</f>
        <v>Mangshan S M 06</v>
      </c>
      <c r="E100" s="25"/>
      <c r="F100" s="25"/>
      <c r="G100" s="25"/>
      <c r="H100" s="25"/>
      <c r="I100" s="25"/>
      <c r="J100" s="25"/>
      <c r="K100" s="28" t="e">
        <f>STDEV(J101)/SQRT(COUNT(J101))</f>
        <v>#DIV/0!</v>
      </c>
      <c r="L100" s="25"/>
      <c r="M100" s="28" t="e">
        <f>STDEV(L101)/SQRT(COUNT(L101))</f>
        <v>#DIV/0!</v>
      </c>
      <c r="N100" s="25"/>
      <c r="O100" s="28" t="e">
        <f>STDEV(N101)/SQRT(COUNT(N101))</f>
        <v>#DIV/0!</v>
      </c>
      <c r="P100" s="25"/>
      <c r="Q100" s="28" t="e">
        <f>STDEV(P101)/SQRT(COUNT(P101))</f>
        <v>#DIV/0!</v>
      </c>
      <c r="R100" s="25"/>
      <c r="S100" s="28" t="e">
        <f>STDEV(R101)/SQRT(COUNT(R101))</f>
        <v>#DIV/0!</v>
      </c>
      <c r="T100" s="25"/>
      <c r="U100" s="28" t="e">
        <f>STDEV(T101)/SQRT(COUNT(T101))</f>
        <v>#DIV/0!</v>
      </c>
      <c r="V100" s="25"/>
      <c r="W100" s="28" t="e">
        <f>STDEV(V101)/SQRT(COUNT(V101))</f>
        <v>#DIV/0!</v>
      </c>
      <c r="X100" s="25"/>
      <c r="Y100" s="28" t="e">
        <f>STDEV(X101)/SQRT(COUNT(X101))</f>
        <v>#DIV/0!</v>
      </c>
      <c r="Z100" s="25"/>
      <c r="AA100" s="28" t="e">
        <f>STDEV(Z101)/SQRT(COUNT(Z101))</f>
        <v>#DIV/0!</v>
      </c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8">
        <f>AVERAGE(AP101)</f>
        <v>-9.1</v>
      </c>
      <c r="AR100" s="28" t="e">
        <f>STDEV(AP101)</f>
        <v>#DIV/0!</v>
      </c>
      <c r="AS100" s="25"/>
      <c r="AT100" s="28">
        <f>AVERAGE(AS101)</f>
        <v>-5.87</v>
      </c>
      <c r="AU100" s="28" t="e">
        <f>STDEV(AS101)</f>
        <v>#DIV/0!</v>
      </c>
      <c r="AV100" s="25"/>
      <c r="AW100" s="28">
        <f>AVERAGE(AV101)</f>
        <v>24.87</v>
      </c>
      <c r="AX100" s="28" t="e">
        <f>STDEV(AV101)</f>
        <v>#DIV/0!</v>
      </c>
      <c r="AY100" s="25"/>
      <c r="AZ100" s="28">
        <f>AVERAGE(AY101)</f>
        <v>0.61599999999999999</v>
      </c>
      <c r="BA100" s="28" t="e">
        <f>STDEV(AY101)/SQRT(COUNT(AY101))</f>
        <v>#DIV/0!</v>
      </c>
      <c r="BB100" s="25"/>
      <c r="BC100" s="25"/>
      <c r="BD100" s="25"/>
      <c r="BE100" s="28">
        <f>AVERAGE(BD101)</f>
        <v>0.312</v>
      </c>
      <c r="BF100" s="28" t="e">
        <f>STDEV(BD101)/SQRT(COUNT(BD101))</f>
        <v>#DIV/0!</v>
      </c>
      <c r="BG100" s="25"/>
      <c r="BH100" s="25"/>
      <c r="BI100" s="28"/>
      <c r="BJ100" s="28">
        <f>AVERAGE(BI101)</f>
        <v>17.7658548997195</v>
      </c>
      <c r="BK100" s="28" t="e">
        <f>STDEV(BI101)/SQRT(COUNT(BI101))</f>
        <v>#DIV/0!</v>
      </c>
      <c r="BL100" s="25"/>
      <c r="BM100" s="28">
        <f>AVERAGE(BL101)</f>
        <v>1.0307854360937696</v>
      </c>
      <c r="BN100" s="25"/>
      <c r="BO100" s="28">
        <f>AVERAGE(BN101)</f>
        <v>-5.7387656893821486</v>
      </c>
      <c r="BP100" s="28" t="e">
        <f>STDEV(BN101)</f>
        <v>#DIV/0!</v>
      </c>
    </row>
    <row r="101" spans="1:68" ht="15.75" customHeight="1" x14ac:dyDescent="0.2">
      <c r="B101" s="22"/>
      <c r="C101" s="23"/>
      <c r="D101" s="29" t="s">
        <v>68</v>
      </c>
      <c r="E101" s="29" t="s">
        <v>419</v>
      </c>
      <c r="F101" s="29" t="s">
        <v>84</v>
      </c>
      <c r="G101" s="29" t="s">
        <v>420</v>
      </c>
      <c r="H101" s="29" t="s">
        <v>72</v>
      </c>
      <c r="I101" s="29" t="s">
        <v>358</v>
      </c>
      <c r="J101" s="29">
        <v>-9.08</v>
      </c>
      <c r="K101" s="29" t="s">
        <v>74</v>
      </c>
      <c r="L101" s="29">
        <v>2.89</v>
      </c>
      <c r="M101" s="29" t="s">
        <v>74</v>
      </c>
      <c r="N101" s="29">
        <v>33.9</v>
      </c>
      <c r="O101" s="29" t="s">
        <v>74</v>
      </c>
      <c r="P101" s="29">
        <v>3.097</v>
      </c>
      <c r="Q101" s="29" t="s">
        <v>245</v>
      </c>
      <c r="R101" s="29">
        <v>-0.32900000000000001</v>
      </c>
      <c r="S101" s="29" t="s">
        <v>233</v>
      </c>
      <c r="T101" s="29">
        <v>17.231999999999999</v>
      </c>
      <c r="U101" s="29" t="s">
        <v>275</v>
      </c>
      <c r="V101" s="29">
        <v>-5.2999999999999999E-2</v>
      </c>
      <c r="W101" s="29" t="s">
        <v>89</v>
      </c>
      <c r="X101" s="29">
        <v>33.447000000000003</v>
      </c>
      <c r="Y101" s="29" t="s">
        <v>421</v>
      </c>
      <c r="Z101" s="29">
        <v>21.457999999999998</v>
      </c>
      <c r="AA101" s="29" t="s">
        <v>422</v>
      </c>
      <c r="AB101" s="29">
        <v>1.947892551825338E-4</v>
      </c>
      <c r="AC101" s="29" t="s">
        <v>412</v>
      </c>
      <c r="AD101" s="29">
        <v>-0.32900000000000001</v>
      </c>
      <c r="AE101" s="29">
        <v>1.0558306552270285</v>
      </c>
      <c r="AF101" s="29">
        <v>0.96355409069509246</v>
      </c>
      <c r="AG101" s="29">
        <v>0.61599999999999999</v>
      </c>
      <c r="AH101" s="29">
        <v>0</v>
      </c>
      <c r="AI101" s="29">
        <v>-5.6280528590906317E-3</v>
      </c>
      <c r="AJ101" s="29" t="s">
        <v>376</v>
      </c>
      <c r="AK101" s="29">
        <v>4.3999999999999997E-2</v>
      </c>
      <c r="AL101" s="29">
        <v>0.63706584322454318</v>
      </c>
      <c r="AM101" s="29">
        <v>0.284149218786097</v>
      </c>
      <c r="AN101" s="29">
        <v>0.312</v>
      </c>
      <c r="AO101" s="29">
        <v>0</v>
      </c>
      <c r="AP101" s="29">
        <v>-9.1</v>
      </c>
      <c r="AS101" s="29">
        <v>-5.87</v>
      </c>
      <c r="AV101" s="29">
        <v>24.87</v>
      </c>
      <c r="AY101" s="29">
        <v>0.61599999999999999</v>
      </c>
      <c r="BB101" s="29"/>
      <c r="BC101" s="29"/>
      <c r="BD101" s="29">
        <v>0.312</v>
      </c>
      <c r="BI101" s="29">
        <f>SQRT(($BG$2*(10^6))/(AY101-$BH$2))-273.15</f>
        <v>17.7658548997195</v>
      </c>
      <c r="BL101" s="29">
        <f>IF(H101="Calcite",EXP((((18.03*10^3)/(BI101+273.15))-32.42)/1000),IF(H101="Aragonite",EXP((((17.88*10^3)/(BI101+273.15))-31.14)/1000),IF(H101="Dolomite",EXP((((18.02*10^3)/(BI101+273.15))-29.38)/1000),"")))</f>
        <v>1.0307854360937696</v>
      </c>
      <c r="BN101" s="29">
        <f>((AV101+1000)/BL101)-1000</f>
        <v>-5.7387656893821486</v>
      </c>
    </row>
    <row r="102" spans="1:68" ht="15.75" customHeight="1" x14ac:dyDescent="0.2">
      <c r="B102" s="22"/>
      <c r="C102" s="23"/>
      <c r="BI102" s="29"/>
    </row>
    <row r="103" spans="1:68" ht="15.75" customHeight="1" x14ac:dyDescent="0.2">
      <c r="A103" s="25"/>
      <c r="B103" s="26">
        <v>1</v>
      </c>
      <c r="C103" s="27"/>
      <c r="D103" s="28" t="str">
        <f>G104</f>
        <v>Mangshan S M 07</v>
      </c>
      <c r="E103" s="25"/>
      <c r="F103" s="25"/>
      <c r="G103" s="25"/>
      <c r="H103" s="25"/>
      <c r="I103" s="25"/>
      <c r="J103" s="25"/>
      <c r="K103" s="28" t="e">
        <f>STDEV(J104)/SQRT(COUNT(J104))</f>
        <v>#DIV/0!</v>
      </c>
      <c r="L103" s="25"/>
      <c r="M103" s="28" t="e">
        <f>STDEV(L104)/SQRT(COUNT(L104))</f>
        <v>#DIV/0!</v>
      </c>
      <c r="N103" s="25"/>
      <c r="O103" s="28" t="e">
        <f>STDEV(N104)/SQRT(COUNT(N104))</f>
        <v>#DIV/0!</v>
      </c>
      <c r="P103" s="25"/>
      <c r="Q103" s="28" t="e">
        <f>STDEV(P104)/SQRT(COUNT(P104))</f>
        <v>#DIV/0!</v>
      </c>
      <c r="R103" s="25"/>
      <c r="S103" s="28" t="e">
        <f>STDEV(R104)/SQRT(COUNT(R104))</f>
        <v>#DIV/0!</v>
      </c>
      <c r="T103" s="25"/>
      <c r="U103" s="28" t="e">
        <f>STDEV(T104)/SQRT(COUNT(T104))</f>
        <v>#DIV/0!</v>
      </c>
      <c r="V103" s="25"/>
      <c r="W103" s="28" t="e">
        <f>STDEV(V104)/SQRT(COUNT(V104))</f>
        <v>#DIV/0!</v>
      </c>
      <c r="X103" s="25"/>
      <c r="Y103" s="28" t="e">
        <f>STDEV(X104)/SQRT(COUNT(X104))</f>
        <v>#DIV/0!</v>
      </c>
      <c r="Z103" s="25"/>
      <c r="AA103" s="28" t="e">
        <f>STDEV(Z104)/SQRT(COUNT(Z104))</f>
        <v>#DIV/0!</v>
      </c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8">
        <f>AVERAGE(AP104)</f>
        <v>-9.41</v>
      </c>
      <c r="AR103" s="28" t="e">
        <f>STDEV(AP104)</f>
        <v>#DIV/0!</v>
      </c>
      <c r="AS103" s="25"/>
      <c r="AT103" s="28">
        <f>AVERAGE(AS104)</f>
        <v>-5.48</v>
      </c>
      <c r="AU103" s="28" t="e">
        <f>STDEV(AS104)</f>
        <v>#DIV/0!</v>
      </c>
      <c r="AV103" s="25"/>
      <c r="AW103" s="28">
        <f>AVERAGE(AV104)</f>
        <v>25.27</v>
      </c>
      <c r="AX103" s="28" t="e">
        <f>STDEV(AV104)</f>
        <v>#DIV/0!</v>
      </c>
      <c r="AY103" s="25"/>
      <c r="AZ103" s="28">
        <f>AVERAGE(AY104)</f>
        <v>0.61399999999999999</v>
      </c>
      <c r="BA103" s="28" t="e">
        <f>STDEV(AY104)/SQRT(COUNT(AY104))</f>
        <v>#DIV/0!</v>
      </c>
      <c r="BB103" s="25"/>
      <c r="BC103" s="25"/>
      <c r="BD103" s="25"/>
      <c r="BE103" s="28">
        <f>AVERAGE(BD104)</f>
        <v>0.32</v>
      </c>
      <c r="BF103" s="28" t="e">
        <f>STDEV(BD104)/SQRT(COUNT(BD104))</f>
        <v>#DIV/0!</v>
      </c>
      <c r="BG103" s="25"/>
      <c r="BH103" s="25"/>
      <c r="BI103" s="28"/>
      <c r="BJ103" s="28">
        <f>AVERAGE(BI104)</f>
        <v>18.397594742265028</v>
      </c>
      <c r="BK103" s="28" t="e">
        <f>STDEV(BI104)/SQRT(COUNT(BI104))</f>
        <v>#DIV/0!</v>
      </c>
      <c r="BL103" s="25"/>
      <c r="BM103" s="28">
        <f>AVERAGE(BL104)</f>
        <v>1.0306481684169226</v>
      </c>
      <c r="BN103" s="25"/>
      <c r="BO103" s="28">
        <f>AVERAGE(BN104)</f>
        <v>-5.2182389507212292</v>
      </c>
      <c r="BP103" s="28" t="e">
        <f>STDEV(BN104)</f>
        <v>#DIV/0!</v>
      </c>
    </row>
    <row r="104" spans="1:68" ht="15.75" customHeight="1" x14ac:dyDescent="0.2">
      <c r="B104" s="22"/>
      <c r="C104" s="23"/>
      <c r="D104" s="29" t="s">
        <v>68</v>
      </c>
      <c r="E104" s="29" t="s">
        <v>423</v>
      </c>
      <c r="F104" s="29" t="s">
        <v>84</v>
      </c>
      <c r="G104" s="29" t="s">
        <v>424</v>
      </c>
      <c r="H104" s="29" t="s">
        <v>72</v>
      </c>
      <c r="I104" s="29" t="s">
        <v>358</v>
      </c>
      <c r="J104" s="29">
        <v>-9.39</v>
      </c>
      <c r="K104" s="29" t="s">
        <v>74</v>
      </c>
      <c r="L104" s="29">
        <v>3.28</v>
      </c>
      <c r="M104" s="29" t="s">
        <v>74</v>
      </c>
      <c r="N104" s="29">
        <v>34.299999999999997</v>
      </c>
      <c r="O104" s="29" t="s">
        <v>74</v>
      </c>
      <c r="P104" s="29">
        <v>3.1840000000000002</v>
      </c>
      <c r="Q104" s="29" t="s">
        <v>169</v>
      </c>
      <c r="R104" s="29">
        <v>-0.33</v>
      </c>
      <c r="S104" s="29" t="s">
        <v>245</v>
      </c>
      <c r="T104" s="29">
        <v>18.018000000000001</v>
      </c>
      <c r="U104" s="29" t="s">
        <v>365</v>
      </c>
      <c r="V104" s="29">
        <v>-4.4999999999999998E-2</v>
      </c>
      <c r="W104" s="29" t="s">
        <v>76</v>
      </c>
      <c r="X104" s="29">
        <v>32.802999999999997</v>
      </c>
      <c r="Y104" s="29" t="s">
        <v>425</v>
      </c>
      <c r="Z104" s="29">
        <v>20.358000000000001</v>
      </c>
      <c r="AA104" s="29" t="s">
        <v>426</v>
      </c>
      <c r="AB104" s="29">
        <v>1.9478925518253139E-4</v>
      </c>
      <c r="AC104" s="29" t="s">
        <v>375</v>
      </c>
      <c r="AD104" s="29">
        <v>-0.33100000000000002</v>
      </c>
      <c r="AE104" s="29">
        <v>1.0558306552270282</v>
      </c>
      <c r="AF104" s="29">
        <v>0.96355409069509257</v>
      </c>
      <c r="AG104" s="29">
        <v>0.61399999999999999</v>
      </c>
      <c r="AH104" s="29">
        <v>0</v>
      </c>
      <c r="AI104" s="29">
        <v>-5.6280528590906317E-3</v>
      </c>
      <c r="AJ104" s="29" t="s">
        <v>427</v>
      </c>
      <c r="AK104" s="29">
        <v>5.6000000000000001E-2</v>
      </c>
      <c r="AL104" s="29">
        <v>0.63706584322454318</v>
      </c>
      <c r="AM104" s="29">
        <v>0.284149218786097</v>
      </c>
      <c r="AN104" s="29">
        <v>0.32</v>
      </c>
      <c r="AO104" s="29">
        <v>0</v>
      </c>
      <c r="AP104" s="29">
        <v>-9.41</v>
      </c>
      <c r="AS104" s="29">
        <v>-5.48</v>
      </c>
      <c r="AV104" s="29">
        <v>25.27</v>
      </c>
      <c r="AY104" s="29">
        <v>0.61399999999999999</v>
      </c>
      <c r="BB104" s="29"/>
      <c r="BC104" s="29"/>
      <c r="BD104" s="29">
        <v>0.32</v>
      </c>
      <c r="BI104" s="29">
        <f>SQRT(($BG$2*(10^6))/(AY104-$BH$2))-273.15</f>
        <v>18.397594742265028</v>
      </c>
      <c r="BL104" s="29">
        <f>IF(H104="Calcite",EXP((((18.03*10^3)/(BI104+273.15))-32.42)/1000),IF(H104="Aragonite",EXP((((17.88*10^3)/(BI104+273.15))-31.14)/1000),IF(H104="Dolomite",EXP((((18.02*10^3)/(BI104+273.15))-29.38)/1000),"")))</f>
        <v>1.0306481684169226</v>
      </c>
      <c r="BN104" s="29">
        <f>((AV104+1000)/BL104)-1000</f>
        <v>-5.2182389507212292</v>
      </c>
    </row>
    <row r="105" spans="1:68" ht="15.75" customHeight="1" x14ac:dyDescent="0.2">
      <c r="B105" s="22"/>
      <c r="C105" s="23"/>
      <c r="BI105" s="29"/>
    </row>
    <row r="106" spans="1:68" ht="15.75" customHeight="1" x14ac:dyDescent="0.2">
      <c r="A106" s="25"/>
      <c r="B106" s="26">
        <v>1</v>
      </c>
      <c r="C106" s="27"/>
      <c r="D106" s="28" t="str">
        <f>G107</f>
        <v>Mangshan S M 08</v>
      </c>
      <c r="E106" s="25"/>
      <c r="F106" s="25"/>
      <c r="G106" s="25"/>
      <c r="H106" s="25"/>
      <c r="I106" s="25"/>
      <c r="J106" s="25"/>
      <c r="K106" s="28" t="e">
        <f>STDEV(J107)/SQRT(COUNT(J107))</f>
        <v>#DIV/0!</v>
      </c>
      <c r="L106" s="25"/>
      <c r="M106" s="28" t="e">
        <f>STDEV(L107)/SQRT(COUNT(L107))</f>
        <v>#DIV/0!</v>
      </c>
      <c r="N106" s="25"/>
      <c r="O106" s="28" t="e">
        <f>STDEV(N107)/SQRT(COUNT(N107))</f>
        <v>#DIV/0!</v>
      </c>
      <c r="P106" s="25"/>
      <c r="Q106" s="28" t="e">
        <f>STDEV(P107)/SQRT(COUNT(P107))</f>
        <v>#DIV/0!</v>
      </c>
      <c r="R106" s="25"/>
      <c r="S106" s="28" t="e">
        <f>STDEV(R107)/SQRT(COUNT(R107))</f>
        <v>#DIV/0!</v>
      </c>
      <c r="T106" s="25"/>
      <c r="U106" s="28" t="e">
        <f>STDEV(T107)/SQRT(COUNT(T107))</f>
        <v>#DIV/0!</v>
      </c>
      <c r="V106" s="25"/>
      <c r="W106" s="28" t="e">
        <f>STDEV(V107)/SQRT(COUNT(V107))</f>
        <v>#DIV/0!</v>
      </c>
      <c r="X106" s="25"/>
      <c r="Y106" s="28" t="e">
        <f>STDEV(X107)/SQRT(COUNT(X107))</f>
        <v>#DIV/0!</v>
      </c>
      <c r="Z106" s="25"/>
      <c r="AA106" s="28" t="e">
        <f>STDEV(Z107)/SQRT(COUNT(Z107))</f>
        <v>#DIV/0!</v>
      </c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8">
        <f>AVERAGE(AP107)</f>
        <v>-9.26</v>
      </c>
      <c r="AR106" s="28" t="e">
        <f>STDEV(AP107)</f>
        <v>#DIV/0!</v>
      </c>
      <c r="AS106" s="25"/>
      <c r="AT106" s="28">
        <f>AVERAGE(AS107)</f>
        <v>-6.8</v>
      </c>
      <c r="AU106" s="28" t="e">
        <f>STDEV(AS107)</f>
        <v>#DIV/0!</v>
      </c>
      <c r="AV106" s="25"/>
      <c r="AW106" s="28">
        <f>AVERAGE(AV107)</f>
        <v>23.91</v>
      </c>
      <c r="AX106" s="28" t="e">
        <f>STDEV(AV107)</f>
        <v>#DIV/0!</v>
      </c>
      <c r="AY106" s="25"/>
      <c r="AZ106" s="28">
        <f>AVERAGE(AY107)</f>
        <v>0.54800000000000004</v>
      </c>
      <c r="BA106" s="28" t="e">
        <f>STDEV(AY107)/SQRT(COUNT(AY107))</f>
        <v>#DIV/0!</v>
      </c>
      <c r="BB106" s="25"/>
      <c r="BC106" s="25"/>
      <c r="BD106" s="25"/>
      <c r="BE106" s="28">
        <f>AVERAGE(BD107)</f>
        <v>0.29199999999999998</v>
      </c>
      <c r="BF106" s="28" t="e">
        <f>STDEV(BD107)/SQRT(COUNT(BD107))</f>
        <v>#DIV/0!</v>
      </c>
      <c r="BG106" s="25"/>
      <c r="BH106" s="25"/>
      <c r="BI106" s="28"/>
      <c r="BJ106" s="28">
        <f>AVERAGE(BI107)</f>
        <v>41.871552723306593</v>
      </c>
      <c r="BK106" s="28" t="e">
        <f>STDEV(BI107)/SQRT(COUNT(BI107))</f>
        <v>#DIV/0!</v>
      </c>
      <c r="BL106" s="25"/>
      <c r="BM106" s="28">
        <f>AVERAGE(BL107)</f>
        <v>1.0259489829600537</v>
      </c>
      <c r="BN106" s="25"/>
      <c r="BO106" s="28">
        <f>AVERAGE(BN107)</f>
        <v>-1.9874116490382221</v>
      </c>
      <c r="BP106" s="28" t="e">
        <f>STDEV(BN107)</f>
        <v>#DIV/0!</v>
      </c>
    </row>
    <row r="107" spans="1:68" ht="15.75" customHeight="1" x14ac:dyDescent="0.2">
      <c r="B107" s="22"/>
      <c r="C107" s="23"/>
      <c r="D107" s="29" t="s">
        <v>68</v>
      </c>
      <c r="E107" s="29" t="s">
        <v>428</v>
      </c>
      <c r="F107" s="29" t="s">
        <v>84</v>
      </c>
      <c r="G107" s="29" t="s">
        <v>429</v>
      </c>
      <c r="H107" s="29" t="s">
        <v>72</v>
      </c>
      <c r="I107" s="29" t="s">
        <v>358</v>
      </c>
      <c r="J107" s="29">
        <v>-9.25</v>
      </c>
      <c r="K107" s="29" t="s">
        <v>74</v>
      </c>
      <c r="L107" s="29">
        <v>1.96</v>
      </c>
      <c r="M107" s="29" t="s">
        <v>74</v>
      </c>
      <c r="N107" s="29">
        <v>32.94</v>
      </c>
      <c r="O107" s="29" t="s">
        <v>74</v>
      </c>
      <c r="P107" s="29">
        <v>1.921</v>
      </c>
      <c r="Q107" s="29" t="s">
        <v>430</v>
      </c>
      <c r="R107" s="29">
        <v>-0.39400000000000002</v>
      </c>
      <c r="S107" s="29" t="s">
        <v>393</v>
      </c>
      <c r="T107" s="29">
        <v>15.313000000000001</v>
      </c>
      <c r="U107" s="29" t="s">
        <v>431</v>
      </c>
      <c r="V107" s="29">
        <v>-7.6999999999999999E-2</v>
      </c>
      <c r="W107" s="29" t="s">
        <v>290</v>
      </c>
      <c r="X107" s="29">
        <v>24.759</v>
      </c>
      <c r="Y107" s="29" t="s">
        <v>432</v>
      </c>
      <c r="Z107" s="29">
        <v>14.928000000000001</v>
      </c>
      <c r="AA107" s="29" t="s">
        <v>433</v>
      </c>
      <c r="AB107" s="29">
        <v>1.9202280668917843E-4</v>
      </c>
      <c r="AC107" s="29" t="s">
        <v>434</v>
      </c>
      <c r="AD107" s="29">
        <v>-0.39500000000000002</v>
      </c>
      <c r="AE107" s="29">
        <v>1.0516010837127139</v>
      </c>
      <c r="AF107" s="29">
        <v>0.96308427738967195</v>
      </c>
      <c r="AG107" s="29">
        <v>0.54800000000000004</v>
      </c>
      <c r="AH107" s="29">
        <v>0</v>
      </c>
      <c r="AI107" s="29">
        <v>-4.948810680084772E-3</v>
      </c>
      <c r="AJ107" s="29" t="s">
        <v>435</v>
      </c>
      <c r="AK107" s="29">
        <v>-1E-3</v>
      </c>
      <c r="AL107" s="29">
        <v>0.65595225409568303</v>
      </c>
      <c r="AM107" s="29">
        <v>0.29257308729479697</v>
      </c>
      <c r="AN107" s="29">
        <v>0.29199999999999998</v>
      </c>
      <c r="AO107" s="29">
        <v>0</v>
      </c>
      <c r="AP107" s="29">
        <v>-9.26</v>
      </c>
      <c r="AS107" s="29">
        <v>-6.8</v>
      </c>
      <c r="AV107" s="29">
        <v>23.91</v>
      </c>
      <c r="AY107" s="29">
        <v>0.54800000000000004</v>
      </c>
      <c r="BB107" s="29"/>
      <c r="BC107" s="29"/>
      <c r="BD107" s="29">
        <v>0.29199999999999998</v>
      </c>
      <c r="BI107" s="29">
        <f>SQRT(($BG$2*(10^6))/(AY107-$BH$2))-273.15</f>
        <v>41.871552723306593</v>
      </c>
      <c r="BL107" s="29">
        <f>IF(H107="Calcite",EXP((((18.03*10^3)/(BI107+273.15))-32.42)/1000),IF(H107="Aragonite",EXP((((17.88*10^3)/(BI107+273.15))-31.14)/1000),IF(H107="Dolomite",EXP((((18.02*10^3)/(BI107+273.15))-29.38)/1000),"")))</f>
        <v>1.0259489829600537</v>
      </c>
      <c r="BN107" s="29">
        <f>((AV107+1000)/BL107)-1000</f>
        <v>-1.9874116490382221</v>
      </c>
    </row>
    <row r="108" spans="1:68" ht="15.75" customHeight="1" x14ac:dyDescent="0.2">
      <c r="B108" s="22"/>
      <c r="C108" s="23"/>
      <c r="BI108" s="29"/>
    </row>
    <row r="109" spans="1:68" ht="15.75" customHeight="1" x14ac:dyDescent="0.2">
      <c r="A109" s="25"/>
      <c r="B109" s="26">
        <v>1</v>
      </c>
      <c r="C109" s="27"/>
      <c r="D109" s="28" t="str">
        <f>G110</f>
        <v>Mangshan S M 09</v>
      </c>
      <c r="E109" s="25"/>
      <c r="F109" s="25"/>
      <c r="G109" s="25"/>
      <c r="H109" s="25"/>
      <c r="I109" s="25"/>
      <c r="J109" s="25"/>
      <c r="K109" s="28" t="e">
        <f>STDEV(J110)/SQRT(COUNT(J110))</f>
        <v>#DIV/0!</v>
      </c>
      <c r="L109" s="25"/>
      <c r="M109" s="28" t="e">
        <f>STDEV(L110)/SQRT(COUNT(L110))</f>
        <v>#DIV/0!</v>
      </c>
      <c r="N109" s="25"/>
      <c r="O109" s="28" t="e">
        <f>STDEV(N110)/SQRT(COUNT(N110))</f>
        <v>#DIV/0!</v>
      </c>
      <c r="P109" s="25"/>
      <c r="Q109" s="28" t="e">
        <f>STDEV(P110)/SQRT(COUNT(P110))</f>
        <v>#DIV/0!</v>
      </c>
      <c r="R109" s="25"/>
      <c r="S109" s="28" t="e">
        <f>STDEV(R110)/SQRT(COUNT(R110))</f>
        <v>#DIV/0!</v>
      </c>
      <c r="T109" s="25"/>
      <c r="U109" s="28" t="e">
        <f>STDEV(T110)/SQRT(COUNT(T110))</f>
        <v>#DIV/0!</v>
      </c>
      <c r="V109" s="25"/>
      <c r="W109" s="28" t="e">
        <f>STDEV(V110)/SQRT(COUNT(V110))</f>
        <v>#DIV/0!</v>
      </c>
      <c r="X109" s="25"/>
      <c r="Y109" s="28" t="e">
        <f>STDEV(X110)/SQRT(COUNT(X110))</f>
        <v>#DIV/0!</v>
      </c>
      <c r="Z109" s="25"/>
      <c r="AA109" s="28" t="e">
        <f>STDEV(Z110)/SQRT(COUNT(Z110))</f>
        <v>#DIV/0!</v>
      </c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8">
        <f>AVERAGE(AP110)</f>
        <v>-10.130000000000001</v>
      </c>
      <c r="AR109" s="28" t="e">
        <f>STDEV(AP110)</f>
        <v>#DIV/0!</v>
      </c>
      <c r="AS109" s="25"/>
      <c r="AT109" s="28">
        <f>AVERAGE(AS110)</f>
        <v>-5.91</v>
      </c>
      <c r="AU109" s="28" t="e">
        <f>STDEV(AS110)</f>
        <v>#DIV/0!</v>
      </c>
      <c r="AV109" s="25"/>
      <c r="AW109" s="28">
        <f>AVERAGE(AV110)</f>
        <v>24.83</v>
      </c>
      <c r="AX109" s="28" t="e">
        <f>STDEV(AV110)</f>
        <v>#DIV/0!</v>
      </c>
      <c r="AY109" s="25"/>
      <c r="AZ109" s="28">
        <f>AVERAGE(AY110)</f>
        <v>0.61199999999999999</v>
      </c>
      <c r="BA109" s="28" t="e">
        <f>STDEV(AY110)/SQRT(COUNT(AY110))</f>
        <v>#DIV/0!</v>
      </c>
      <c r="BB109" s="25"/>
      <c r="BC109" s="25"/>
      <c r="BD109" s="25"/>
      <c r="BE109" s="28">
        <f>AVERAGE(BD110)</f>
        <v>0.318</v>
      </c>
      <c r="BF109" s="28" t="e">
        <f>STDEV(BD110)/SQRT(COUNT(BD110))</f>
        <v>#DIV/0!</v>
      </c>
      <c r="BG109" s="25"/>
      <c r="BH109" s="25"/>
      <c r="BI109" s="28"/>
      <c r="BJ109" s="28">
        <f>AVERAGE(BI110)</f>
        <v>19.033468114302025</v>
      </c>
      <c r="BK109" s="28" t="e">
        <f>STDEV(BI110)/SQRT(COUNT(BI110))</f>
        <v>#DIV/0!</v>
      </c>
      <c r="BL109" s="25"/>
      <c r="BM109" s="28">
        <f>AVERAGE(BL110)</f>
        <v>1.0305106203456951</v>
      </c>
      <c r="BN109" s="25"/>
      <c r="BO109" s="28">
        <f>AVERAGE(BN110)</f>
        <v>-5.5124326072345866</v>
      </c>
      <c r="BP109" s="28" t="e">
        <f>STDEV(BN110)</f>
        <v>#DIV/0!</v>
      </c>
    </row>
    <row r="110" spans="1:68" ht="15.75" customHeight="1" x14ac:dyDescent="0.2">
      <c r="B110" s="22"/>
      <c r="C110" s="23"/>
      <c r="D110" s="29" t="s">
        <v>68</v>
      </c>
      <c r="E110" s="29" t="s">
        <v>436</v>
      </c>
      <c r="F110" s="29" t="s">
        <v>84</v>
      </c>
      <c r="G110" s="29" t="s">
        <v>437</v>
      </c>
      <c r="H110" s="29" t="s">
        <v>72</v>
      </c>
      <c r="I110" s="29" t="s">
        <v>358</v>
      </c>
      <c r="J110" s="29">
        <v>-10.11</v>
      </c>
      <c r="K110" s="29" t="s">
        <v>74</v>
      </c>
      <c r="L110" s="29">
        <v>2.85</v>
      </c>
      <c r="M110" s="29" t="s">
        <v>74</v>
      </c>
      <c r="N110" s="29">
        <v>33.86</v>
      </c>
      <c r="O110" s="29" t="s">
        <v>74</v>
      </c>
      <c r="P110" s="29">
        <v>2.0459999999999998</v>
      </c>
      <c r="Q110" s="29" t="s">
        <v>76</v>
      </c>
      <c r="R110" s="29">
        <v>-0.33300000000000002</v>
      </c>
      <c r="S110" s="29" t="s">
        <v>169</v>
      </c>
      <c r="T110" s="29">
        <v>17.152999999999999</v>
      </c>
      <c r="U110" s="29" t="s">
        <v>132</v>
      </c>
      <c r="V110" s="29">
        <v>-4.2999999999999997E-2</v>
      </c>
      <c r="W110" s="29" t="s">
        <v>438</v>
      </c>
      <c r="X110" s="29">
        <v>37.869</v>
      </c>
      <c r="Y110" s="29" t="s">
        <v>439</v>
      </c>
      <c r="Z110" s="29">
        <v>26.978999999999999</v>
      </c>
      <c r="AA110" s="29" t="s">
        <v>440</v>
      </c>
      <c r="AB110" s="29">
        <v>1.9478925518253643E-4</v>
      </c>
      <c r="AC110" s="29" t="s">
        <v>441</v>
      </c>
      <c r="AD110" s="29">
        <v>-0.33300000000000002</v>
      </c>
      <c r="AE110" s="29">
        <v>1.0573147220493537</v>
      </c>
      <c r="AF110" s="29">
        <v>0.96395937902951079</v>
      </c>
      <c r="AG110" s="29">
        <v>0.61199999999999999</v>
      </c>
      <c r="AH110" s="29">
        <v>0</v>
      </c>
      <c r="AI110" s="29">
        <v>-5.6280528590906325E-3</v>
      </c>
      <c r="AJ110" s="29" t="s">
        <v>442</v>
      </c>
      <c r="AK110" s="29">
        <v>5.2999999999999999E-2</v>
      </c>
      <c r="AL110" s="29">
        <v>0.63706584322454318</v>
      </c>
      <c r="AM110" s="29">
        <v>0.284149218786097</v>
      </c>
      <c r="AN110" s="29">
        <v>0.318</v>
      </c>
      <c r="AO110" s="29">
        <v>0</v>
      </c>
      <c r="AP110" s="29">
        <v>-10.130000000000001</v>
      </c>
      <c r="AS110" s="29">
        <v>-5.91</v>
      </c>
      <c r="AV110" s="29">
        <v>24.83</v>
      </c>
      <c r="AY110" s="29">
        <v>0.61199999999999999</v>
      </c>
      <c r="BB110" s="29"/>
      <c r="BC110" s="29"/>
      <c r="BD110" s="29">
        <v>0.318</v>
      </c>
      <c r="BI110" s="29">
        <f>SQRT(($BG$2*(10^6))/(AY110-$BH$2))-273.15</f>
        <v>19.033468114302025</v>
      </c>
      <c r="BL110" s="29">
        <f>IF(H110="Calcite",EXP((((18.03*10^3)/(BI110+273.15))-32.42)/1000),IF(H110="Aragonite",EXP((((17.88*10^3)/(BI110+273.15))-31.14)/1000),IF(H110="Dolomite",EXP((((18.02*10^3)/(BI110+273.15))-29.38)/1000),"")))</f>
        <v>1.0305106203456951</v>
      </c>
      <c r="BN110" s="29">
        <f>((AV110+1000)/BL110)-1000</f>
        <v>-5.5124326072345866</v>
      </c>
    </row>
    <row r="111" spans="1:68" ht="15.75" customHeight="1" x14ac:dyDescent="0.2">
      <c r="B111" s="22"/>
      <c r="C111" s="23"/>
      <c r="BI111" s="29"/>
    </row>
    <row r="112" spans="1:68" ht="15.75" customHeight="1" x14ac:dyDescent="0.2">
      <c r="A112" s="25"/>
      <c r="B112" s="26">
        <v>1</v>
      </c>
      <c r="C112" s="27"/>
      <c r="D112" s="28" t="str">
        <f>G113</f>
        <v>Mangshan S M 10</v>
      </c>
      <c r="E112" s="25"/>
      <c r="F112" s="25"/>
      <c r="G112" s="25"/>
      <c r="H112" s="25"/>
      <c r="I112" s="25"/>
      <c r="J112" s="25"/>
      <c r="K112" s="28" t="e">
        <f>STDEV(J113)/SQRT(COUNT(J113))</f>
        <v>#DIV/0!</v>
      </c>
      <c r="L112" s="25"/>
      <c r="M112" s="28" t="e">
        <f>STDEV(L113)/SQRT(COUNT(L113))</f>
        <v>#DIV/0!</v>
      </c>
      <c r="N112" s="25"/>
      <c r="O112" s="28" t="e">
        <f>STDEV(N113)/SQRT(COUNT(N113))</f>
        <v>#DIV/0!</v>
      </c>
      <c r="P112" s="25"/>
      <c r="Q112" s="28" t="e">
        <f>STDEV(P113)/SQRT(COUNT(P113))</f>
        <v>#DIV/0!</v>
      </c>
      <c r="R112" s="25"/>
      <c r="S112" s="28" t="e">
        <f>STDEV(R113)/SQRT(COUNT(R113))</f>
        <v>#DIV/0!</v>
      </c>
      <c r="T112" s="25"/>
      <c r="U112" s="28" t="e">
        <f>STDEV(T113)/SQRT(COUNT(T113))</f>
        <v>#DIV/0!</v>
      </c>
      <c r="V112" s="25"/>
      <c r="W112" s="28" t="e">
        <f>STDEV(V113)/SQRT(COUNT(V113))</f>
        <v>#DIV/0!</v>
      </c>
      <c r="X112" s="25"/>
      <c r="Y112" s="28" t="e">
        <f>STDEV(X113)/SQRT(COUNT(X113))</f>
        <v>#DIV/0!</v>
      </c>
      <c r="Z112" s="25"/>
      <c r="AA112" s="28" t="e">
        <f>STDEV(Z113)/SQRT(COUNT(Z113))</f>
        <v>#DIV/0!</v>
      </c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8">
        <f>AVERAGE(AP113)</f>
        <v>-9.4600000000000009</v>
      </c>
      <c r="AR112" s="28" t="e">
        <f>STDEV(AP113)</f>
        <v>#DIV/0!</v>
      </c>
      <c r="AS112" s="25"/>
      <c r="AT112" s="28">
        <f>AVERAGE(AS113)</f>
        <v>-4.29</v>
      </c>
      <c r="AU112" s="28" t="e">
        <f>STDEV(AS113)</f>
        <v>#DIV/0!</v>
      </c>
      <c r="AV112" s="25"/>
      <c r="AW112" s="28">
        <f>AVERAGE(AV113)</f>
        <v>26.49</v>
      </c>
      <c r="AX112" s="28" t="e">
        <f>STDEV(AV113)</f>
        <v>#DIV/0!</v>
      </c>
      <c r="AY112" s="25"/>
      <c r="AZ112" s="28">
        <f>AVERAGE(AY113)</f>
        <v>0.56699999999999995</v>
      </c>
      <c r="BA112" s="28" t="e">
        <f>STDEV(AY113)/SQRT(COUNT(AY113))</f>
        <v>#DIV/0!</v>
      </c>
      <c r="BB112" s="25"/>
      <c r="BC112" s="25"/>
      <c r="BD112" s="25"/>
      <c r="BE112" s="28">
        <f>AVERAGE(BD113)</f>
        <v>0.28199999999999997</v>
      </c>
      <c r="BF112" s="28" t="e">
        <f>STDEV(BD113)/SQRT(COUNT(BD113))</f>
        <v>#DIV/0!</v>
      </c>
      <c r="BG112" s="25"/>
      <c r="BH112" s="25"/>
      <c r="BI112" s="28"/>
      <c r="BJ112" s="28">
        <f>AVERAGE(BI113)</f>
        <v>34.539979503205188</v>
      </c>
      <c r="BK112" s="28" t="e">
        <f>STDEV(BI113)/SQRT(COUNT(BI113))</f>
        <v>#DIV/0!</v>
      </c>
      <c r="BL112" s="25"/>
      <c r="BM112" s="28">
        <f>AVERAGE(BL113)</f>
        <v>1.0273374339111692</v>
      </c>
      <c r="BN112" s="25"/>
      <c r="BO112" s="28">
        <f>AVERAGE(BN113)</f>
        <v>-0.82488370733551619</v>
      </c>
      <c r="BP112" s="28" t="e">
        <f>STDEV(BN113)</f>
        <v>#DIV/0!</v>
      </c>
    </row>
    <row r="113" spans="1:68" ht="15.75" customHeight="1" x14ac:dyDescent="0.2">
      <c r="B113" s="22"/>
      <c r="C113" s="23"/>
      <c r="D113" s="29" t="s">
        <v>68</v>
      </c>
      <c r="E113" s="29" t="s">
        <v>443</v>
      </c>
      <c r="F113" s="29" t="s">
        <v>84</v>
      </c>
      <c r="G113" s="29" t="s">
        <v>444</v>
      </c>
      <c r="H113" s="29" t="s">
        <v>72</v>
      </c>
      <c r="I113" s="29" t="s">
        <v>358</v>
      </c>
      <c r="J113" s="29">
        <v>-9.44</v>
      </c>
      <c r="K113" s="29" t="s">
        <v>74</v>
      </c>
      <c r="L113" s="29">
        <v>4.46</v>
      </c>
      <c r="M113" s="29" t="s">
        <v>74</v>
      </c>
      <c r="N113" s="29">
        <v>35.520000000000003</v>
      </c>
      <c r="O113" s="29" t="s">
        <v>74</v>
      </c>
      <c r="P113" s="29">
        <v>4.3010000000000002</v>
      </c>
      <c r="Q113" s="29" t="s">
        <v>331</v>
      </c>
      <c r="R113" s="29">
        <v>-0.375</v>
      </c>
      <c r="S113" s="29" t="s">
        <v>345</v>
      </c>
      <c r="T113" s="29">
        <v>20.361999999999998</v>
      </c>
      <c r="U113" s="29" t="s">
        <v>107</v>
      </c>
      <c r="V113" s="29">
        <v>-0.106</v>
      </c>
      <c r="W113" s="29" t="s">
        <v>89</v>
      </c>
      <c r="X113" s="29">
        <v>6.1029999999999998</v>
      </c>
      <c r="Y113" s="29" t="s">
        <v>445</v>
      </c>
      <c r="Z113" s="29">
        <v>-8.32</v>
      </c>
      <c r="AA113" s="29" t="s">
        <v>446</v>
      </c>
      <c r="AB113" s="29">
        <v>2.1546037248307881E-4</v>
      </c>
      <c r="AC113" s="29" t="s">
        <v>447</v>
      </c>
      <c r="AD113" s="29">
        <v>-0.376</v>
      </c>
      <c r="AE113" s="29">
        <v>1.058069092618688</v>
      </c>
      <c r="AF113" s="29">
        <v>0.96506456753545067</v>
      </c>
      <c r="AG113" s="29">
        <v>0.56699999999999995</v>
      </c>
      <c r="AH113" s="29">
        <v>0</v>
      </c>
      <c r="AI113" s="29">
        <v>-5.5752331536949792E-3</v>
      </c>
      <c r="AJ113" s="29" t="s">
        <v>402</v>
      </c>
      <c r="AK113" s="29">
        <v>7.0000000000000001E-3</v>
      </c>
      <c r="AL113" s="29">
        <v>0.71100026410700568</v>
      </c>
      <c r="AM113" s="29">
        <v>0.27708720578203522</v>
      </c>
      <c r="AN113" s="29">
        <v>0.28199999999999997</v>
      </c>
      <c r="AO113" s="29">
        <v>0</v>
      </c>
      <c r="AP113" s="29">
        <v>-9.4600000000000009</v>
      </c>
      <c r="AS113" s="29">
        <v>-4.29</v>
      </c>
      <c r="AV113" s="29">
        <v>26.49</v>
      </c>
      <c r="AY113" s="29">
        <v>0.56699999999999995</v>
      </c>
      <c r="BB113" s="29"/>
      <c r="BC113" s="29"/>
      <c r="BD113" s="29">
        <v>0.28199999999999997</v>
      </c>
      <c r="BI113" s="29">
        <f>SQRT(($BG$2*(10^6))/(AY113-$BH$2))-273.15</f>
        <v>34.539979503205188</v>
      </c>
      <c r="BL113" s="29">
        <f>IF(H113="Calcite",EXP((((18.03*10^3)/(BI113+273.15))-32.42)/1000),IF(H113="Aragonite",EXP((((17.88*10^3)/(BI113+273.15))-31.14)/1000),IF(H113="Dolomite",EXP((((18.02*10^3)/(BI113+273.15))-29.38)/1000),"")))</f>
        <v>1.0273374339111692</v>
      </c>
      <c r="BN113" s="29">
        <f>((AV113+1000)/BL113)-1000</f>
        <v>-0.82488370733551619</v>
      </c>
    </row>
    <row r="114" spans="1:68" ht="15.75" customHeight="1" x14ac:dyDescent="0.2">
      <c r="B114" s="22"/>
      <c r="C114" s="23"/>
      <c r="BI114" s="29"/>
    </row>
    <row r="115" spans="1:68" ht="15.75" customHeight="1" x14ac:dyDescent="0.2">
      <c r="A115" s="25"/>
      <c r="B115" s="26">
        <v>1</v>
      </c>
      <c r="C115" s="27"/>
      <c r="D115" s="28" t="str">
        <f>G116</f>
        <v>Mangshan S M 11</v>
      </c>
      <c r="E115" s="25"/>
      <c r="F115" s="25"/>
      <c r="G115" s="25"/>
      <c r="H115" s="25"/>
      <c r="I115" s="25"/>
      <c r="J115" s="25"/>
      <c r="K115" s="28" t="e">
        <f>STDEV(J116)/SQRT(COUNT(J116))</f>
        <v>#DIV/0!</v>
      </c>
      <c r="L115" s="25"/>
      <c r="M115" s="28" t="e">
        <f>STDEV(L116)/SQRT(COUNT(L116))</f>
        <v>#DIV/0!</v>
      </c>
      <c r="N115" s="25"/>
      <c r="O115" s="28" t="e">
        <f>STDEV(N116)/SQRT(COUNT(N116))</f>
        <v>#DIV/0!</v>
      </c>
      <c r="P115" s="25"/>
      <c r="Q115" s="28" t="e">
        <f>STDEV(P116)/SQRT(COUNT(P116))</f>
        <v>#DIV/0!</v>
      </c>
      <c r="R115" s="25"/>
      <c r="S115" s="28" t="e">
        <f>STDEV(R116)/SQRT(COUNT(R116))</f>
        <v>#DIV/0!</v>
      </c>
      <c r="T115" s="25"/>
      <c r="U115" s="28" t="e">
        <f>STDEV(T116)/SQRT(COUNT(T116))</f>
        <v>#DIV/0!</v>
      </c>
      <c r="V115" s="25"/>
      <c r="W115" s="28" t="e">
        <f>STDEV(V116)/SQRT(COUNT(V116))</f>
        <v>#DIV/0!</v>
      </c>
      <c r="X115" s="25"/>
      <c r="Y115" s="28" t="e">
        <f>STDEV(X116)/SQRT(COUNT(X116))</f>
        <v>#DIV/0!</v>
      </c>
      <c r="Z115" s="25"/>
      <c r="AA115" s="28" t="e">
        <f>STDEV(Z116)/SQRT(COUNT(Z116))</f>
        <v>#DIV/0!</v>
      </c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8">
        <f>AVERAGE(AP116)</f>
        <v>-9.5500000000000007</v>
      </c>
      <c r="AR115" s="28" t="e">
        <f>STDEV(AP116)</f>
        <v>#DIV/0!</v>
      </c>
      <c r="AS115" s="25"/>
      <c r="AT115" s="28">
        <f>AVERAGE(AS116)</f>
        <v>-3.06</v>
      </c>
      <c r="AU115" s="28" t="e">
        <f>STDEV(AS116)</f>
        <v>#DIV/0!</v>
      </c>
      <c r="AV115" s="25"/>
      <c r="AW115" s="28">
        <f>AVERAGE(AV116)</f>
        <v>27.77</v>
      </c>
      <c r="AX115" s="28" t="e">
        <f>STDEV(AV116)</f>
        <v>#DIV/0!</v>
      </c>
      <c r="AY115" s="25"/>
      <c r="AZ115" s="28">
        <f>AVERAGE(AY116)</f>
        <v>0.56699999999999995</v>
      </c>
      <c r="BA115" s="28" t="e">
        <f>STDEV(AY116)/SQRT(COUNT(AY116))</f>
        <v>#DIV/0!</v>
      </c>
      <c r="BB115" s="25"/>
      <c r="BC115" s="25"/>
      <c r="BD115" s="25"/>
      <c r="BE115" s="28">
        <f>AVERAGE(BD116)</f>
        <v>0.252</v>
      </c>
      <c r="BF115" s="28" t="e">
        <f>STDEV(BD116)/SQRT(COUNT(BD116))</f>
        <v>#DIV/0!</v>
      </c>
      <c r="BG115" s="25"/>
      <c r="BH115" s="25"/>
      <c r="BI115" s="28"/>
      <c r="BJ115" s="28">
        <f>AVERAGE(BI116)</f>
        <v>34.539979503205188</v>
      </c>
      <c r="BK115" s="28" t="e">
        <f>STDEV(BI116)/SQRT(COUNT(BI116))</f>
        <v>#DIV/0!</v>
      </c>
      <c r="BL115" s="25"/>
      <c r="BM115" s="28">
        <f>AVERAGE(BL116)</f>
        <v>1.0273374339111692</v>
      </c>
      <c r="BN115" s="25"/>
      <c r="BO115" s="28">
        <f>AVERAGE(BN116)</f>
        <v>0.42105551160921095</v>
      </c>
      <c r="BP115" s="28" t="e">
        <f>STDEV(BN116)</f>
        <v>#DIV/0!</v>
      </c>
    </row>
    <row r="116" spans="1:68" ht="15.75" customHeight="1" x14ac:dyDescent="0.2">
      <c r="B116" s="22"/>
      <c r="C116" s="23"/>
      <c r="D116" s="29" t="s">
        <v>68</v>
      </c>
      <c r="E116" s="29" t="s">
        <v>448</v>
      </c>
      <c r="F116" s="29" t="s">
        <v>84</v>
      </c>
      <c r="G116" s="29" t="s">
        <v>449</v>
      </c>
      <c r="H116" s="29" t="s">
        <v>72</v>
      </c>
      <c r="I116" s="29" t="s">
        <v>358</v>
      </c>
      <c r="J116" s="29">
        <v>-9.5299999999999994</v>
      </c>
      <c r="K116" s="29" t="s">
        <v>74</v>
      </c>
      <c r="L116" s="29">
        <v>5.7</v>
      </c>
      <c r="M116" s="29" t="s">
        <v>74</v>
      </c>
      <c r="N116" s="29">
        <v>36.79</v>
      </c>
      <c r="O116" s="29" t="s">
        <v>74</v>
      </c>
      <c r="P116" s="29">
        <v>5.4669999999999996</v>
      </c>
      <c r="Q116" s="29" t="s">
        <v>450</v>
      </c>
      <c r="R116" s="29">
        <v>-0.375</v>
      </c>
      <c r="S116" s="29" t="s">
        <v>451</v>
      </c>
      <c r="T116" s="29">
        <v>22.811</v>
      </c>
      <c r="U116" s="29" t="s">
        <v>267</v>
      </c>
      <c r="V116" s="29">
        <v>-0.16300000000000001</v>
      </c>
      <c r="W116" s="29" t="s">
        <v>108</v>
      </c>
      <c r="X116" s="29">
        <v>0.90900000000000003</v>
      </c>
      <c r="Y116" s="29" t="s">
        <v>452</v>
      </c>
      <c r="Z116" s="29">
        <v>-15.768000000000001</v>
      </c>
      <c r="AA116" s="29" t="s">
        <v>453</v>
      </c>
      <c r="AB116" s="29">
        <v>2.1546037248307905E-4</v>
      </c>
      <c r="AC116" s="29" t="s">
        <v>454</v>
      </c>
      <c r="AD116" s="29">
        <v>-0.376</v>
      </c>
      <c r="AE116" s="29">
        <v>1.0580690926186875</v>
      </c>
      <c r="AF116" s="29">
        <v>0.96506456753545034</v>
      </c>
      <c r="AG116" s="29">
        <v>0.56699999999999995</v>
      </c>
      <c r="AH116" s="29">
        <v>0</v>
      </c>
      <c r="AI116" s="29">
        <v>-5.5752331536949801E-3</v>
      </c>
      <c r="AJ116" s="29" t="s">
        <v>402</v>
      </c>
      <c r="AK116" s="29">
        <v>-3.5999999999999997E-2</v>
      </c>
      <c r="AL116" s="29">
        <v>0.71100026410700534</v>
      </c>
      <c r="AM116" s="29">
        <v>0.27708720578203522</v>
      </c>
      <c r="AN116" s="29">
        <v>0.252</v>
      </c>
      <c r="AO116" s="29">
        <v>0</v>
      </c>
      <c r="AP116" s="29">
        <v>-9.5500000000000007</v>
      </c>
      <c r="AS116" s="29">
        <v>-3.06</v>
      </c>
      <c r="AV116" s="29">
        <v>27.77</v>
      </c>
      <c r="AY116" s="29">
        <v>0.56699999999999995</v>
      </c>
      <c r="BB116" s="29"/>
      <c r="BC116" s="29"/>
      <c r="BD116" s="29">
        <v>0.252</v>
      </c>
      <c r="BI116" s="29">
        <f>SQRT(($BG$2*(10^6))/(AY116-$BH$2))-273.15</f>
        <v>34.539979503205188</v>
      </c>
      <c r="BL116" s="29">
        <f>IF(H116="Calcite",EXP((((18.03*10^3)/(BI116+273.15))-32.42)/1000),IF(H116="Aragonite",EXP((((17.88*10^3)/(BI116+273.15))-31.14)/1000),IF(H116="Dolomite",EXP((((18.02*10^3)/(BI116+273.15))-29.38)/1000),"")))</f>
        <v>1.0273374339111692</v>
      </c>
      <c r="BN116" s="29">
        <f>((AV116+1000)/BL116)-1000</f>
        <v>0.42105551160921095</v>
      </c>
    </row>
    <row r="117" spans="1:68" ht="15.75" customHeight="1" x14ac:dyDescent="0.2">
      <c r="B117" s="22"/>
      <c r="C117" s="23"/>
      <c r="BI117" s="29"/>
    </row>
    <row r="118" spans="1:68" ht="15.75" customHeight="1" x14ac:dyDescent="0.2">
      <c r="A118" s="25"/>
      <c r="B118" s="26">
        <v>2</v>
      </c>
      <c r="C118" s="27"/>
      <c r="D118" s="28" t="str">
        <f>G119</f>
        <v>Mangshan S M 12</v>
      </c>
      <c r="E118" s="25"/>
      <c r="F118" s="25"/>
      <c r="G118" s="25"/>
      <c r="H118" s="25"/>
      <c r="I118" s="25"/>
      <c r="J118" s="25"/>
      <c r="K118" s="28">
        <f>STDEV(J119:J120)/SQRT(COUNT(J119:J120))</f>
        <v>8.4999999999999964E-2</v>
      </c>
      <c r="L118" s="25"/>
      <c r="M118" s="28">
        <f>STDEV(L119:L120)/SQRT(COUNT(L119:L120))</f>
        <v>0.37499999999999994</v>
      </c>
      <c r="N118" s="25"/>
      <c r="O118" s="28">
        <f>STDEV(N119:N120)/SQRT(COUNT(N119:N120))</f>
        <v>0.38499999999999973</v>
      </c>
      <c r="P118" s="25"/>
      <c r="Q118" s="28">
        <f>STDEV(P119:P120)/SQRT(COUNT(P119:P120))</f>
        <v>2.5029999999999997</v>
      </c>
      <c r="R118" s="25"/>
      <c r="S118" s="28">
        <f>STDEV(R119:R120)/SQRT(COUNT(R119:R120))</f>
        <v>4.6000000000000069E-2</v>
      </c>
      <c r="T118" s="25"/>
      <c r="U118" s="28">
        <f>STDEV(T119:T120)/SQRT(COUNT(T119:T120))</f>
        <v>4.9675000000000038</v>
      </c>
      <c r="V118" s="25"/>
      <c r="W118" s="28">
        <f>STDEV(V119:V120)/SQRT(COUNT(V119:V120))</f>
        <v>1.2500000000000004E-2</v>
      </c>
      <c r="X118" s="25"/>
      <c r="Y118" s="28">
        <f>STDEV(X119:X120)/SQRT(COUNT(X119:X120))</f>
        <v>50.587999999999994</v>
      </c>
      <c r="Z118" s="25"/>
      <c r="AA118" s="28">
        <f>STDEV(Z119:Z120)/SQRT(COUNT(Z119:Z120))</f>
        <v>45.003999999999998</v>
      </c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8">
        <f>AVERAGE(AP119:AP120)</f>
        <v>-10.175000000000001</v>
      </c>
      <c r="AR118" s="28">
        <f>STDEV(AP119:AP120)</f>
        <v>6.3639610306789177E-2</v>
      </c>
      <c r="AS118" s="25"/>
      <c r="AT118" s="28">
        <f>AVERAGE(AS119:AS120)</f>
        <v>-8.375</v>
      </c>
      <c r="AU118" s="28">
        <f>STDEV(AS119:AS120)</f>
        <v>0.10606601717798111</v>
      </c>
      <c r="AV118" s="25"/>
      <c r="AW118" s="28">
        <f>AVERAGE(AV119:AV120)</f>
        <v>22.285</v>
      </c>
      <c r="AX118" s="28">
        <f>STDEV(AV119:AV120)</f>
        <v>0.10606601717798111</v>
      </c>
      <c r="AY118" s="25"/>
      <c r="AZ118" s="28">
        <f>AVERAGE(AY119:AY120)</f>
        <v>0.59</v>
      </c>
      <c r="BA118" s="28">
        <f>STDEV(AY119:AY120)/SQRT(COUNT(AY119:AY120))</f>
        <v>1.8000000000000013E-2</v>
      </c>
      <c r="BB118" s="30">
        <f>STDEV(AY119:AY120)</f>
        <v>2.5455844122715732E-2</v>
      </c>
      <c r="BC118" s="31">
        <f>BB118*1.95</f>
        <v>4.9638896039295673E-2</v>
      </c>
      <c r="BD118" s="25"/>
      <c r="BE118" s="28">
        <f>AVERAGE(BD119:BD120)</f>
        <v>-0.13100000000000001</v>
      </c>
      <c r="BF118" s="28">
        <f>STDEV(BD119:BD120)/SQRT(COUNT(BD119:BD120))</f>
        <v>0.37299999999999994</v>
      </c>
      <c r="BG118" s="25"/>
      <c r="BH118" s="25"/>
      <c r="BI118" s="28"/>
      <c r="BJ118" s="28">
        <f>AVERAGE(BI119:BI120)</f>
        <v>26.505994683006293</v>
      </c>
      <c r="BK118" s="28">
        <f>STDEV(BI119:BI120)/SQRT(COUNT(BI119:BI120))</f>
        <v>6.188197441773756</v>
      </c>
      <c r="BL118" s="25"/>
      <c r="BM118" s="28">
        <f>AVERAGE(BL119:BL120)</f>
        <v>1.0289662299135882</v>
      </c>
      <c r="BN118" s="25"/>
      <c r="BO118" s="28">
        <f>AVERAGE(BN119:BN120)</f>
        <v>-6.4915482680173113</v>
      </c>
      <c r="BP118" s="28">
        <f>STDEV(BN119:BN120)</f>
        <v>1.8351178308273246</v>
      </c>
    </row>
    <row r="119" spans="1:68" ht="15.75" customHeight="1" x14ac:dyDescent="0.2">
      <c r="B119" s="22"/>
      <c r="C119" s="23"/>
      <c r="D119" s="29" t="s">
        <v>68</v>
      </c>
      <c r="E119" s="29" t="s">
        <v>455</v>
      </c>
      <c r="F119" s="29" t="s">
        <v>84</v>
      </c>
      <c r="G119" s="29" t="s">
        <v>456</v>
      </c>
      <c r="H119" s="29" t="s">
        <v>72</v>
      </c>
      <c r="I119" s="29" t="s">
        <v>358</v>
      </c>
      <c r="J119" s="29">
        <v>-10.199999999999999</v>
      </c>
      <c r="K119" s="29" t="s">
        <v>74</v>
      </c>
      <c r="L119" s="29">
        <v>0.46</v>
      </c>
      <c r="M119" s="29" t="s">
        <v>74</v>
      </c>
      <c r="N119" s="29">
        <v>31.39</v>
      </c>
      <c r="O119" s="29" t="s">
        <v>74</v>
      </c>
      <c r="P119" s="29">
        <v>-0.51200000000000001</v>
      </c>
      <c r="Q119" s="29" t="s">
        <v>106</v>
      </c>
      <c r="R119" s="29">
        <v>-0.372</v>
      </c>
      <c r="S119" s="29" t="s">
        <v>106</v>
      </c>
      <c r="T119" s="29">
        <v>12.228999999999999</v>
      </c>
      <c r="U119" s="29" t="s">
        <v>88</v>
      </c>
      <c r="V119" s="29">
        <v>-0.11799999999999999</v>
      </c>
      <c r="W119" s="29" t="s">
        <v>88</v>
      </c>
      <c r="X119" s="29">
        <v>3.6429999999999998</v>
      </c>
      <c r="Y119" s="29" t="s">
        <v>457</v>
      </c>
      <c r="Z119" s="29">
        <v>-2.0419999999999998</v>
      </c>
      <c r="AA119" s="29" t="s">
        <v>458</v>
      </c>
      <c r="AB119" s="29">
        <v>2.1546037248307764E-4</v>
      </c>
      <c r="AC119" s="29" t="s">
        <v>459</v>
      </c>
      <c r="AD119" s="29">
        <v>-0.372</v>
      </c>
      <c r="AE119" s="29">
        <v>1.0580690926186878</v>
      </c>
      <c r="AF119" s="29">
        <v>0.96506456753545056</v>
      </c>
      <c r="AG119" s="29">
        <v>0.57199999999999995</v>
      </c>
      <c r="AH119" s="29">
        <v>0</v>
      </c>
      <c r="AI119" s="29">
        <v>-5.5752331536949801E-3</v>
      </c>
      <c r="AJ119" s="29" t="s">
        <v>460</v>
      </c>
      <c r="AK119" s="29">
        <v>-0.05</v>
      </c>
      <c r="AL119" s="29">
        <v>0.71100026410700545</v>
      </c>
      <c r="AM119" s="29">
        <v>0.27708720578203522</v>
      </c>
      <c r="AN119" s="29">
        <v>0.24199999999999999</v>
      </c>
      <c r="AO119" s="29">
        <v>0</v>
      </c>
      <c r="AP119" s="29">
        <v>-10.220000000000001</v>
      </c>
      <c r="AS119" s="29">
        <v>-8.3000000000000007</v>
      </c>
      <c r="AV119" s="29">
        <v>22.36</v>
      </c>
      <c r="AY119" s="29">
        <v>0.57199999999999995</v>
      </c>
      <c r="BB119" s="29"/>
      <c r="BC119" s="29"/>
      <c r="BD119" s="29">
        <v>0.24199999999999999</v>
      </c>
      <c r="BI119" s="29">
        <f t="shared" ref="BI119:BI120" si="54">SQRT(($BG$2*(10^6))/(AY119-$BH$2))-273.15</f>
        <v>32.694192124780045</v>
      </c>
      <c r="BL119" s="29">
        <f t="shared" ref="BL119:BL120" si="55">IF(H119="Calcite",EXP((((18.03*10^3)/(BI119+273.15))-32.42)/1000),IF(H119="Aragonite",EXP((((17.88*10^3)/(BI119+273.15))-31.14)/1000),IF(H119="Dolomite",EXP((((18.02*10^3)/(BI119+273.15))-29.38)/1000),"")))</f>
        <v>1.0276977841917776</v>
      </c>
      <c r="BN119" s="29">
        <f t="shared" ref="BN119:BN120" si="56">((AV119+1000)/BL119)-1000</f>
        <v>-5.1939240055629625</v>
      </c>
    </row>
    <row r="120" spans="1:68" ht="15.75" customHeight="1" x14ac:dyDescent="0.2">
      <c r="B120" s="22"/>
      <c r="C120" s="23"/>
      <c r="D120" s="29" t="s">
        <v>94</v>
      </c>
      <c r="E120" s="29" t="s">
        <v>461</v>
      </c>
      <c r="F120" s="29" t="s">
        <v>70</v>
      </c>
      <c r="G120" s="29" t="s">
        <v>456</v>
      </c>
      <c r="H120" s="29" t="s">
        <v>72</v>
      </c>
      <c r="I120" s="29" t="s">
        <v>148</v>
      </c>
      <c r="J120" s="29">
        <v>-10.029999999999999</v>
      </c>
      <c r="K120" s="29" t="s">
        <v>74</v>
      </c>
      <c r="L120" s="29">
        <v>-0.28999999999999998</v>
      </c>
      <c r="M120" s="29" t="s">
        <v>74</v>
      </c>
      <c r="N120" s="29">
        <v>30.62</v>
      </c>
      <c r="O120" s="29" t="s">
        <v>74</v>
      </c>
      <c r="P120" s="29">
        <v>4.4939999999999998</v>
      </c>
      <c r="Q120" s="29" t="s">
        <v>365</v>
      </c>
      <c r="R120" s="29">
        <v>-0.28000000000000003</v>
      </c>
      <c r="S120" s="29" t="s">
        <v>365</v>
      </c>
      <c r="T120" s="29">
        <v>22.164000000000001</v>
      </c>
      <c r="U120" s="29" t="s">
        <v>462</v>
      </c>
      <c r="V120" s="29">
        <v>-9.2999999999999999E-2</v>
      </c>
      <c r="W120" s="29" t="s">
        <v>97</v>
      </c>
      <c r="X120" s="29">
        <v>104.819</v>
      </c>
      <c r="Y120" s="29" t="s">
        <v>463</v>
      </c>
      <c r="Z120" s="29">
        <v>87.965999999999994</v>
      </c>
      <c r="AA120" s="29" t="s">
        <v>464</v>
      </c>
      <c r="AB120" s="29">
        <v>5.1585289853693017E-3</v>
      </c>
      <c r="AC120" s="29" t="s">
        <v>465</v>
      </c>
      <c r="AD120" s="29">
        <v>-0.30299999999999999</v>
      </c>
      <c r="AE120" s="29">
        <v>1.08467955441757</v>
      </c>
      <c r="AF120" s="29">
        <v>0.93709482148403966</v>
      </c>
      <c r="AG120" s="29">
        <v>0.60799999999999998</v>
      </c>
      <c r="AH120" s="29">
        <v>0</v>
      </c>
      <c r="AI120" s="29">
        <v>5.0384446320214736E-2</v>
      </c>
      <c r="AJ120" s="29" t="s">
        <v>466</v>
      </c>
      <c r="AK120" s="29">
        <v>-1.21</v>
      </c>
      <c r="AL120" s="29">
        <v>-1.8963567297755861</v>
      </c>
      <c r="AM120" s="29">
        <v>-2.7984583091931343</v>
      </c>
      <c r="AN120" s="29">
        <v>-0.504</v>
      </c>
      <c r="AO120" s="29">
        <v>0</v>
      </c>
      <c r="AP120" s="29">
        <v>-10.130000000000001</v>
      </c>
      <c r="AS120" s="29">
        <v>-8.4499999999999993</v>
      </c>
      <c r="AV120" s="29">
        <v>22.21</v>
      </c>
      <c r="AY120" s="29">
        <v>0.60799999999999998</v>
      </c>
      <c r="BB120" s="29"/>
      <c r="BC120" s="29"/>
      <c r="BD120" s="29">
        <v>-0.504</v>
      </c>
      <c r="BI120" s="29">
        <f t="shared" si="54"/>
        <v>20.31779724123254</v>
      </c>
      <c r="BL120" s="29">
        <f t="shared" si="55"/>
        <v>1.0302346756353986</v>
      </c>
      <c r="BN120" s="29">
        <f t="shared" si="56"/>
        <v>-7.7891725304716601</v>
      </c>
    </row>
    <row r="121" spans="1:68" ht="15.75" customHeight="1" x14ac:dyDescent="0.2">
      <c r="B121" s="22"/>
      <c r="C121" s="23"/>
      <c r="BI121" s="29"/>
    </row>
    <row r="122" spans="1:68" ht="15.75" customHeight="1" x14ac:dyDescent="0.2">
      <c r="A122" s="25"/>
      <c r="B122" s="26">
        <v>1</v>
      </c>
      <c r="C122" s="27"/>
      <c r="D122" s="28" t="str">
        <f>G123</f>
        <v>Mangshan S M 13</v>
      </c>
      <c r="E122" s="25"/>
      <c r="F122" s="25"/>
      <c r="G122" s="25"/>
      <c r="H122" s="25"/>
      <c r="I122" s="25"/>
      <c r="J122" s="25"/>
      <c r="K122" s="28" t="e">
        <f>STDEV(J123)/SQRT(COUNT(J123))</f>
        <v>#DIV/0!</v>
      </c>
      <c r="L122" s="25"/>
      <c r="M122" s="28" t="e">
        <f>STDEV(L123)/SQRT(COUNT(L123))</f>
        <v>#DIV/0!</v>
      </c>
      <c r="N122" s="25"/>
      <c r="O122" s="28" t="e">
        <f>STDEV(N123)/SQRT(COUNT(N123))</f>
        <v>#DIV/0!</v>
      </c>
      <c r="P122" s="25"/>
      <c r="Q122" s="28" t="e">
        <f>STDEV(P123)/SQRT(COUNT(P123))</f>
        <v>#DIV/0!</v>
      </c>
      <c r="R122" s="25"/>
      <c r="S122" s="28" t="e">
        <f>STDEV(R123)/SQRT(COUNT(R123))</f>
        <v>#DIV/0!</v>
      </c>
      <c r="T122" s="25"/>
      <c r="U122" s="28" t="e">
        <f>STDEV(T123)/SQRT(COUNT(T123))</f>
        <v>#DIV/0!</v>
      </c>
      <c r="V122" s="25"/>
      <c r="W122" s="28" t="e">
        <f>STDEV(V123)/SQRT(COUNT(V123))</f>
        <v>#DIV/0!</v>
      </c>
      <c r="X122" s="25"/>
      <c r="Y122" s="28" t="e">
        <f>STDEV(X123)/SQRT(COUNT(X123))</f>
        <v>#DIV/0!</v>
      </c>
      <c r="Z122" s="25"/>
      <c r="AA122" s="28" t="e">
        <f>STDEV(Z123)/SQRT(COUNT(Z123))</f>
        <v>#DIV/0!</v>
      </c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8">
        <f>AVERAGE(AP123)</f>
        <v>-9.66</v>
      </c>
      <c r="AR122" s="28" t="e">
        <f>STDEV(AP123)</f>
        <v>#DIV/0!</v>
      </c>
      <c r="AS122" s="25"/>
      <c r="AT122" s="28">
        <f>AVERAGE(AS123)</f>
        <v>-2.17</v>
      </c>
      <c r="AU122" s="28" t="e">
        <f>STDEV(AS123)</f>
        <v>#DIV/0!</v>
      </c>
      <c r="AV122" s="25"/>
      <c r="AW122" s="28">
        <f>AVERAGE(AV123)</f>
        <v>28.68</v>
      </c>
      <c r="AX122" s="28" t="e">
        <f>STDEV(AV123)</f>
        <v>#DIV/0!</v>
      </c>
      <c r="AY122" s="25"/>
      <c r="AZ122" s="28">
        <f>AVERAGE(AY123)</f>
        <v>0.59499999999999997</v>
      </c>
      <c r="BA122" s="28" t="e">
        <f>STDEV(AY123)/SQRT(COUNT(AY123))</f>
        <v>#DIV/0!</v>
      </c>
      <c r="BB122" s="25"/>
      <c r="BC122" s="25"/>
      <c r="BD122" s="25"/>
      <c r="BE122" s="28">
        <f>AVERAGE(BD123)</f>
        <v>0.26400000000000001</v>
      </c>
      <c r="BF122" s="28" t="e">
        <f>STDEV(BD123)/SQRT(COUNT(BD123))</f>
        <v>#DIV/0!</v>
      </c>
      <c r="BG122" s="25"/>
      <c r="BH122" s="25"/>
      <c r="BI122" s="28"/>
      <c r="BJ122" s="28">
        <f>AVERAGE(BI123)</f>
        <v>24.61187049263782</v>
      </c>
      <c r="BK122" s="28" t="e">
        <f>STDEV(BI123)/SQRT(COUNT(BI123))</f>
        <v>#DIV/0!</v>
      </c>
      <c r="BL122" s="25"/>
      <c r="BM122" s="28">
        <f>AVERAGE(BL123)</f>
        <v>1.0293298751780358</v>
      </c>
      <c r="BN122" s="25"/>
      <c r="BO122" s="28">
        <f>AVERAGE(BN123)</f>
        <v>-0.63135754018924217</v>
      </c>
      <c r="BP122" s="28" t="e">
        <f>STDEV(BN123)</f>
        <v>#DIV/0!</v>
      </c>
    </row>
    <row r="123" spans="1:68" ht="15.75" customHeight="1" x14ac:dyDescent="0.2">
      <c r="B123" s="22"/>
      <c r="C123" s="23"/>
      <c r="D123" s="29" t="s">
        <v>68</v>
      </c>
      <c r="E123" s="29" t="s">
        <v>467</v>
      </c>
      <c r="F123" s="29" t="s">
        <v>84</v>
      </c>
      <c r="G123" s="29" t="s">
        <v>468</v>
      </c>
      <c r="H123" s="29" t="s">
        <v>72</v>
      </c>
      <c r="I123" s="29" t="s">
        <v>358</v>
      </c>
      <c r="J123" s="29">
        <v>-9.65</v>
      </c>
      <c r="K123" s="29" t="s">
        <v>74</v>
      </c>
      <c r="L123" s="29">
        <v>6.58</v>
      </c>
      <c r="M123" s="29" t="s">
        <v>74</v>
      </c>
      <c r="N123" s="29">
        <v>37.71</v>
      </c>
      <c r="O123" s="29" t="s">
        <v>74</v>
      </c>
      <c r="P123" s="29">
        <v>6.2919999999999998</v>
      </c>
      <c r="Q123" s="29" t="s">
        <v>469</v>
      </c>
      <c r="R123" s="29">
        <v>-0.34200000000000003</v>
      </c>
      <c r="S123" s="29" t="s">
        <v>316</v>
      </c>
      <c r="T123" s="29">
        <v>24.62</v>
      </c>
      <c r="U123" s="29" t="s">
        <v>186</v>
      </c>
      <c r="V123" s="29">
        <v>-0.156</v>
      </c>
      <c r="W123" s="29" t="s">
        <v>331</v>
      </c>
      <c r="X123" s="29">
        <v>8.64</v>
      </c>
      <c r="Y123" s="29" t="s">
        <v>470</v>
      </c>
      <c r="Z123" s="29">
        <v>-9.8000000000000007</v>
      </c>
      <c r="AA123" s="29" t="s">
        <v>471</v>
      </c>
      <c r="AB123" s="29">
        <v>4.0005681269714074E-4</v>
      </c>
      <c r="AC123" s="29" t="s">
        <v>472</v>
      </c>
      <c r="AD123" s="29">
        <v>-0.34499999999999997</v>
      </c>
      <c r="AE123" s="29">
        <v>1.0245178846215437</v>
      </c>
      <c r="AF123" s="29">
        <v>0.94887332604159014</v>
      </c>
      <c r="AG123" s="29">
        <v>0.59499999999999997</v>
      </c>
      <c r="AH123" s="29">
        <v>0</v>
      </c>
      <c r="AI123" s="29">
        <v>-5.5752331536949844E-3</v>
      </c>
      <c r="AJ123" s="29" t="s">
        <v>473</v>
      </c>
      <c r="AK123" s="29">
        <v>-1.7999999999999999E-2</v>
      </c>
      <c r="AL123" s="29">
        <v>0.71100026410700545</v>
      </c>
      <c r="AM123" s="29">
        <v>0.27708720578203522</v>
      </c>
      <c r="AN123" s="29">
        <v>0.26400000000000001</v>
      </c>
      <c r="AO123" s="29">
        <v>0</v>
      </c>
      <c r="AP123" s="29">
        <v>-9.66</v>
      </c>
      <c r="AS123" s="29">
        <v>-2.17</v>
      </c>
      <c r="AV123" s="29">
        <v>28.68</v>
      </c>
      <c r="AY123" s="29">
        <v>0.59499999999999997</v>
      </c>
      <c r="BB123" s="29"/>
      <c r="BC123" s="29"/>
      <c r="BD123" s="29">
        <v>0.26400000000000001</v>
      </c>
      <c r="BI123" s="29">
        <f>SQRT(($BG$2*(10^6))/(AY123-$BH$2))-273.15</f>
        <v>24.61187049263782</v>
      </c>
      <c r="BL123" s="29">
        <f>IF(H123="Calcite",EXP((((18.03*10^3)/(BI123+273.15))-32.42)/1000),IF(H123="Aragonite",EXP((((17.88*10^3)/(BI123+273.15))-31.14)/1000),IF(H123="Dolomite",EXP((((18.02*10^3)/(BI123+273.15))-29.38)/1000),"")))</f>
        <v>1.0293298751780358</v>
      </c>
      <c r="BN123" s="29">
        <f>((AV123+1000)/BL123)-1000</f>
        <v>-0.63135754018924217</v>
      </c>
    </row>
    <row r="124" spans="1:68" ht="15.75" customHeight="1" x14ac:dyDescent="0.2">
      <c r="B124" s="22"/>
      <c r="C124" s="23"/>
      <c r="BI124" s="29"/>
    </row>
    <row r="125" spans="1:68" ht="15.75" customHeight="1" x14ac:dyDescent="0.2">
      <c r="A125" s="25"/>
      <c r="B125" s="26">
        <v>1</v>
      </c>
      <c r="C125" s="27"/>
      <c r="D125" s="28" t="str">
        <f>G126</f>
        <v>Mangshan S M 14</v>
      </c>
      <c r="E125" s="25"/>
      <c r="F125" s="25"/>
      <c r="G125" s="25"/>
      <c r="H125" s="25"/>
      <c r="I125" s="25"/>
      <c r="J125" s="25"/>
      <c r="K125" s="28" t="e">
        <f>STDEV(J126)/SQRT(COUNT(J126))</f>
        <v>#DIV/0!</v>
      </c>
      <c r="L125" s="25"/>
      <c r="M125" s="28" t="e">
        <f>STDEV(L126)/SQRT(COUNT(L126))</f>
        <v>#DIV/0!</v>
      </c>
      <c r="N125" s="25"/>
      <c r="O125" s="28" t="e">
        <f>STDEV(N126)/SQRT(COUNT(N126))</f>
        <v>#DIV/0!</v>
      </c>
      <c r="P125" s="25"/>
      <c r="Q125" s="28" t="e">
        <f>STDEV(P126)/SQRT(COUNT(P126))</f>
        <v>#DIV/0!</v>
      </c>
      <c r="R125" s="25"/>
      <c r="S125" s="28" t="e">
        <f>STDEV(R126)/SQRT(COUNT(R126))</f>
        <v>#DIV/0!</v>
      </c>
      <c r="T125" s="25"/>
      <c r="U125" s="28" t="e">
        <f>STDEV(T126)/SQRT(COUNT(T126))</f>
        <v>#DIV/0!</v>
      </c>
      <c r="V125" s="25"/>
      <c r="W125" s="28" t="e">
        <f>STDEV(V126)/SQRT(COUNT(V126))</f>
        <v>#DIV/0!</v>
      </c>
      <c r="X125" s="25"/>
      <c r="Y125" s="28" t="e">
        <f>STDEV(X126)/SQRT(COUNT(X126))</f>
        <v>#DIV/0!</v>
      </c>
      <c r="Z125" s="25"/>
      <c r="AA125" s="28" t="e">
        <f>STDEV(Z126)/SQRT(COUNT(Z126))</f>
        <v>#DIV/0!</v>
      </c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8">
        <f>AVERAGE(AP126)</f>
        <v>-9.27</v>
      </c>
      <c r="AR125" s="28" t="e">
        <f>STDEV(AP126)</f>
        <v>#DIV/0!</v>
      </c>
      <c r="AS125" s="25"/>
      <c r="AT125" s="28">
        <f>AVERAGE(AS126)</f>
        <v>-10.3</v>
      </c>
      <c r="AU125" s="28" t="e">
        <f>STDEV(AS126)</f>
        <v>#DIV/0!</v>
      </c>
      <c r="AV125" s="25"/>
      <c r="AW125" s="28">
        <f>AVERAGE(AV126)</f>
        <v>20.3</v>
      </c>
      <c r="AX125" s="28" t="e">
        <f>STDEV(AV126)</f>
        <v>#DIV/0!</v>
      </c>
      <c r="AY125" s="25"/>
      <c r="AZ125" s="28">
        <f>AVERAGE(AY126)</f>
        <v>0.54900000000000004</v>
      </c>
      <c r="BA125" s="28" t="e">
        <f>STDEV(AY126)/SQRT(COUNT(AY126))</f>
        <v>#DIV/0!</v>
      </c>
      <c r="BB125" s="25"/>
      <c r="BC125" s="25"/>
      <c r="BD125" s="25"/>
      <c r="BE125" s="28">
        <f>AVERAGE(BD126)</f>
        <v>0.24299999999999999</v>
      </c>
      <c r="BF125" s="28" t="e">
        <f>STDEV(BD126)/SQRT(COUNT(BD126))</f>
        <v>#DIV/0!</v>
      </c>
      <c r="BG125" s="25"/>
      <c r="BH125" s="25"/>
      <c r="BI125" s="28"/>
      <c r="BJ125" s="28">
        <f>AVERAGE(BI126)</f>
        <v>41.472538563517276</v>
      </c>
      <c r="BK125" s="28" t="e">
        <f>STDEV(BI126)/SQRT(COUNT(BI126))</f>
        <v>#DIV/0!</v>
      </c>
      <c r="BL125" s="25"/>
      <c r="BM125" s="28">
        <f>AVERAGE(BL126)</f>
        <v>1.0260228357862744</v>
      </c>
      <c r="BN125" s="25"/>
      <c r="BO125" s="28">
        <f>AVERAGE(BN126)</f>
        <v>-5.577688514007491</v>
      </c>
      <c r="BP125" s="28" t="e">
        <f>STDEV(BN126)</f>
        <v>#DIV/0!</v>
      </c>
    </row>
    <row r="126" spans="1:68" ht="15.75" customHeight="1" x14ac:dyDescent="0.2">
      <c r="B126" s="22"/>
      <c r="C126" s="23"/>
      <c r="D126" s="29" t="s">
        <v>68</v>
      </c>
      <c r="E126" s="29" t="s">
        <v>474</v>
      </c>
      <c r="F126" s="29" t="s">
        <v>84</v>
      </c>
      <c r="G126" s="29" t="s">
        <v>475</v>
      </c>
      <c r="H126" s="29" t="s">
        <v>72</v>
      </c>
      <c r="I126" s="29" t="s">
        <v>358</v>
      </c>
      <c r="J126" s="29">
        <v>-9.25</v>
      </c>
      <c r="K126" s="29" t="s">
        <v>74</v>
      </c>
      <c r="L126" s="29">
        <v>-1.54</v>
      </c>
      <c r="M126" s="29" t="s">
        <v>74</v>
      </c>
      <c r="N126" s="29">
        <v>29.33</v>
      </c>
      <c r="O126" s="29" t="s">
        <v>74</v>
      </c>
      <c r="P126" s="29">
        <v>-1.64</v>
      </c>
      <c r="Q126" s="29" t="s">
        <v>267</v>
      </c>
      <c r="R126" s="29">
        <v>-0.39200000000000002</v>
      </c>
      <c r="S126" s="29" t="s">
        <v>268</v>
      </c>
      <c r="T126" s="29">
        <v>8.2119999999999997</v>
      </c>
      <c r="U126" s="29" t="s">
        <v>163</v>
      </c>
      <c r="V126" s="29">
        <v>-0.111</v>
      </c>
      <c r="W126" s="29" t="s">
        <v>193</v>
      </c>
      <c r="X126" s="29">
        <v>-2.91</v>
      </c>
      <c r="Y126" s="29" t="s">
        <v>476</v>
      </c>
      <c r="Z126" s="29">
        <v>-5.5439999999999996</v>
      </c>
      <c r="AA126" s="29" t="s">
        <v>477</v>
      </c>
      <c r="AB126" s="29">
        <v>1.9478925518254077E-4</v>
      </c>
      <c r="AC126" s="29" t="s">
        <v>478</v>
      </c>
      <c r="AD126" s="29">
        <v>-0.39200000000000002</v>
      </c>
      <c r="AE126" s="29">
        <v>1.0573147220493535</v>
      </c>
      <c r="AF126" s="29">
        <v>0.96395937902951079</v>
      </c>
      <c r="AG126" s="29">
        <v>0.54900000000000004</v>
      </c>
      <c r="AH126" s="29">
        <v>0</v>
      </c>
      <c r="AI126" s="29">
        <v>-5.6280528590906334E-3</v>
      </c>
      <c r="AJ126" s="29" t="s">
        <v>442</v>
      </c>
      <c r="AK126" s="29">
        <v>-6.4000000000000001E-2</v>
      </c>
      <c r="AL126" s="29">
        <v>0.63706584322454318</v>
      </c>
      <c r="AM126" s="29">
        <v>0.284149218786097</v>
      </c>
      <c r="AN126" s="29">
        <v>0.24299999999999999</v>
      </c>
      <c r="AO126" s="29">
        <v>0</v>
      </c>
      <c r="AP126" s="29">
        <v>-9.27</v>
      </c>
      <c r="AS126" s="29">
        <v>-10.3</v>
      </c>
      <c r="AV126" s="29">
        <v>20.3</v>
      </c>
      <c r="AY126" s="29">
        <v>0.54900000000000004</v>
      </c>
      <c r="BB126" s="29"/>
      <c r="BC126" s="29"/>
      <c r="BD126" s="29">
        <v>0.24299999999999999</v>
      </c>
      <c r="BI126" s="29">
        <f>SQRT(($BG$2*(10^6))/(AY126-$BH$2))-273.15</f>
        <v>41.472538563517276</v>
      </c>
      <c r="BL126" s="29">
        <f>IF(H126="Calcite",EXP((((18.03*10^3)/(BI126+273.15))-32.42)/1000),IF(H126="Aragonite",EXP((((17.88*10^3)/(BI126+273.15))-31.14)/1000),IF(H126="Dolomite",EXP((((18.02*10^3)/(BI126+273.15))-29.38)/1000),"")))</f>
        <v>1.0260228357862744</v>
      </c>
      <c r="BN126" s="29">
        <f>((AV126+1000)/BL126)-1000</f>
        <v>-5.577688514007491</v>
      </c>
    </row>
    <row r="127" spans="1:68" ht="15.75" customHeight="1" x14ac:dyDescent="0.2">
      <c r="B127" s="22"/>
      <c r="C127" s="23"/>
      <c r="BI127" s="29"/>
    </row>
    <row r="128" spans="1:68" ht="15.75" customHeight="1" x14ac:dyDescent="0.2">
      <c r="A128" s="25"/>
      <c r="B128" s="26">
        <v>1</v>
      </c>
      <c r="C128" s="27"/>
      <c r="D128" s="28" t="str">
        <f>G129</f>
        <v>Mangshan S M 15</v>
      </c>
      <c r="E128" s="25"/>
      <c r="F128" s="25"/>
      <c r="G128" s="25"/>
      <c r="H128" s="25"/>
      <c r="I128" s="25"/>
      <c r="J128" s="25"/>
      <c r="K128" s="28">
        <f>STDEV(J129:J130)/SQRT(COUNT(J129:J130))</f>
        <v>2.9999999999999357E-2</v>
      </c>
      <c r="L128" s="25"/>
      <c r="M128" s="28">
        <f>STDEV(L129:L130)/SQRT(COUNT(L129:L130))</f>
        <v>0.3199999999999999</v>
      </c>
      <c r="N128" s="25"/>
      <c r="O128" s="28">
        <f>STDEV(N129:N130)/SQRT(COUNT(N129:N130))</f>
        <v>0.33499999999999908</v>
      </c>
      <c r="P128" s="25"/>
      <c r="Q128" s="28">
        <f>STDEV(P129:P130)/SQRT(COUNT(P129:P130))</f>
        <v>2.4199999999999995</v>
      </c>
      <c r="R128" s="25"/>
      <c r="S128" s="28">
        <f>STDEV(R129:R130)/SQRT(COUNT(R129:R130))</f>
        <v>3.5499999999999976E-2</v>
      </c>
      <c r="T128" s="25"/>
      <c r="U128" s="28">
        <f>STDEV(T129:T130)/SQRT(COUNT(T129:T130))</f>
        <v>5.0754999999999901</v>
      </c>
      <c r="V128" s="25"/>
      <c r="W128" s="28">
        <f>STDEV(V129:V130)/SQRT(COUNT(V129:V130))</f>
        <v>2.3500000000000014E-2</v>
      </c>
      <c r="X128" s="25"/>
      <c r="Y128" s="28">
        <f>STDEV(X129:X130)/SQRT(COUNT(X129:X130))</f>
        <v>52.83</v>
      </c>
      <c r="Z128" s="25"/>
      <c r="AA128" s="28">
        <f>STDEV(Z129:Z130)/SQRT(COUNT(Z129:Z130))</f>
        <v>47.1905</v>
      </c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8">
        <f>AVERAGE(AP129)</f>
        <v>-9.2899999999999991</v>
      </c>
      <c r="AR128" s="28" t="e">
        <f>STDEV(AP129)</f>
        <v>#DIV/0!</v>
      </c>
      <c r="AS128" s="25"/>
      <c r="AT128" s="28">
        <f>AVERAGE(AS129)</f>
        <v>-8.81</v>
      </c>
      <c r="AU128" s="28" t="e">
        <f>STDEV(AS129)</f>
        <v>#DIV/0!</v>
      </c>
      <c r="AV128" s="25"/>
      <c r="AW128" s="28">
        <f>AVERAGE(AV129)</f>
        <v>21.83</v>
      </c>
      <c r="AX128" s="28" t="e">
        <f>STDEV(AV129)</f>
        <v>#DIV/0!</v>
      </c>
      <c r="AY128" s="25"/>
      <c r="AZ128" s="28">
        <f>AVERAGE(AY129)</f>
        <v>0.60599999999999998</v>
      </c>
      <c r="BA128" s="28" t="e">
        <f>STDEV(AY129)/SQRT(COUNT(AY129))</f>
        <v>#DIV/0!</v>
      </c>
      <c r="BB128" s="25"/>
      <c r="BC128" s="25"/>
      <c r="BD128" s="25"/>
      <c r="BE128" s="28">
        <f>AVERAGE(BD129)</f>
        <v>0.24099999999999999</v>
      </c>
      <c r="BF128" s="28" t="e">
        <f>STDEV(BD129)/SQRT(COUNT(BD129))</f>
        <v>#DIV/0!</v>
      </c>
      <c r="BG128" s="25"/>
      <c r="BH128" s="25"/>
      <c r="BI128" s="28"/>
      <c r="BJ128" s="28">
        <f>AVERAGE(BI129)</f>
        <v>20.966345650426376</v>
      </c>
      <c r="BK128" s="28" t="e">
        <f>STDEV(BI129)/SQRT(COUNT(BI129))</f>
        <v>#DIV/0!</v>
      </c>
      <c r="BL128" s="25"/>
      <c r="BM128" s="28">
        <f>AVERAGE(BL129:BL130)</f>
        <v>1.0248263041948413</v>
      </c>
      <c r="BN128" s="25"/>
      <c r="BO128" s="28">
        <f>AVERAGE(BN129)</f>
        <v>-8.0247598712064701</v>
      </c>
      <c r="BP128" s="28" t="e">
        <f>STDEV(BN129)</f>
        <v>#DIV/0!</v>
      </c>
    </row>
    <row r="129" spans="1:68" ht="15.75" customHeight="1" x14ac:dyDescent="0.2">
      <c r="B129" s="22"/>
      <c r="C129" s="23"/>
      <c r="D129" s="29" t="s">
        <v>68</v>
      </c>
      <c r="E129" s="29" t="s">
        <v>479</v>
      </c>
      <c r="F129" s="29" t="s">
        <v>84</v>
      </c>
      <c r="G129" s="29" t="s">
        <v>480</v>
      </c>
      <c r="H129" s="29" t="s">
        <v>72</v>
      </c>
      <c r="I129" s="29" t="s">
        <v>358</v>
      </c>
      <c r="J129" s="29">
        <v>-9.2799999999999994</v>
      </c>
      <c r="K129" s="29" t="s">
        <v>74</v>
      </c>
      <c r="L129" s="29">
        <v>-0.06</v>
      </c>
      <c r="M129" s="29" t="s">
        <v>74</v>
      </c>
      <c r="N129" s="29">
        <v>30.86</v>
      </c>
      <c r="O129" s="29" t="s">
        <v>74</v>
      </c>
      <c r="P129" s="29">
        <v>-0.10299999999999999</v>
      </c>
      <c r="Q129" s="29" t="s">
        <v>87</v>
      </c>
      <c r="R129" s="29">
        <v>-0.33900000000000002</v>
      </c>
      <c r="S129" s="29" t="s">
        <v>87</v>
      </c>
      <c r="T129" s="29">
        <v>11.182</v>
      </c>
      <c r="U129" s="29" t="s">
        <v>193</v>
      </c>
      <c r="V129" s="29">
        <v>-0.13400000000000001</v>
      </c>
      <c r="W129" s="29" t="s">
        <v>450</v>
      </c>
      <c r="X129" s="29">
        <v>-1.1240000000000001</v>
      </c>
      <c r="Y129" s="29" t="s">
        <v>481</v>
      </c>
      <c r="Z129" s="29">
        <v>-6.6890000000000001</v>
      </c>
      <c r="AA129" s="29" t="s">
        <v>482</v>
      </c>
      <c r="AB129" s="29">
        <v>1.920228066891787E-4</v>
      </c>
      <c r="AC129" s="29" t="s">
        <v>483</v>
      </c>
      <c r="AD129" s="29">
        <v>-0.33900000000000002</v>
      </c>
      <c r="AE129" s="29">
        <v>1.0603962913491445</v>
      </c>
      <c r="AF129" s="29">
        <v>0.96617796496692898</v>
      </c>
      <c r="AG129" s="29">
        <v>0.60599999999999998</v>
      </c>
      <c r="AH129" s="29">
        <v>0</v>
      </c>
      <c r="AI129" s="29">
        <v>-4.9488106800847712E-3</v>
      </c>
      <c r="AJ129" s="29" t="s">
        <v>435</v>
      </c>
      <c r="AK129" s="29">
        <v>-7.8E-2</v>
      </c>
      <c r="AL129" s="29">
        <v>0.65595225409568325</v>
      </c>
      <c r="AM129" s="29">
        <v>0.29257308729479703</v>
      </c>
      <c r="AN129" s="29">
        <v>0.24099999999999999</v>
      </c>
      <c r="AO129" s="29">
        <v>0</v>
      </c>
      <c r="AP129" s="29">
        <v>-9.2899999999999991</v>
      </c>
      <c r="AS129" s="29">
        <v>-8.81</v>
      </c>
      <c r="AV129" s="29">
        <v>21.83</v>
      </c>
      <c r="AY129" s="29">
        <v>0.60599999999999998</v>
      </c>
      <c r="BB129" s="29"/>
      <c r="BC129" s="29"/>
      <c r="BD129" s="29">
        <v>0.24099999999999999</v>
      </c>
      <c r="BI129" s="29">
        <f t="shared" ref="BI129:BI130" si="57">SQRT(($BG$2*(10^6))/(AY129-$BH$2))-273.15</f>
        <v>20.966345650426376</v>
      </c>
      <c r="BL129" s="29">
        <f t="shared" ref="BL129:BL130" si="58">IF(H129="Calcite",EXP((((18.03*10^3)/(BI129+273.15))-32.42)/1000),IF(H129="Aragonite",EXP((((17.88*10^3)/(BI129+273.15))-31.14)/1000),IF(H129="Dolomite",EXP((((18.02*10^3)/(BI129+273.15))-29.38)/1000),"")))</f>
        <v>1.0300962752531306</v>
      </c>
      <c r="BN129" s="29">
        <f t="shared" ref="BN129:BN130" si="59">((AV129+1000)/BL129)-1000</f>
        <v>-8.0247598712064701</v>
      </c>
    </row>
    <row r="130" spans="1:68" s="106" customFormat="1" ht="15.75" customHeight="1" x14ac:dyDescent="0.2">
      <c r="A130" s="102" t="s">
        <v>864</v>
      </c>
      <c r="B130" s="103"/>
      <c r="C130" s="104"/>
      <c r="D130" s="105" t="s">
        <v>94</v>
      </c>
      <c r="E130" s="105" t="s">
        <v>484</v>
      </c>
      <c r="F130" s="105" t="s">
        <v>70</v>
      </c>
      <c r="G130" s="105" t="s">
        <v>480</v>
      </c>
      <c r="H130" s="105" t="s">
        <v>72</v>
      </c>
      <c r="I130" s="105" t="s">
        <v>148</v>
      </c>
      <c r="J130" s="105">
        <v>-9.2200000000000006</v>
      </c>
      <c r="K130" s="105" t="s">
        <v>106</v>
      </c>
      <c r="L130" s="105">
        <v>-0.7</v>
      </c>
      <c r="M130" s="105" t="s">
        <v>485</v>
      </c>
      <c r="N130" s="105">
        <v>30.19</v>
      </c>
      <c r="O130" s="105" t="s">
        <v>485</v>
      </c>
      <c r="P130" s="105">
        <v>4.7370000000000001</v>
      </c>
      <c r="Q130" s="105" t="s">
        <v>486</v>
      </c>
      <c r="R130" s="105">
        <v>-0.41</v>
      </c>
      <c r="S130" s="105" t="s">
        <v>487</v>
      </c>
      <c r="T130" s="105">
        <v>21.332999999999998</v>
      </c>
      <c r="U130" s="105" t="s">
        <v>488</v>
      </c>
      <c r="V130" s="105">
        <v>-8.6999999999999994E-2</v>
      </c>
      <c r="W130" s="105" t="s">
        <v>489</v>
      </c>
      <c r="X130" s="105">
        <v>104.536</v>
      </c>
      <c r="Y130" s="105" t="s">
        <v>490</v>
      </c>
      <c r="Z130" s="105">
        <v>87.691999999999993</v>
      </c>
      <c r="AA130" s="105" t="s">
        <v>491</v>
      </c>
      <c r="AB130" s="105">
        <v>5.197798798312038E-3</v>
      </c>
      <c r="AC130" s="105" t="s">
        <v>492</v>
      </c>
      <c r="AD130" s="105">
        <v>-0.434</v>
      </c>
      <c r="AE130" s="105">
        <v>1.0927240057122243</v>
      </c>
      <c r="AF130" s="105">
        <v>0.94048045863291596</v>
      </c>
      <c r="AG130" s="105">
        <v>0.46600000000000003</v>
      </c>
      <c r="AH130" s="105">
        <v>0</v>
      </c>
      <c r="AI130" s="105">
        <v>5.3309697460841361E-2</v>
      </c>
      <c r="AJ130" s="105" t="s">
        <v>493</v>
      </c>
      <c r="AK130" s="105">
        <v>-1.224</v>
      </c>
      <c r="AL130" s="105">
        <v>-0.91239814133122243</v>
      </c>
      <c r="AM130" s="105">
        <v>-1.2883257687198273</v>
      </c>
      <c r="AN130" s="105">
        <v>-0.17100000000000001</v>
      </c>
      <c r="AO130" s="105">
        <v>0</v>
      </c>
      <c r="AP130" s="105">
        <v>-9.32</v>
      </c>
      <c r="AQ130" s="102"/>
      <c r="AR130" s="102"/>
      <c r="AS130" s="105">
        <v>-8.86</v>
      </c>
      <c r="AT130" s="102"/>
      <c r="AU130" s="102"/>
      <c r="AV130" s="105">
        <v>21.78</v>
      </c>
      <c r="AW130" s="102"/>
      <c r="AX130" s="102"/>
      <c r="AY130" s="105">
        <v>0.46600000000000003</v>
      </c>
      <c r="AZ130" s="102"/>
      <c r="BA130" s="102"/>
      <c r="BB130" s="105"/>
      <c r="BC130" s="105"/>
      <c r="BD130" s="105">
        <v>-0.17100000000000001</v>
      </c>
      <c r="BE130" s="102"/>
      <c r="BF130" s="102"/>
      <c r="BG130" s="102"/>
      <c r="BH130" s="102"/>
      <c r="BI130" s="105">
        <f t="shared" si="57"/>
        <v>80.856373982888613</v>
      </c>
      <c r="BJ130" s="102"/>
      <c r="BK130" s="102"/>
      <c r="BL130" s="105">
        <f t="shared" si="58"/>
        <v>1.019556333136552</v>
      </c>
      <c r="BM130" s="102"/>
      <c r="BN130" s="105">
        <f t="shared" si="59"/>
        <v>2.1810142227326423</v>
      </c>
      <c r="BO130" s="102"/>
      <c r="BP130" s="102"/>
    </row>
    <row r="131" spans="1:68" ht="15.75" customHeight="1" x14ac:dyDescent="0.2">
      <c r="B131" s="22"/>
      <c r="C131" s="23"/>
      <c r="BI131" s="29"/>
    </row>
    <row r="132" spans="1:68" ht="15.75" customHeight="1" x14ac:dyDescent="0.2">
      <c r="A132" s="25"/>
      <c r="B132" s="26">
        <v>3</v>
      </c>
      <c r="C132" s="27"/>
      <c r="D132" s="28" t="str">
        <f>G133</f>
        <v>Mangshan S M 16</v>
      </c>
      <c r="E132" s="25"/>
      <c r="F132" s="25"/>
      <c r="G132" s="25"/>
      <c r="H132" s="25"/>
      <c r="I132" s="25"/>
      <c r="J132" s="25"/>
      <c r="K132" s="28">
        <f>STDEV(J133:J135)/SQRT(COUNT(J133:J135))</f>
        <v>2.333333333333339E-2</v>
      </c>
      <c r="L132" s="25"/>
      <c r="M132" s="28">
        <f>STDEV(L133:L135)/SQRT(COUNT(L133:L135))</f>
        <v>0.17910270176012918</v>
      </c>
      <c r="N132" s="25"/>
      <c r="O132" s="28">
        <f>STDEV(N133:N135)/SQRT(COUNT(N133:N135))</f>
        <v>0.18487232831816078</v>
      </c>
      <c r="P132" s="25"/>
      <c r="Q132" s="28">
        <f>STDEV(P133:P135)/SQRT(COUNT(P133:P135))</f>
        <v>1.689463162598634</v>
      </c>
      <c r="R132" s="25"/>
      <c r="S132" s="28">
        <f>STDEV(R133:R135)/SQRT(COUNT(R133:R135))</f>
        <v>9.4516312525052253E-3</v>
      </c>
      <c r="T132" s="25"/>
      <c r="U132" s="28">
        <f>STDEV(T133:T135)/SQRT(COUNT(T133:T135))</f>
        <v>3.1608283900128353</v>
      </c>
      <c r="V132" s="25"/>
      <c r="W132" s="28">
        <f>STDEV(V133:V135)/SQRT(COUNT(V133:V135))</f>
        <v>0.32890542375852938</v>
      </c>
      <c r="X132" s="25"/>
      <c r="Y132" s="28">
        <f>STDEV(X133:X135)/SQRT(COUNT(X133:X135))</f>
        <v>36.697056568310458</v>
      </c>
      <c r="Z132" s="25"/>
      <c r="AA132" s="28">
        <f>STDEV(Z133:Z135)/SQRT(COUNT(Z133:Z135))</f>
        <v>32.780507149829148</v>
      </c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8">
        <f>AVERAGE(AP133:AP135)</f>
        <v>-9.7100000000000009</v>
      </c>
      <c r="AR132" s="28">
        <f>STDEV(AP133:AP135)</f>
        <v>5.5677643628299987E-2</v>
      </c>
      <c r="AS132" s="25"/>
      <c r="AT132" s="28">
        <f>AVERAGE(AS133:AS135)</f>
        <v>-8.1566666666666663</v>
      </c>
      <c r="AU132" s="28">
        <f>STDEV(AS133:AS135)</f>
        <v>0.10408329997330712</v>
      </c>
      <c r="AV132" s="25"/>
      <c r="AW132" s="28">
        <f>AVERAGE(AV133:AV135)</f>
        <v>22.506666666666664</v>
      </c>
      <c r="AX132" s="28">
        <f>STDEV(AV133:AV135)</f>
        <v>0.10969655114602785</v>
      </c>
      <c r="AY132" s="25"/>
      <c r="AZ132" s="28">
        <f>AVERAGE(AY133:AY135)</f>
        <v>0.59499999999999997</v>
      </c>
      <c r="BA132" s="28">
        <f>STDEV(AY133:AY135)/SQRT(COUNT(AY133:AY135))</f>
        <v>2.4419937209856472E-2</v>
      </c>
      <c r="BB132" s="30">
        <f>STDEV(AY133:AY135)</f>
        <v>4.2296571965113175E-2</v>
      </c>
      <c r="BC132" s="31">
        <f>BB132*1.95</f>
        <v>8.2478315331970684E-2</v>
      </c>
      <c r="BD132" s="25"/>
      <c r="BE132" s="28">
        <f>AVERAGE(BD133:BD135)</f>
        <v>0.22199999999999998</v>
      </c>
      <c r="BF132" s="28">
        <f>STDEV(BD133:BD135)/SQRT(COUNT(BD133:BD135))</f>
        <v>2.8936712552281103E-2</v>
      </c>
      <c r="BG132" s="25"/>
      <c r="BH132" s="25"/>
      <c r="BI132" s="28"/>
      <c r="BJ132" s="28">
        <f>AVERAGE(BI133:BI135)</f>
        <v>25.322946467198943</v>
      </c>
      <c r="BK132" s="28">
        <f>STDEV(BI133:BI135)/SQRT(COUNT(BI133:BI135))</f>
        <v>8.5303603703720192</v>
      </c>
      <c r="BL132" s="25"/>
      <c r="BM132" s="28">
        <f>AVERAGE(BL133:BL135)</f>
        <v>1.0292843678689232</v>
      </c>
      <c r="BN132" s="25"/>
      <c r="BO132" s="28">
        <f>AVERAGE(BN133:BN135)</f>
        <v>-6.5790515761969646</v>
      </c>
      <c r="BP132" s="28">
        <f>STDEV(BN133:BN135)</f>
        <v>2.9994353786608947</v>
      </c>
    </row>
    <row r="133" spans="1:68" ht="15.75" customHeight="1" x14ac:dyDescent="0.2">
      <c r="B133" s="22"/>
      <c r="C133" s="23"/>
      <c r="D133" s="29" t="s">
        <v>68</v>
      </c>
      <c r="E133" s="29" t="s">
        <v>494</v>
      </c>
      <c r="F133" s="29" t="s">
        <v>84</v>
      </c>
      <c r="G133" s="29" t="s">
        <v>495</v>
      </c>
      <c r="H133" s="29" t="s">
        <v>72</v>
      </c>
      <c r="I133" s="29" t="s">
        <v>358</v>
      </c>
      <c r="J133" s="29">
        <v>-9.74</v>
      </c>
      <c r="K133" s="29" t="s">
        <v>74</v>
      </c>
      <c r="L133" s="29">
        <v>0.51</v>
      </c>
      <c r="M133" s="29" t="s">
        <v>74</v>
      </c>
      <c r="N133" s="29">
        <v>31.45</v>
      </c>
      <c r="O133" s="29" t="s">
        <v>74</v>
      </c>
      <c r="P133" s="29">
        <v>4.3999999999999997E-2</v>
      </c>
      <c r="Q133" s="29" t="s">
        <v>245</v>
      </c>
      <c r="R133" s="29">
        <v>-0.317</v>
      </c>
      <c r="S133" s="29" t="s">
        <v>233</v>
      </c>
      <c r="T133" s="29">
        <v>12.375</v>
      </c>
      <c r="U133" s="29" t="s">
        <v>225</v>
      </c>
      <c r="V133" s="29">
        <v>-8.8999999999999996E-2</v>
      </c>
      <c r="W133" s="29" t="s">
        <v>438</v>
      </c>
      <c r="X133" s="29">
        <v>3.32</v>
      </c>
      <c r="Y133" s="29" t="s">
        <v>496</v>
      </c>
      <c r="Z133" s="29">
        <v>-2.9350000000000001</v>
      </c>
      <c r="AA133" s="29" t="s">
        <v>497</v>
      </c>
      <c r="AB133" s="29">
        <v>1.9202280668917794E-4</v>
      </c>
      <c r="AC133" s="29" t="s">
        <v>498</v>
      </c>
      <c r="AD133" s="29">
        <v>-0.317</v>
      </c>
      <c r="AE133" s="29">
        <v>1.0603962913491443</v>
      </c>
      <c r="AF133" s="29">
        <v>0.96617796496692887</v>
      </c>
      <c r="AG133" s="29">
        <v>0.63</v>
      </c>
      <c r="AH133" s="29">
        <v>0</v>
      </c>
      <c r="AI133" s="29">
        <v>-4.9488106800847755E-3</v>
      </c>
      <c r="AJ133" s="29" t="s">
        <v>499</v>
      </c>
      <c r="AK133" s="29">
        <v>-2.8000000000000001E-2</v>
      </c>
      <c r="AL133" s="29">
        <v>0.65595225409568303</v>
      </c>
      <c r="AM133" s="29">
        <v>0.29257308729479697</v>
      </c>
      <c r="AN133" s="29">
        <v>0.27400000000000002</v>
      </c>
      <c r="AO133" s="29">
        <v>0</v>
      </c>
      <c r="AP133" s="29">
        <v>-9.76</v>
      </c>
      <c r="AS133" s="29">
        <v>-8.24</v>
      </c>
      <c r="AV133" s="29">
        <v>22.42</v>
      </c>
      <c r="AY133" s="29">
        <v>0.63</v>
      </c>
      <c r="BB133" s="29"/>
      <c r="BC133" s="29"/>
      <c r="BD133" s="29">
        <v>0.27400000000000002</v>
      </c>
      <c r="BI133" s="29">
        <f t="shared" ref="BI133:BI135" si="60">SQRT(($BG$2*(10^6))/(AY133-$BH$2))-273.15</f>
        <v>13.455752110555466</v>
      </c>
      <c r="BL133" s="29">
        <f t="shared" ref="BL133:BL135" si="61">IF(H133="Calcite",EXP((((18.03*10^3)/(BI133+273.15))-32.42)/1000),IF(H133="Aragonite",EXP((((17.88*10^3)/(BI133+273.15))-31.14)/1000),IF(H133="Dolomite",EXP((((18.02*10^3)/(BI133+273.15))-29.38)/1000),"")))</f>
        <v>1.0317386093366865</v>
      </c>
      <c r="BN133" s="29">
        <f t="shared" ref="BN133:BN135" si="62">((AV133+1000)/BL133)-1000</f>
        <v>-9.0319478716392041</v>
      </c>
    </row>
    <row r="134" spans="1:68" ht="15.75" customHeight="1" x14ac:dyDescent="0.2">
      <c r="B134" s="22"/>
      <c r="C134" s="23"/>
      <c r="D134" s="29" t="s">
        <v>94</v>
      </c>
      <c r="E134" s="29" t="s">
        <v>500</v>
      </c>
      <c r="F134" s="29" t="s">
        <v>70</v>
      </c>
      <c r="G134" s="29" t="s">
        <v>495</v>
      </c>
      <c r="H134" s="29" t="s">
        <v>72</v>
      </c>
      <c r="I134" s="29" t="s">
        <v>114</v>
      </c>
      <c r="J134" s="29">
        <v>-9.66</v>
      </c>
      <c r="K134" s="29" t="s">
        <v>74</v>
      </c>
      <c r="L134" s="29">
        <v>0.22</v>
      </c>
      <c r="M134" s="29" t="s">
        <v>74</v>
      </c>
      <c r="N134" s="29">
        <v>31.15</v>
      </c>
      <c r="O134" s="29" t="s">
        <v>74</v>
      </c>
      <c r="P134" s="29">
        <v>-0.17</v>
      </c>
      <c r="Q134" s="29" t="s">
        <v>76</v>
      </c>
      <c r="R134" s="29">
        <v>-0.307</v>
      </c>
      <c r="S134" s="29" t="s">
        <v>75</v>
      </c>
      <c r="T134" s="29">
        <v>12.02</v>
      </c>
      <c r="U134" s="29" t="s">
        <v>149</v>
      </c>
      <c r="V134" s="29">
        <v>0.14599999999999999</v>
      </c>
      <c r="W134" s="29" t="s">
        <v>150</v>
      </c>
      <c r="X134" s="29">
        <v>2.734</v>
      </c>
      <c r="Y134" s="29" t="s">
        <v>501</v>
      </c>
      <c r="Z134" s="29">
        <v>-3.01</v>
      </c>
      <c r="AA134" s="29" t="s">
        <v>502</v>
      </c>
      <c r="AB134" s="29">
        <v>3.7005274965348171E-3</v>
      </c>
      <c r="AC134" s="29" t="s">
        <v>503</v>
      </c>
      <c r="AD134" s="29">
        <v>-0.307</v>
      </c>
      <c r="AE134" s="29">
        <v>1.1028208778840649</v>
      </c>
      <c r="AF134" s="29">
        <v>0.88638811090100489</v>
      </c>
      <c r="AG134" s="29">
        <v>0.54800000000000004</v>
      </c>
      <c r="AH134" s="29">
        <v>0</v>
      </c>
      <c r="AI134" s="29">
        <v>2.8349515301925428E-2</v>
      </c>
      <c r="AJ134" s="29" t="s">
        <v>504</v>
      </c>
      <c r="AK134" s="29">
        <v>-0.19500000000000001</v>
      </c>
      <c r="AL134" s="29">
        <v>-0.12507625136514053</v>
      </c>
      <c r="AM134" s="29">
        <v>0.19345288748515907</v>
      </c>
      <c r="AN134" s="29">
        <v>0.218</v>
      </c>
      <c r="AO134" s="29">
        <v>0</v>
      </c>
      <c r="AP134" s="29">
        <v>-9.65</v>
      </c>
      <c r="AS134" s="29">
        <v>-8.0399999999999991</v>
      </c>
      <c r="AV134" s="29">
        <v>22.63</v>
      </c>
      <c r="AY134" s="29">
        <v>0.54800000000000004</v>
      </c>
      <c r="BB134" s="29"/>
      <c r="BC134" s="29"/>
      <c r="BD134" s="29">
        <v>0.218</v>
      </c>
      <c r="BI134" s="29">
        <f t="shared" si="60"/>
        <v>41.871552723306593</v>
      </c>
      <c r="BL134" s="29">
        <f t="shared" si="61"/>
        <v>1.0259489829600537</v>
      </c>
      <c r="BN134" s="29">
        <f t="shared" si="62"/>
        <v>-3.2350370390521448</v>
      </c>
    </row>
    <row r="135" spans="1:68" ht="15.75" customHeight="1" x14ac:dyDescent="0.2">
      <c r="B135" s="22"/>
      <c r="C135" s="23"/>
      <c r="D135" s="29" t="s">
        <v>121</v>
      </c>
      <c r="E135" s="29" t="s">
        <v>505</v>
      </c>
      <c r="F135" s="29" t="s">
        <v>70</v>
      </c>
      <c r="G135" s="29" t="s">
        <v>495</v>
      </c>
      <c r="H135" s="29" t="s">
        <v>72</v>
      </c>
      <c r="I135" s="29" t="s">
        <v>148</v>
      </c>
      <c r="J135" s="29">
        <v>-9.69</v>
      </c>
      <c r="K135" s="29" t="s">
        <v>74</v>
      </c>
      <c r="L135" s="29">
        <v>-0.11</v>
      </c>
      <c r="M135" s="29" t="s">
        <v>74</v>
      </c>
      <c r="N135" s="29">
        <v>30.81</v>
      </c>
      <c r="O135" s="29" t="s">
        <v>74</v>
      </c>
      <c r="P135" s="29">
        <v>5.0019999999999998</v>
      </c>
      <c r="Q135" s="29" t="s">
        <v>96</v>
      </c>
      <c r="R135" s="29">
        <v>-0.28499999999999998</v>
      </c>
      <c r="S135" s="29" t="s">
        <v>76</v>
      </c>
      <c r="T135" s="29">
        <v>21.675000000000001</v>
      </c>
      <c r="U135" s="29" t="s">
        <v>149</v>
      </c>
      <c r="V135" s="29">
        <v>-0.93700000000000006</v>
      </c>
      <c r="W135" s="29" t="s">
        <v>431</v>
      </c>
      <c r="X135" s="29">
        <v>113.117</v>
      </c>
      <c r="Y135" s="29" t="s">
        <v>506</v>
      </c>
      <c r="Z135" s="29">
        <v>95.369</v>
      </c>
      <c r="AA135" s="29" t="s">
        <v>507</v>
      </c>
      <c r="AB135" s="29">
        <v>4.94665161661047E-3</v>
      </c>
      <c r="AC135" s="29" t="s">
        <v>508</v>
      </c>
      <c r="AD135" s="29">
        <v>-0.309</v>
      </c>
      <c r="AE135" s="29">
        <v>1.0550730055702471</v>
      </c>
      <c r="AF135" s="29">
        <v>0.93395398753760528</v>
      </c>
      <c r="AG135" s="29">
        <v>0.60699999999999998</v>
      </c>
      <c r="AH135" s="29">
        <v>0</v>
      </c>
      <c r="AI135" s="29">
        <v>2.1280020533589225E-2</v>
      </c>
      <c r="AJ135" s="29" t="s">
        <v>509</v>
      </c>
      <c r="AK135" s="29">
        <v>-1.3979999999999999</v>
      </c>
      <c r="AL135" s="29">
        <v>0.24582847964050394</v>
      </c>
      <c r="AM135" s="29">
        <v>0.5178611447805388</v>
      </c>
      <c r="AN135" s="29">
        <v>0.17399999999999999</v>
      </c>
      <c r="AO135" s="29">
        <v>0</v>
      </c>
      <c r="AP135" s="29">
        <v>-9.7200000000000006</v>
      </c>
      <c r="AS135" s="29">
        <v>-8.19</v>
      </c>
      <c r="AV135" s="29">
        <v>22.47</v>
      </c>
      <c r="AY135" s="29">
        <v>0.60699999999999998</v>
      </c>
      <c r="BB135" s="29"/>
      <c r="BC135" s="29"/>
      <c r="BD135" s="29">
        <v>0.17399999999999999</v>
      </c>
      <c r="BI135" s="29">
        <f t="shared" si="60"/>
        <v>20.641534567734766</v>
      </c>
      <c r="BL135" s="29">
        <f t="shared" si="61"/>
        <v>1.0301655113100292</v>
      </c>
      <c r="BN135" s="29">
        <f t="shared" si="62"/>
        <v>-7.4701698178995457</v>
      </c>
    </row>
    <row r="136" spans="1:68" ht="15.75" customHeight="1" x14ac:dyDescent="0.2">
      <c r="B136" s="22"/>
      <c r="C136" s="23"/>
      <c r="BI136" s="29"/>
    </row>
    <row r="137" spans="1:68" ht="15.75" customHeight="1" x14ac:dyDescent="0.2">
      <c r="A137" s="25"/>
      <c r="B137" s="26">
        <v>1</v>
      </c>
      <c r="C137" s="27"/>
      <c r="D137" s="28" t="str">
        <f>G138</f>
        <v>Mangshan S M 17</v>
      </c>
      <c r="E137" s="25"/>
      <c r="F137" s="25"/>
      <c r="G137" s="25"/>
      <c r="H137" s="25"/>
      <c r="I137" s="25"/>
      <c r="J137" s="25"/>
      <c r="K137" s="28" t="e">
        <f>STDEV(J138)/SQRT(COUNT(J138))</f>
        <v>#DIV/0!</v>
      </c>
      <c r="L137" s="25"/>
      <c r="M137" s="28" t="e">
        <f>STDEV(L138)/SQRT(COUNT(L138))</f>
        <v>#DIV/0!</v>
      </c>
      <c r="N137" s="25"/>
      <c r="O137" s="28" t="e">
        <f>STDEV(N138)/SQRT(COUNT(N138))</f>
        <v>#DIV/0!</v>
      </c>
      <c r="P137" s="25"/>
      <c r="Q137" s="28" t="e">
        <f>STDEV(P138)/SQRT(COUNT(P138))</f>
        <v>#DIV/0!</v>
      </c>
      <c r="R137" s="25"/>
      <c r="S137" s="28" t="e">
        <f>STDEV(R138)/SQRT(COUNT(R138))</f>
        <v>#DIV/0!</v>
      </c>
      <c r="T137" s="25"/>
      <c r="U137" s="28" t="e">
        <f>STDEV(T138)/SQRT(COUNT(T138))</f>
        <v>#DIV/0!</v>
      </c>
      <c r="V137" s="25"/>
      <c r="W137" s="28" t="e">
        <f>STDEV(V138)/SQRT(COUNT(V138))</f>
        <v>#DIV/0!</v>
      </c>
      <c r="X137" s="25"/>
      <c r="Y137" s="28" t="e">
        <f>STDEV(X138)/SQRT(COUNT(X138))</f>
        <v>#DIV/0!</v>
      </c>
      <c r="Z137" s="25"/>
      <c r="AA137" s="28" t="e">
        <f>STDEV(Z138)/SQRT(COUNT(Z138))</f>
        <v>#DIV/0!</v>
      </c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8">
        <f>AVERAGE(AP138)</f>
        <v>-10.35</v>
      </c>
      <c r="AR137" s="28" t="e">
        <f>STDEV(AP138)</f>
        <v>#DIV/0!</v>
      </c>
      <c r="AS137" s="25"/>
      <c r="AT137" s="28">
        <f>AVERAGE(AS138)</f>
        <v>-8.18</v>
      </c>
      <c r="AU137" s="28" t="e">
        <f>STDEV(AS138)</f>
        <v>#DIV/0!</v>
      </c>
      <c r="AV137" s="25"/>
      <c r="AW137" s="28">
        <f>AVERAGE(AV138)</f>
        <v>22.49</v>
      </c>
      <c r="AX137" s="28" t="e">
        <f>STDEV(AV138)</f>
        <v>#DIV/0!</v>
      </c>
      <c r="AY137" s="25"/>
      <c r="AZ137" s="28">
        <f>AVERAGE(AY138)</f>
        <v>0.56599999999999995</v>
      </c>
      <c r="BA137" s="28" t="e">
        <f>STDEV(AY138)/SQRT(COUNT(AY138))</f>
        <v>#DIV/0!</v>
      </c>
      <c r="BB137" s="25"/>
      <c r="BC137" s="25"/>
      <c r="BD137" s="25"/>
      <c r="BE137" s="28">
        <f>AVERAGE(BD138)</f>
        <v>0.223</v>
      </c>
      <c r="BF137" s="28" t="e">
        <f>STDEV(BD138)/SQRT(COUNT(BD138))</f>
        <v>#DIV/0!</v>
      </c>
      <c r="BG137" s="25"/>
      <c r="BH137" s="25"/>
      <c r="BI137" s="28"/>
      <c r="BJ137" s="28">
        <f>AVERAGE(BI138)</f>
        <v>34.913163363228591</v>
      </c>
      <c r="BK137" s="28" t="e">
        <f>STDEV(BI138)/SQRT(COUNT(BI138))</f>
        <v>#DIV/0!</v>
      </c>
      <c r="BL137" s="25"/>
      <c r="BM137" s="28">
        <f>AVERAGE(BL138)</f>
        <v>1.0272651177988337</v>
      </c>
      <c r="BN137" s="25"/>
      <c r="BO137" s="28">
        <f>AVERAGE(BN138)</f>
        <v>-4.6483791925744526</v>
      </c>
      <c r="BP137" s="28" t="e">
        <f>STDEV(BN138)</f>
        <v>#DIV/0!</v>
      </c>
    </row>
    <row r="138" spans="1:68" ht="15.75" customHeight="1" x14ac:dyDescent="0.2">
      <c r="B138" s="22"/>
      <c r="C138" s="23"/>
      <c r="D138" s="29" t="s">
        <v>68</v>
      </c>
      <c r="E138" s="29" t="s">
        <v>510</v>
      </c>
      <c r="F138" s="29" t="s">
        <v>84</v>
      </c>
      <c r="G138" s="29" t="s">
        <v>511</v>
      </c>
      <c r="H138" s="29" t="s">
        <v>72</v>
      </c>
      <c r="I138" s="29" t="s">
        <v>358</v>
      </c>
      <c r="J138" s="29">
        <v>-10.33</v>
      </c>
      <c r="K138" s="29" t="s">
        <v>74</v>
      </c>
      <c r="L138" s="29">
        <v>0.57999999999999996</v>
      </c>
      <c r="M138" s="29" t="s">
        <v>74</v>
      </c>
      <c r="N138" s="29">
        <v>31.52</v>
      </c>
      <c r="O138" s="29" t="s">
        <v>74</v>
      </c>
      <c r="P138" s="29">
        <v>-0.51600000000000001</v>
      </c>
      <c r="Q138" s="29" t="s">
        <v>75</v>
      </c>
      <c r="R138" s="29">
        <v>-0.378</v>
      </c>
      <c r="S138" s="29" t="s">
        <v>345</v>
      </c>
      <c r="T138" s="29">
        <v>12.454000000000001</v>
      </c>
      <c r="U138" s="29" t="s">
        <v>345</v>
      </c>
      <c r="V138" s="29">
        <v>-0.14599999999999999</v>
      </c>
      <c r="W138" s="29" t="s">
        <v>87</v>
      </c>
      <c r="X138" s="29">
        <v>-12.945</v>
      </c>
      <c r="Y138" s="29" t="s">
        <v>512</v>
      </c>
      <c r="Z138" s="29">
        <v>-18.654</v>
      </c>
      <c r="AA138" s="29" t="s">
        <v>513</v>
      </c>
      <c r="AB138" s="29">
        <v>2.1546037248307577E-4</v>
      </c>
      <c r="AC138" s="29" t="s">
        <v>514</v>
      </c>
      <c r="AD138" s="29">
        <v>-0.377</v>
      </c>
      <c r="AE138" s="29">
        <v>1.0580690926186873</v>
      </c>
      <c r="AF138" s="29">
        <v>0.96506456753545022</v>
      </c>
      <c r="AG138" s="29">
        <v>0.56599999999999995</v>
      </c>
      <c r="AH138" s="29">
        <v>0</v>
      </c>
      <c r="AI138" s="29">
        <v>-5.5752331536949862E-3</v>
      </c>
      <c r="AJ138" s="29" t="s">
        <v>515</v>
      </c>
      <c r="AK138" s="29">
        <v>-7.5999999999999998E-2</v>
      </c>
      <c r="AL138" s="29">
        <v>0.71100026410700556</v>
      </c>
      <c r="AM138" s="29">
        <v>0.27708720578203522</v>
      </c>
      <c r="AN138" s="29">
        <v>0.223</v>
      </c>
      <c r="AO138" s="29">
        <v>0</v>
      </c>
      <c r="AP138" s="29">
        <v>-10.35</v>
      </c>
      <c r="AS138" s="29">
        <v>-8.18</v>
      </c>
      <c r="AV138" s="29">
        <v>22.49</v>
      </c>
      <c r="AY138" s="29">
        <v>0.56599999999999995</v>
      </c>
      <c r="BB138" s="29"/>
      <c r="BC138" s="29"/>
      <c r="BD138" s="29">
        <v>0.223</v>
      </c>
      <c r="BI138" s="29">
        <f>SQRT(($BG$2*(10^6))/(AY138-$BH$2))-273.15</f>
        <v>34.913163363228591</v>
      </c>
      <c r="BL138" s="29">
        <f>IF(H138="Calcite",EXP((((18.03*10^3)/(BI138+273.15))-32.42)/1000),IF(H138="Aragonite",EXP((((17.88*10^3)/(BI138+273.15))-31.14)/1000),IF(H138="Dolomite",EXP((((18.02*10^3)/(BI138+273.15))-29.38)/1000),"")))</f>
        <v>1.0272651177988337</v>
      </c>
      <c r="BN138" s="29">
        <f>((AV138+1000)/BL138)-1000</f>
        <v>-4.6483791925744526</v>
      </c>
    </row>
    <row r="139" spans="1:68" ht="15.75" customHeight="1" x14ac:dyDescent="0.2">
      <c r="B139" s="22"/>
      <c r="C139" s="23"/>
      <c r="BI139" s="29"/>
    </row>
    <row r="140" spans="1:68" ht="15.75" customHeight="1" x14ac:dyDescent="0.2">
      <c r="A140" s="25"/>
      <c r="B140" s="26">
        <v>2</v>
      </c>
      <c r="C140" s="27"/>
      <c r="D140" s="28" t="str">
        <f>G141</f>
        <v>Mangshan S M 18</v>
      </c>
      <c r="E140" s="25"/>
      <c r="F140" s="25"/>
      <c r="G140" s="25"/>
      <c r="H140" s="25"/>
      <c r="I140" s="25"/>
      <c r="J140" s="25"/>
      <c r="K140" s="28">
        <f>STDEV(J141:J142)/SQRT(COUNT(J141:J142))</f>
        <v>4.9999999999999822E-2</v>
      </c>
      <c r="L140" s="25"/>
      <c r="M140" s="28">
        <f>STDEV(L141:L142)/SQRT(COUNT(L141:L142))</f>
        <v>0.53500000000000003</v>
      </c>
      <c r="N140" s="25"/>
      <c r="O140" s="28">
        <f>STDEV(N141:N142)/SQRT(COUNT(N141:N142))</f>
        <v>0.55499999999999972</v>
      </c>
      <c r="P140" s="25"/>
      <c r="Q140" s="28">
        <f>STDEV(P141:P142)/SQRT(COUNT(P141:P142))</f>
        <v>2.2664999999999997</v>
      </c>
      <c r="R140" s="25"/>
      <c r="S140" s="28">
        <f>STDEV(R141:R142)/SQRT(COUNT(R141:R142))</f>
        <v>6.5000000000000058E-3</v>
      </c>
      <c r="T140" s="25"/>
      <c r="U140" s="28">
        <f>STDEV(T141:T142)/SQRT(COUNT(T141:T142))</f>
        <v>4.5074999999999994</v>
      </c>
      <c r="V140" s="25"/>
      <c r="W140" s="28">
        <f>STDEV(V141:V142)/SQRT(COUNT(V141:V142))</f>
        <v>0.1145</v>
      </c>
      <c r="X140" s="25"/>
      <c r="Y140" s="28">
        <f>STDEV(X141:X142)/SQRT(COUNT(X141:X142))</f>
        <v>47.333499999999979</v>
      </c>
      <c r="Z140" s="25"/>
      <c r="AA140" s="28">
        <f>STDEV(Z141:Z142)/SQRT(COUNT(Z141:Z142))</f>
        <v>42.1145</v>
      </c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8">
        <f>AVERAGE(AP141:AP142)</f>
        <v>-10.16</v>
      </c>
      <c r="AR140" s="28">
        <f>STDEV(AP141:AP142)</f>
        <v>1.4142135623730649E-2</v>
      </c>
      <c r="AS140" s="25"/>
      <c r="AT140" s="28">
        <f>AVERAGE(AS141:AS142)</f>
        <v>-8.52</v>
      </c>
      <c r="AU140" s="28">
        <f>STDEV(AS141:AS142)</f>
        <v>5.6568542494923851E-2</v>
      </c>
      <c r="AV140" s="25"/>
      <c r="AW140" s="28">
        <f>AVERAGE(AV141:AV142)</f>
        <v>22.14</v>
      </c>
      <c r="AX140" s="28">
        <f>STDEV(AV141:AV142)</f>
        <v>5.6568542494922595E-2</v>
      </c>
      <c r="AY140" s="25"/>
      <c r="AZ140" s="28">
        <f>AVERAGE(AY141:AY142)</f>
        <v>0.61299999999999999</v>
      </c>
      <c r="BA140" s="28">
        <f>STDEV(AY141:AY142)/SQRT(COUNT(AY141:AY142))</f>
        <v>2.5000000000000022E-2</v>
      </c>
      <c r="BB140" s="30">
        <f>STDEV(AY141:AY142)</f>
        <v>3.5355339059327411E-2</v>
      </c>
      <c r="BC140" s="31">
        <f>BB140*1.95</f>
        <v>6.8942911165688445E-2</v>
      </c>
      <c r="BD140" s="25"/>
      <c r="BE140" s="28">
        <f>AVERAGE(BD141:BD142)</f>
        <v>0.161</v>
      </c>
      <c r="BF140" s="28">
        <f>STDEV(BD141:BD142)/SQRT(COUNT(BD141:BD142))</f>
        <v>0.13299999999999998</v>
      </c>
      <c r="BG140" s="25"/>
      <c r="BH140" s="25"/>
      <c r="BI140" s="28"/>
      <c r="BJ140" s="28">
        <f>AVERAGE(BI141:BI142)</f>
        <v>19.04040527010946</v>
      </c>
      <c r="BK140" s="28">
        <f>STDEV(BI141:BI142)/SQRT(COUNT(BI141:BI142))</f>
        <v>7.9631652544097431</v>
      </c>
      <c r="BL140" s="25"/>
      <c r="BM140" s="28">
        <f>AVERAGE(BL141:BL142)</f>
        <v>1.0305574317036121</v>
      </c>
      <c r="BN140" s="25"/>
      <c r="BO140" s="28">
        <f>AVERAGE(BN141:BN142)</f>
        <v>-8.1651455109265498</v>
      </c>
      <c r="BP140" s="28">
        <f>STDEV(BN141:BN142)</f>
        <v>2.2860903458759032</v>
      </c>
    </row>
    <row r="141" spans="1:68" ht="15.75" customHeight="1" x14ac:dyDescent="0.2">
      <c r="B141" s="22"/>
      <c r="C141" s="23"/>
      <c r="D141" s="29" t="s">
        <v>68</v>
      </c>
      <c r="E141" s="29" t="s">
        <v>516</v>
      </c>
      <c r="F141" s="29" t="s">
        <v>84</v>
      </c>
      <c r="G141" s="29" t="s">
        <v>517</v>
      </c>
      <c r="H141" s="29" t="s">
        <v>72</v>
      </c>
      <c r="I141" s="29" t="s">
        <v>358</v>
      </c>
      <c r="J141" s="29">
        <v>-10.15</v>
      </c>
      <c r="K141" s="29" t="s">
        <v>74</v>
      </c>
      <c r="L141" s="29">
        <v>0.28000000000000003</v>
      </c>
      <c r="M141" s="29" t="s">
        <v>74</v>
      </c>
      <c r="N141" s="29">
        <v>31.21</v>
      </c>
      <c r="O141" s="29" t="s">
        <v>74</v>
      </c>
      <c r="P141" s="29">
        <v>-0.58299999999999996</v>
      </c>
      <c r="Q141" s="29" t="s">
        <v>106</v>
      </c>
      <c r="R141" s="29">
        <v>-0.31</v>
      </c>
      <c r="S141" s="29" t="s">
        <v>233</v>
      </c>
      <c r="T141" s="29">
        <v>11.933999999999999</v>
      </c>
      <c r="U141" s="29" t="s">
        <v>223</v>
      </c>
      <c r="V141" s="29">
        <v>-5.8000000000000003E-2</v>
      </c>
      <c r="W141" s="29" t="s">
        <v>518</v>
      </c>
      <c r="X141" s="29">
        <v>22.036000000000001</v>
      </c>
      <c r="Y141" s="29" t="s">
        <v>519</v>
      </c>
      <c r="Z141" s="29">
        <v>16.556000000000001</v>
      </c>
      <c r="AA141" s="29" t="s">
        <v>520</v>
      </c>
      <c r="AB141" s="29">
        <v>1.920228066891787E-4</v>
      </c>
      <c r="AC141" s="29" t="s">
        <v>521</v>
      </c>
      <c r="AD141" s="29">
        <v>-0.31</v>
      </c>
      <c r="AE141" s="29">
        <v>1.060396291349144</v>
      </c>
      <c r="AF141" s="29">
        <v>0.96617796496692876</v>
      </c>
      <c r="AG141" s="29">
        <v>0.63800000000000001</v>
      </c>
      <c r="AH141" s="29">
        <v>0</v>
      </c>
      <c r="AI141" s="29">
        <v>-4.9488106800847746E-3</v>
      </c>
      <c r="AJ141" s="29" t="s">
        <v>522</v>
      </c>
      <c r="AK141" s="29">
        <v>2E-3</v>
      </c>
      <c r="AL141" s="29">
        <v>0.65595225409568303</v>
      </c>
      <c r="AM141" s="29">
        <v>0.29257308729479697</v>
      </c>
      <c r="AN141" s="29">
        <v>0.29399999999999998</v>
      </c>
      <c r="AO141" s="29">
        <v>0</v>
      </c>
      <c r="AP141" s="29">
        <v>-10.17</v>
      </c>
      <c r="AS141" s="29">
        <v>-8.48</v>
      </c>
      <c r="AV141" s="29">
        <v>22.18</v>
      </c>
      <c r="AY141" s="29">
        <v>0.63800000000000001</v>
      </c>
      <c r="BB141" s="29"/>
      <c r="BC141" s="29"/>
      <c r="BD141" s="29">
        <v>0.29399999999999998</v>
      </c>
      <c r="BI141" s="29">
        <f t="shared" ref="BI141:BI142" si="63">SQRT(($BG$2*(10^6))/(AY141-$BH$2))-273.15</f>
        <v>11.077240015699715</v>
      </c>
      <c r="BL141" s="29">
        <f t="shared" ref="BL141:BL142" si="64">IF(H141="Calcite",EXP((((18.03*10^3)/(BI141+273.15))-32.42)/1000),IF(H141="Aragonite",EXP((((17.88*10^3)/(BI141+273.15))-31.14)/1000),IF(H141="Dolomite",EXP((((18.02*10^3)/(BI141+273.15))-29.38)/1000),"")))</f>
        <v>1.0322773817252791</v>
      </c>
      <c r="BN141" s="29">
        <f t="shared" ref="BN141:BN142" si="65">((AV141+1000)/BL141)-1000</f>
        <v>-9.7816554969004983</v>
      </c>
    </row>
    <row r="142" spans="1:68" ht="15.75" customHeight="1" x14ac:dyDescent="0.2">
      <c r="B142" s="22"/>
      <c r="C142" s="23"/>
      <c r="D142" s="29" t="s">
        <v>94</v>
      </c>
      <c r="E142" s="29" t="s">
        <v>523</v>
      </c>
      <c r="F142" s="29" t="s">
        <v>70</v>
      </c>
      <c r="G142" s="29" t="s">
        <v>517</v>
      </c>
      <c r="H142" s="29" t="s">
        <v>72</v>
      </c>
      <c r="I142" s="29" t="s">
        <v>123</v>
      </c>
      <c r="J142" s="29">
        <v>-10.050000000000001</v>
      </c>
      <c r="K142" s="29" t="s">
        <v>74</v>
      </c>
      <c r="L142" s="29">
        <v>-0.79</v>
      </c>
      <c r="M142" s="29" t="s">
        <v>74</v>
      </c>
      <c r="N142" s="29">
        <v>30.1</v>
      </c>
      <c r="O142" s="29" t="s">
        <v>74</v>
      </c>
      <c r="P142" s="29">
        <v>3.95</v>
      </c>
      <c r="Q142" s="29" t="s">
        <v>331</v>
      </c>
      <c r="R142" s="29">
        <v>-0.29699999999999999</v>
      </c>
      <c r="S142" s="29" t="s">
        <v>331</v>
      </c>
      <c r="T142" s="29">
        <v>20.949000000000002</v>
      </c>
      <c r="U142" s="29" t="s">
        <v>176</v>
      </c>
      <c r="V142" s="29">
        <v>-0.28699999999999998</v>
      </c>
      <c r="W142" s="29" t="s">
        <v>163</v>
      </c>
      <c r="X142" s="29">
        <v>116.703</v>
      </c>
      <c r="Y142" s="29" t="s">
        <v>164</v>
      </c>
      <c r="Z142" s="29">
        <v>100.785</v>
      </c>
      <c r="AA142" s="29" t="s">
        <v>524</v>
      </c>
      <c r="AB142" s="29">
        <v>4.2804130318482899E-3</v>
      </c>
      <c r="AC142" s="29" t="s">
        <v>525</v>
      </c>
      <c r="AD142" s="29">
        <v>-0.313</v>
      </c>
      <c r="AE142" s="29">
        <v>1.1872757273778296</v>
      </c>
      <c r="AF142" s="29">
        <v>0.96005730094830333</v>
      </c>
      <c r="AG142" s="29">
        <v>0.58799999999999997</v>
      </c>
      <c r="AH142" s="29">
        <v>0</v>
      </c>
      <c r="AI142" s="29">
        <v>5.6642060905652235E-2</v>
      </c>
      <c r="AJ142" s="29" t="s">
        <v>526</v>
      </c>
      <c r="AK142" s="29">
        <v>-1.474</v>
      </c>
      <c r="AL142" s="29">
        <v>14.148157090092441</v>
      </c>
      <c r="AM142" s="29">
        <v>20.882752395172044</v>
      </c>
      <c r="AN142" s="29">
        <v>2.8000000000000001E-2</v>
      </c>
      <c r="AO142" s="29">
        <v>0</v>
      </c>
      <c r="AP142" s="29">
        <v>-10.15</v>
      </c>
      <c r="AS142" s="29">
        <v>-8.56</v>
      </c>
      <c r="AV142" s="29">
        <v>22.1</v>
      </c>
      <c r="AY142" s="29">
        <v>0.58799999999999997</v>
      </c>
      <c r="BB142" s="29"/>
      <c r="BC142" s="29"/>
      <c r="BD142" s="29">
        <v>2.8000000000000001E-2</v>
      </c>
      <c r="BI142" s="29">
        <f t="shared" si="63"/>
        <v>27.003570524519205</v>
      </c>
      <c r="BL142" s="29">
        <f t="shared" si="64"/>
        <v>1.0288374816819452</v>
      </c>
      <c r="BN142" s="29">
        <f t="shared" si="65"/>
        <v>-6.5486355249526014</v>
      </c>
    </row>
    <row r="143" spans="1:68" ht="15.75" customHeight="1" x14ac:dyDescent="0.2">
      <c r="B143" s="22"/>
      <c r="C143" s="23"/>
      <c r="BI143" s="29"/>
    </row>
    <row r="144" spans="1:68" ht="15.75" customHeight="1" x14ac:dyDescent="0.2">
      <c r="A144" s="25"/>
      <c r="B144" s="26">
        <v>2</v>
      </c>
      <c r="C144" s="27"/>
      <c r="D144" s="28" t="str">
        <f>G145</f>
        <v>Mangshan S M 19</v>
      </c>
      <c r="E144" s="25"/>
      <c r="F144" s="25"/>
      <c r="G144" s="25"/>
      <c r="H144" s="25"/>
      <c r="I144" s="25"/>
      <c r="J144" s="25"/>
      <c r="K144" s="28">
        <f>STDEV(J145:J146)/SQRT(COUNT(J145:J146))</f>
        <v>5.4999999999999716E-2</v>
      </c>
      <c r="L144" s="25"/>
      <c r="M144" s="28">
        <f>STDEV(L145:L146)/SQRT(COUNT(L145:L146))</f>
        <v>0.38999999999999868</v>
      </c>
      <c r="N144" s="25"/>
      <c r="O144" s="28">
        <f>STDEV(N145:N146)/SQRT(COUNT(N145:N146))</f>
        <v>0.40500000000000108</v>
      </c>
      <c r="P144" s="25"/>
      <c r="Q144" s="28">
        <f>STDEV(P145:P146)/SQRT(COUNT(P145:P146))</f>
        <v>2.4714999999999994</v>
      </c>
      <c r="R144" s="25"/>
      <c r="S144" s="28">
        <f>STDEV(R145:R146)/SQRT(COUNT(R145:R146))</f>
        <v>5.0000000000000155E-2</v>
      </c>
      <c r="T144" s="25"/>
      <c r="U144" s="28">
        <f>STDEV(T145:T146)/SQRT(COUNT(T145:T146))</f>
        <v>5.0204999999999966</v>
      </c>
      <c r="V144" s="25"/>
      <c r="W144" s="28">
        <f>STDEV(V145:V146)/SQRT(COUNT(V145:V146))</f>
        <v>7.0999999999999994E-2</v>
      </c>
      <c r="X144" s="25"/>
      <c r="Y144" s="28">
        <f>STDEV(X145:X146)/SQRT(COUNT(X145:X146))</f>
        <v>52.091500000000003</v>
      </c>
      <c r="Z144" s="25"/>
      <c r="AA144" s="28">
        <f>STDEV(Z145:Z146)/SQRT(COUNT(Z145:Z146))</f>
        <v>46.31</v>
      </c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8">
        <f>AVERAGE(AP145:AP146)</f>
        <v>-9.8350000000000009</v>
      </c>
      <c r="AR144" s="28">
        <f>STDEV(AP145:AP146)</f>
        <v>2.1213203435595972E-2</v>
      </c>
      <c r="AS144" s="25"/>
      <c r="AT144" s="28">
        <f>AVERAGE(AS145:AS146)</f>
        <v>-5.7549999999999999</v>
      </c>
      <c r="AU144" s="28">
        <f>STDEV(AS145:AS146)</f>
        <v>0.13435028842544369</v>
      </c>
      <c r="AV144" s="25"/>
      <c r="AW144" s="28">
        <f>AVERAGE(AV145:AV146)</f>
        <v>24.990000000000002</v>
      </c>
      <c r="AX144" s="28">
        <f>STDEV(AV145:AV146)</f>
        <v>0.141421356237309</v>
      </c>
      <c r="AY144" s="25"/>
      <c r="AZ144" s="28">
        <f>AVERAGE(AY145:AY146)</f>
        <v>0.58099999999999996</v>
      </c>
      <c r="BA144" s="28">
        <f>STDEV(AY145:AY146)/SQRT(COUNT(AY145:AY146))</f>
        <v>1.7000000000000015E-2</v>
      </c>
      <c r="BB144" s="30">
        <f>STDEV(AY145:AY146)</f>
        <v>2.4041630560342638E-2</v>
      </c>
      <c r="BC144" s="31">
        <f>BB144*1.95</f>
        <v>4.6881179592668146E-2</v>
      </c>
      <c r="BD144" s="25"/>
      <c r="BE144" s="28">
        <f>AVERAGE(BD145:BD146)</f>
        <v>0.14750000000000002</v>
      </c>
      <c r="BF144" s="28">
        <f>STDEV(BD145:BD146)/SQRT(COUNT(BD145:BD146))</f>
        <v>0.11349999999999998</v>
      </c>
      <c r="BG144" s="25"/>
      <c r="BH144" s="25"/>
      <c r="BI144" s="28"/>
      <c r="BJ144" s="28">
        <f>AVERAGE(BI145:BI146)</f>
        <v>29.633918035004569</v>
      </c>
      <c r="BK144" s="28">
        <f>STDEV(BI145:BI146)/SQRT(COUNT(BI145:BI146))</f>
        <v>6.0297048162819324</v>
      </c>
      <c r="BL144" s="25"/>
      <c r="BM144" s="28">
        <f>AVERAGE(BL145:BL146)</f>
        <v>1.0283300063436536</v>
      </c>
      <c r="BN144" s="25"/>
      <c r="BO144" s="28">
        <f>AVERAGE(BN145:BN146)</f>
        <v>-3.2464968228033513</v>
      </c>
      <c r="BP144" s="28">
        <f>STDEV(BN145:BN146)</f>
        <v>1.7958622640775375</v>
      </c>
    </row>
    <row r="145" spans="1:68" ht="15.75" customHeight="1" x14ac:dyDescent="0.2">
      <c r="B145" s="22"/>
      <c r="C145" s="23"/>
      <c r="D145" s="29" t="s">
        <v>68</v>
      </c>
      <c r="E145" s="29" t="s">
        <v>527</v>
      </c>
      <c r="F145" s="29" t="s">
        <v>84</v>
      </c>
      <c r="G145" s="29" t="s">
        <v>528</v>
      </c>
      <c r="H145" s="29" t="s">
        <v>72</v>
      </c>
      <c r="I145" s="29" t="s">
        <v>358</v>
      </c>
      <c r="J145" s="29">
        <v>-9.83</v>
      </c>
      <c r="K145" s="29" t="s">
        <v>74</v>
      </c>
      <c r="L145" s="29">
        <v>3.09</v>
      </c>
      <c r="M145" s="29" t="s">
        <v>74</v>
      </c>
      <c r="N145" s="29">
        <v>34.11</v>
      </c>
      <c r="O145" s="29" t="s">
        <v>74</v>
      </c>
      <c r="P145" s="29">
        <v>2.5219999999999998</v>
      </c>
      <c r="Q145" s="29" t="s">
        <v>176</v>
      </c>
      <c r="R145" s="29">
        <v>-0.374</v>
      </c>
      <c r="S145" s="29" t="s">
        <v>163</v>
      </c>
      <c r="T145" s="29">
        <v>17.562000000000001</v>
      </c>
      <c r="U145" s="29" t="s">
        <v>224</v>
      </c>
      <c r="V145" s="29">
        <v>-0.12</v>
      </c>
      <c r="W145" s="29" t="s">
        <v>133</v>
      </c>
      <c r="X145" s="29">
        <v>-0.89</v>
      </c>
      <c r="Y145" s="29" t="s">
        <v>529</v>
      </c>
      <c r="Z145" s="29">
        <v>-12.125999999999999</v>
      </c>
      <c r="AA145" s="29" t="s">
        <v>530</v>
      </c>
      <c r="AB145" s="29">
        <v>4.0005681269714231E-4</v>
      </c>
      <c r="AC145" s="29" t="s">
        <v>531</v>
      </c>
      <c r="AD145" s="29">
        <v>-0.375</v>
      </c>
      <c r="AE145" s="29">
        <v>1.0245178846215439</v>
      </c>
      <c r="AF145" s="29">
        <v>0.94887332604159025</v>
      </c>
      <c r="AG145" s="29">
        <v>0.56399999999999995</v>
      </c>
      <c r="AH145" s="29">
        <v>0</v>
      </c>
      <c r="AI145" s="29">
        <v>-5.5752331536949827E-3</v>
      </c>
      <c r="AJ145" s="29" t="s">
        <v>473</v>
      </c>
      <c r="AK145" s="29">
        <v>-2.1999999999999999E-2</v>
      </c>
      <c r="AL145" s="29">
        <v>0.71100026410700534</v>
      </c>
      <c r="AM145" s="29">
        <v>0.27708720578203522</v>
      </c>
      <c r="AN145" s="29">
        <v>0.26100000000000001</v>
      </c>
      <c r="AO145" s="29">
        <v>0</v>
      </c>
      <c r="AP145" s="29">
        <v>-9.85</v>
      </c>
      <c r="AS145" s="29">
        <v>-5.66</v>
      </c>
      <c r="AV145" s="29">
        <v>25.09</v>
      </c>
      <c r="AY145" s="29">
        <v>0.56399999999999995</v>
      </c>
      <c r="BB145" s="29"/>
      <c r="BC145" s="29"/>
      <c r="BD145" s="29">
        <v>0.26100000000000001</v>
      </c>
      <c r="BI145" s="29">
        <f t="shared" ref="BI145:BI146" si="66">SQRT(($BG$2*(10^6))/(AY145-$BH$2))-273.15</f>
        <v>35.663622851286505</v>
      </c>
      <c r="BL145" s="29">
        <f t="shared" ref="BL145:BL146" si="67">IF(H145="Calcite",EXP((((18.03*10^3)/(BI145+273.15))-32.42)/1000),IF(H145="Aragonite",EXP((((17.88*10^3)/(BI145+273.15))-31.14)/1000),IF(H145="Dolomite",EXP((((18.02*10^3)/(BI145+273.15))-29.38)/1000),"")))</f>
        <v>1.0271202371239765</v>
      </c>
      <c r="BN145" s="29">
        <f t="shared" ref="BN145:BN146" si="68">((AV145+1000)/BL145)-1000</f>
        <v>-1.9766304377970982</v>
      </c>
    </row>
    <row r="146" spans="1:68" ht="15.75" customHeight="1" x14ac:dyDescent="0.2">
      <c r="B146" s="22"/>
      <c r="C146" s="23"/>
      <c r="D146" s="29" t="s">
        <v>94</v>
      </c>
      <c r="E146" s="29" t="s">
        <v>532</v>
      </c>
      <c r="F146" s="29" t="s">
        <v>70</v>
      </c>
      <c r="G146" s="29" t="s">
        <v>528</v>
      </c>
      <c r="H146" s="29" t="s">
        <v>72</v>
      </c>
      <c r="I146" s="29" t="s">
        <v>148</v>
      </c>
      <c r="J146" s="29">
        <v>-9.7200000000000006</v>
      </c>
      <c r="K146" s="29" t="s">
        <v>74</v>
      </c>
      <c r="L146" s="29">
        <v>2.31</v>
      </c>
      <c r="M146" s="29" t="s">
        <v>74</v>
      </c>
      <c r="N146" s="29">
        <v>33.299999999999997</v>
      </c>
      <c r="O146" s="29" t="s">
        <v>74</v>
      </c>
      <c r="P146" s="29">
        <v>7.4649999999999999</v>
      </c>
      <c r="Q146" s="29" t="s">
        <v>106</v>
      </c>
      <c r="R146" s="29">
        <v>-0.27400000000000002</v>
      </c>
      <c r="S146" s="29" t="s">
        <v>169</v>
      </c>
      <c r="T146" s="29">
        <v>27.603000000000002</v>
      </c>
      <c r="U146" s="29" t="s">
        <v>179</v>
      </c>
      <c r="V146" s="29">
        <v>2.1999999999999999E-2</v>
      </c>
      <c r="W146" s="29" t="s">
        <v>301</v>
      </c>
      <c r="X146" s="29">
        <v>103.29300000000001</v>
      </c>
      <c r="Y146" s="29" t="s">
        <v>533</v>
      </c>
      <c r="Z146" s="29">
        <v>80.494</v>
      </c>
      <c r="AA146" s="29" t="s">
        <v>534</v>
      </c>
      <c r="AB146" s="29">
        <v>5.197798798312038E-3</v>
      </c>
      <c r="AC146" s="29" t="s">
        <v>535</v>
      </c>
      <c r="AD146" s="29">
        <v>-0.313</v>
      </c>
      <c r="AE146" s="29">
        <v>1.0927240057122245</v>
      </c>
      <c r="AF146" s="29">
        <v>0.94048045863291618</v>
      </c>
      <c r="AG146" s="29">
        <v>0.59799999999999998</v>
      </c>
      <c r="AH146" s="29">
        <v>0</v>
      </c>
      <c r="AI146" s="29">
        <v>5.3309697460841403E-2</v>
      </c>
      <c r="AJ146" s="29" t="s">
        <v>536</v>
      </c>
      <c r="AK146" s="29">
        <v>-1.4490000000000001</v>
      </c>
      <c r="AL146" s="29">
        <v>-0.91239814133122166</v>
      </c>
      <c r="AM146" s="29">
        <v>-1.2883257687198264</v>
      </c>
      <c r="AN146" s="29">
        <v>3.4000000000000002E-2</v>
      </c>
      <c r="AO146" s="29">
        <v>0</v>
      </c>
      <c r="AP146" s="29">
        <v>-9.82</v>
      </c>
      <c r="AS146" s="29">
        <v>-5.85</v>
      </c>
      <c r="AV146" s="29">
        <v>24.89</v>
      </c>
      <c r="AY146" s="29">
        <v>0.59799999999999998</v>
      </c>
      <c r="BB146" s="29"/>
      <c r="BC146" s="29"/>
      <c r="BD146" s="29">
        <v>3.4000000000000002E-2</v>
      </c>
      <c r="BI146" s="29">
        <f t="shared" si="66"/>
        <v>23.604213218722634</v>
      </c>
      <c r="BL146" s="29">
        <f t="shared" si="67"/>
        <v>1.0295397755633309</v>
      </c>
      <c r="BN146" s="29">
        <f t="shared" si="68"/>
        <v>-4.5163632078096043</v>
      </c>
    </row>
    <row r="147" spans="1:68" ht="15.75" customHeight="1" x14ac:dyDescent="0.2">
      <c r="B147" s="22"/>
      <c r="C147" s="23"/>
      <c r="BI147" s="29"/>
    </row>
    <row r="148" spans="1:68" ht="15.75" customHeight="1" x14ac:dyDescent="0.2">
      <c r="A148" s="25"/>
      <c r="B148" s="26">
        <v>1</v>
      </c>
      <c r="C148" s="27"/>
      <c r="D148" s="28" t="str">
        <f>G149</f>
        <v>Mangshan S M 20</v>
      </c>
      <c r="E148" s="25"/>
      <c r="F148" s="25"/>
      <c r="G148" s="25"/>
      <c r="H148" s="25"/>
      <c r="I148" s="25"/>
      <c r="J148" s="25"/>
      <c r="K148" s="28">
        <f>STDEV(J149:J150)/SQRT(COUNT(J149:J150))</f>
        <v>5.9999999999999609E-2</v>
      </c>
      <c r="L148" s="25"/>
      <c r="M148" s="28">
        <f>STDEV(L149:L150)/SQRT(COUNT(L149:L150))</f>
        <v>0.54</v>
      </c>
      <c r="N148" s="25"/>
      <c r="O148" s="28">
        <f>STDEV(N149:N150)/SQRT(COUNT(N149:N150))</f>
        <v>0.55999999999999872</v>
      </c>
      <c r="P148" s="25"/>
      <c r="Q148" s="28">
        <f>STDEV(P149:P150)/SQRT(COUNT(P149:P150))</f>
        <v>3.6724999999999999</v>
      </c>
      <c r="R148" s="25"/>
      <c r="S148" s="28">
        <f>STDEV(R149:R150)/SQRT(COUNT(R149:R150))</f>
        <v>1.3984999999999999</v>
      </c>
      <c r="T148" s="25"/>
      <c r="U148" s="28">
        <f>STDEV(T149:T150)/SQRT(COUNT(T149:T150))</f>
        <v>25.737999999999996</v>
      </c>
      <c r="V148" s="25"/>
      <c r="W148" s="28">
        <f>STDEV(V149:V150)/SQRT(COUNT(V149:V150))</f>
        <v>20.705499999999997</v>
      </c>
      <c r="X148" s="25"/>
      <c r="Y148" s="28">
        <f>STDEV(X149:X150)/SQRT(COUNT(X149:X150))</f>
        <v>139.53550000000004</v>
      </c>
      <c r="Z148" s="25"/>
      <c r="AA148" s="28">
        <f>STDEV(Z149:Z150)/SQRT(COUNT(Z149:Z150))</f>
        <v>141.80600000000001</v>
      </c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8">
        <f>AVERAGE(AP149)</f>
        <v>-8.4499999999999993</v>
      </c>
      <c r="AR148" s="28" t="e">
        <f>STDEV(AP149)</f>
        <v>#DIV/0!</v>
      </c>
      <c r="AS148" s="25"/>
      <c r="AT148" s="28">
        <f>AVERAGE(AS149)</f>
        <v>-8.8699999999999992</v>
      </c>
      <c r="AU148" s="28" t="e">
        <f>STDEV(AS149)</f>
        <v>#DIV/0!</v>
      </c>
      <c r="AV148" s="25"/>
      <c r="AW148" s="28">
        <f>AVERAGE(AV149)</f>
        <v>21.78</v>
      </c>
      <c r="AX148" s="28" t="e">
        <f>STDEV(AV149)</f>
        <v>#DIV/0!</v>
      </c>
      <c r="AY148" s="25"/>
      <c r="AZ148" s="28">
        <f>AVERAGE(AY149)</f>
        <v>0.55700000000000005</v>
      </c>
      <c r="BA148" s="28" t="e">
        <f>STDEV(AY149)/SQRT(COUNT(AY149))</f>
        <v>#DIV/0!</v>
      </c>
      <c r="BB148" s="25"/>
      <c r="BC148" s="25"/>
      <c r="BD148" s="25"/>
      <c r="BE148" s="28">
        <f>AVERAGE(BD149)</f>
        <v>0.221</v>
      </c>
      <c r="BF148" s="28" t="e">
        <f>STDEV(BD149)/SQRT(COUNT(BD149))</f>
        <v>#DIV/0!</v>
      </c>
      <c r="BG148" s="25"/>
      <c r="BH148" s="25"/>
      <c r="BI148" s="28"/>
      <c r="BJ148" s="28">
        <f>AVERAGE(BI149)</f>
        <v>38.33408066256527</v>
      </c>
      <c r="BK148" s="28" t="e">
        <f>STDEV(BI149)/SQRT(COUNT(BI149))</f>
        <v>#DIV/0!</v>
      </c>
      <c r="BL148" s="25"/>
      <c r="BM148" s="28">
        <f>AVERAGE(BL149:BL150)</f>
        <v>1.0850244866573211</v>
      </c>
      <c r="BN148" s="25"/>
      <c r="BO148" s="28">
        <f>AVERAGE(BN149)</f>
        <v>-4.7053033484297657</v>
      </c>
      <c r="BP148" s="28" t="e">
        <f>STDEV(BN149)</f>
        <v>#DIV/0!</v>
      </c>
    </row>
    <row r="149" spans="1:68" ht="15.75" customHeight="1" x14ac:dyDescent="0.2">
      <c r="B149" s="22"/>
      <c r="C149" s="23"/>
      <c r="D149" s="29" t="s">
        <v>68</v>
      </c>
      <c r="E149" s="29" t="s">
        <v>537</v>
      </c>
      <c r="F149" s="29" t="s">
        <v>84</v>
      </c>
      <c r="G149" s="29" t="s">
        <v>538</v>
      </c>
      <c r="H149" s="29" t="s">
        <v>72</v>
      </c>
      <c r="I149" s="29" t="s">
        <v>358</v>
      </c>
      <c r="J149" s="29">
        <v>-8.44</v>
      </c>
      <c r="K149" s="29" t="s">
        <v>74</v>
      </c>
      <c r="L149" s="29">
        <v>-0.13</v>
      </c>
      <c r="M149" s="29" t="s">
        <v>74</v>
      </c>
      <c r="N149" s="29">
        <v>30.79</v>
      </c>
      <c r="O149" s="29" t="s">
        <v>74</v>
      </c>
      <c r="P149" s="29">
        <v>0.59599999999999997</v>
      </c>
      <c r="Q149" s="29" t="s">
        <v>135</v>
      </c>
      <c r="R149" s="29">
        <v>-0.38200000000000001</v>
      </c>
      <c r="S149" s="29" t="s">
        <v>134</v>
      </c>
      <c r="T149" s="29">
        <v>11.032999999999999</v>
      </c>
      <c r="U149" s="29" t="s">
        <v>135</v>
      </c>
      <c r="V149" s="29">
        <v>-0.14099999999999999</v>
      </c>
      <c r="W149" s="29" t="s">
        <v>135</v>
      </c>
      <c r="X149" s="29">
        <v>-12.928000000000001</v>
      </c>
      <c r="Y149" s="29" t="s">
        <v>539</v>
      </c>
      <c r="Z149" s="29">
        <v>-19.113</v>
      </c>
      <c r="AA149" s="29" t="s">
        <v>540</v>
      </c>
      <c r="AB149" s="29">
        <v>4.0005681269714372E-4</v>
      </c>
      <c r="AC149" s="29" t="s">
        <v>541</v>
      </c>
      <c r="AD149" s="29">
        <v>-0.38300000000000001</v>
      </c>
      <c r="AE149" s="29">
        <v>1.0245178846215441</v>
      </c>
      <c r="AF149" s="29">
        <v>0.94887332604159025</v>
      </c>
      <c r="AG149" s="29">
        <v>0.55700000000000005</v>
      </c>
      <c r="AH149" s="29">
        <v>0</v>
      </c>
      <c r="AI149" s="29">
        <v>-5.5752331536949818E-3</v>
      </c>
      <c r="AJ149" s="29" t="s">
        <v>402</v>
      </c>
      <c r="AK149" s="29">
        <v>-7.9000000000000001E-2</v>
      </c>
      <c r="AL149" s="29">
        <v>0.71100026410700545</v>
      </c>
      <c r="AM149" s="29">
        <v>0.27708720578203522</v>
      </c>
      <c r="AN149" s="29">
        <v>0.221</v>
      </c>
      <c r="AO149" s="29">
        <v>0</v>
      </c>
      <c r="AP149" s="29">
        <v>-8.4499999999999993</v>
      </c>
      <c r="AS149" s="29">
        <v>-8.8699999999999992</v>
      </c>
      <c r="AV149" s="29">
        <v>21.78</v>
      </c>
      <c r="AY149" s="29">
        <v>0.55700000000000005</v>
      </c>
      <c r="BB149" s="29"/>
      <c r="BC149" s="29"/>
      <c r="BD149" s="29">
        <v>0.221</v>
      </c>
      <c r="BI149" s="29">
        <f t="shared" ref="BI149:BI150" si="69">SQRT(($BG$2*(10^6))/(AY149-$BH$2))-273.15</f>
        <v>38.33408066256527</v>
      </c>
      <c r="BL149" s="29">
        <f t="shared" ref="BL149:BL150" si="70">IF(H149="Calcite",EXP((((18.03*10^3)/(BI149+273.15))-32.42)/1000),IF(H149="Aragonite",EXP((((17.88*10^3)/(BI149+273.15))-31.14)/1000),IF(H149="Dolomite",EXP((((18.02*10^3)/(BI149+273.15))-29.38)/1000),"")))</f>
        <v>1.0266105138885329</v>
      </c>
      <c r="BN149" s="29">
        <f t="shared" ref="BN149:BN150" si="71">((AV149+1000)/BL149)-1000</f>
        <v>-4.7053033484297657</v>
      </c>
    </row>
    <row r="150" spans="1:68" s="106" customFormat="1" ht="15.75" customHeight="1" x14ac:dyDescent="0.2">
      <c r="A150" s="102" t="s">
        <v>862</v>
      </c>
      <c r="B150" s="103"/>
      <c r="C150" s="104"/>
      <c r="D150" s="105" t="s">
        <v>94</v>
      </c>
      <c r="E150" s="105" t="s">
        <v>542</v>
      </c>
      <c r="F150" s="105" t="s">
        <v>70</v>
      </c>
      <c r="G150" s="105" t="s">
        <v>538</v>
      </c>
      <c r="H150" s="105" t="s">
        <v>72</v>
      </c>
      <c r="I150" s="105" t="s">
        <v>148</v>
      </c>
      <c r="J150" s="105">
        <v>-8.32</v>
      </c>
      <c r="K150" s="105" t="s">
        <v>74</v>
      </c>
      <c r="L150" s="105">
        <v>-1.21</v>
      </c>
      <c r="M150" s="105" t="s">
        <v>135</v>
      </c>
      <c r="N150" s="105">
        <v>29.67</v>
      </c>
      <c r="O150" s="105" t="s">
        <v>135</v>
      </c>
      <c r="P150" s="105">
        <v>7.9409999999999998</v>
      </c>
      <c r="Q150" s="105" t="s">
        <v>430</v>
      </c>
      <c r="R150" s="105">
        <v>2.415</v>
      </c>
      <c r="S150" s="105" t="s">
        <v>543</v>
      </c>
      <c r="T150" s="105">
        <v>62.509</v>
      </c>
      <c r="U150" s="105" t="s">
        <v>544</v>
      </c>
      <c r="V150" s="105">
        <v>41.27</v>
      </c>
      <c r="W150" s="105" t="s">
        <v>545</v>
      </c>
      <c r="X150" s="105">
        <v>-291.99900000000002</v>
      </c>
      <c r="Y150" s="105" t="s">
        <v>546</v>
      </c>
      <c r="Z150" s="105">
        <v>-302.72500000000002</v>
      </c>
      <c r="AA150" s="105" t="s">
        <v>547</v>
      </c>
      <c r="AB150" s="105">
        <v>5.2251166049483311E-3</v>
      </c>
      <c r="AC150" s="105" t="s">
        <v>548</v>
      </c>
      <c r="AD150" s="105">
        <v>2.3730000000000002</v>
      </c>
      <c r="AE150" s="105">
        <v>1.0833929845511014</v>
      </c>
      <c r="AF150" s="105">
        <v>0.92024773189594444</v>
      </c>
      <c r="AG150" s="105">
        <v>3.4910000000000001</v>
      </c>
      <c r="AH150" s="105">
        <v>0</v>
      </c>
      <c r="AI150" s="105">
        <v>1.0234893270169143</v>
      </c>
      <c r="AJ150" s="105" t="s">
        <v>549</v>
      </c>
      <c r="AK150" s="105">
        <v>-22.707000000000001</v>
      </c>
      <c r="AL150" s="105">
        <v>-6.9346423671159448E-3</v>
      </c>
      <c r="AM150" s="105">
        <v>0.22106398277408898</v>
      </c>
      <c r="AN150" s="105">
        <v>0.379</v>
      </c>
      <c r="AO150" s="105">
        <v>0</v>
      </c>
      <c r="AP150" s="105">
        <v>-8.3699999999999992</v>
      </c>
      <c r="AQ150" s="102"/>
      <c r="AR150" s="102"/>
      <c r="AS150" s="105">
        <v>-9.58</v>
      </c>
      <c r="AT150" s="102"/>
      <c r="AU150" s="102"/>
      <c r="AV150" s="105">
        <v>21.04</v>
      </c>
      <c r="AW150" s="102"/>
      <c r="AX150" s="102"/>
      <c r="AY150" s="105">
        <v>3.4910000000000001</v>
      </c>
      <c r="AZ150" s="102"/>
      <c r="BA150" s="102"/>
      <c r="BB150" s="105"/>
      <c r="BC150" s="105"/>
      <c r="BD150" s="105">
        <v>0.379</v>
      </c>
      <c r="BE150" s="102"/>
      <c r="BF150" s="102"/>
      <c r="BG150" s="102"/>
      <c r="BH150" s="102"/>
      <c r="BI150" s="105">
        <f t="shared" si="69"/>
        <v>-164.90439418754897</v>
      </c>
      <c r="BJ150" s="102"/>
      <c r="BK150" s="102"/>
      <c r="BL150" s="105">
        <f t="shared" si="70"/>
        <v>1.1434384594261093</v>
      </c>
      <c r="BM150" s="102"/>
      <c r="BN150" s="105">
        <f t="shared" si="71"/>
        <v>-107.04420374975064</v>
      </c>
      <c r="BO150" s="102"/>
      <c r="BP150" s="102"/>
    </row>
    <row r="151" spans="1:68" ht="15.75" customHeight="1" x14ac:dyDescent="0.2">
      <c r="B151" s="22"/>
      <c r="C151" s="23"/>
      <c r="BI151" s="29"/>
    </row>
    <row r="152" spans="1:68" ht="15.75" customHeight="1" x14ac:dyDescent="0.2">
      <c r="A152" s="25"/>
      <c r="B152" s="26">
        <v>1</v>
      </c>
      <c r="C152" s="27"/>
      <c r="D152" s="28" t="str">
        <f>G153</f>
        <v>Yichuan S M 01</v>
      </c>
      <c r="E152" s="25"/>
      <c r="F152" s="25"/>
      <c r="G152" s="25"/>
      <c r="H152" s="25"/>
      <c r="I152" s="25"/>
      <c r="J152" s="25"/>
      <c r="K152" s="28" t="e">
        <f>STDEV(J153)/SQRT(COUNT(J153))</f>
        <v>#DIV/0!</v>
      </c>
      <c r="L152" s="25"/>
      <c r="M152" s="28" t="e">
        <f>STDEV(L153)/SQRT(COUNT(L153))</f>
        <v>#DIV/0!</v>
      </c>
      <c r="N152" s="25"/>
      <c r="O152" s="28" t="e">
        <f>STDEV(N153)/SQRT(COUNT(N153))</f>
        <v>#DIV/0!</v>
      </c>
      <c r="P152" s="25"/>
      <c r="Q152" s="28" t="e">
        <f>STDEV(P153)/SQRT(COUNT(P153))</f>
        <v>#DIV/0!</v>
      </c>
      <c r="R152" s="25"/>
      <c r="S152" s="28" t="e">
        <f>STDEV(R153)/SQRT(COUNT(R153))</f>
        <v>#DIV/0!</v>
      </c>
      <c r="T152" s="25"/>
      <c r="U152" s="28" t="e">
        <f>STDEV(T153)/SQRT(COUNT(T153))</f>
        <v>#DIV/0!</v>
      </c>
      <c r="V152" s="25"/>
      <c r="W152" s="28" t="e">
        <f>STDEV(V153)/SQRT(COUNT(V153))</f>
        <v>#DIV/0!</v>
      </c>
      <c r="X152" s="25"/>
      <c r="Y152" s="28" t="e">
        <f>STDEV(X153)/SQRT(COUNT(X153))</f>
        <v>#DIV/0!</v>
      </c>
      <c r="Z152" s="25"/>
      <c r="AA152" s="28" t="e">
        <f>STDEV(Z153)/SQRT(COUNT(Z153))</f>
        <v>#DIV/0!</v>
      </c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8">
        <f>AVERAGE(AP153)</f>
        <v>-8.15</v>
      </c>
      <c r="AR152" s="28" t="e">
        <f>STDEV(AP153)</f>
        <v>#DIV/0!</v>
      </c>
      <c r="AS152" s="25"/>
      <c r="AT152" s="28">
        <f>AVERAGE(AS153)</f>
        <v>-1.31</v>
      </c>
      <c r="AU152" s="28" t="e">
        <f>STDEV(AS153)</f>
        <v>#DIV/0!</v>
      </c>
      <c r="AV152" s="25"/>
      <c r="AW152" s="28">
        <f>AVERAGE(AV153)</f>
        <v>29.57</v>
      </c>
      <c r="AX152" s="28" t="e">
        <f>STDEV(AV153)</f>
        <v>#DIV/0!</v>
      </c>
      <c r="AY152" s="25"/>
      <c r="AZ152" s="28">
        <f>AVERAGE(AY153)</f>
        <v>0.629</v>
      </c>
      <c r="BA152" s="28" t="e">
        <f>STDEV(AY153)/SQRT(COUNT(AY153))</f>
        <v>#DIV/0!</v>
      </c>
      <c r="BB152" s="25"/>
      <c r="BC152" s="25"/>
      <c r="BD152" s="25"/>
      <c r="BE152" s="28">
        <f>AVERAGE(BD153)</f>
        <v>0.38900000000000001</v>
      </c>
      <c r="BF152" s="28" t="e">
        <f>STDEV(BD153)/SQRT(COUNT(BD153))</f>
        <v>#DIV/0!</v>
      </c>
      <c r="BG152" s="25"/>
      <c r="BH152" s="25"/>
      <c r="BI152" s="28"/>
      <c r="BJ152" s="28">
        <f>AVERAGE(BI153)</f>
        <v>13.757283758506617</v>
      </c>
      <c r="BK152" s="28" t="e">
        <f>STDEV(BI153)/SQRT(COUNT(BI153))</f>
        <v>#DIV/0!</v>
      </c>
      <c r="BL152" s="25"/>
      <c r="BM152" s="28">
        <f>AVERAGE(BL153)</f>
        <v>1.0316709653204523</v>
      </c>
      <c r="BN152" s="25"/>
      <c r="BO152" s="28">
        <f>AVERAGE(BN153)</f>
        <v>-2.0364684003681077</v>
      </c>
      <c r="BP152" s="28" t="e">
        <f>STDEV(BN153)</f>
        <v>#DIV/0!</v>
      </c>
    </row>
    <row r="153" spans="1:68" ht="15.75" customHeight="1" x14ac:dyDescent="0.2">
      <c r="B153" s="22"/>
      <c r="C153" s="23"/>
      <c r="D153" s="29" t="s">
        <v>68</v>
      </c>
      <c r="E153" s="29" t="s">
        <v>550</v>
      </c>
      <c r="F153" s="29" t="s">
        <v>84</v>
      </c>
      <c r="G153" s="29" t="s">
        <v>551</v>
      </c>
      <c r="H153" s="29" t="s">
        <v>72</v>
      </c>
      <c r="I153" s="29" t="s">
        <v>358</v>
      </c>
      <c r="J153" s="29">
        <v>-8.1300000000000008</v>
      </c>
      <c r="K153" s="29" t="s">
        <v>74</v>
      </c>
      <c r="L153" s="29">
        <v>7.45</v>
      </c>
      <c r="M153" s="29" t="s">
        <v>74</v>
      </c>
      <c r="N153" s="29">
        <v>38.6</v>
      </c>
      <c r="O153" s="29" t="s">
        <v>74</v>
      </c>
      <c r="P153" s="29">
        <v>8.673</v>
      </c>
      <c r="Q153" s="29" t="s">
        <v>258</v>
      </c>
      <c r="R153" s="29">
        <v>-0.32400000000000001</v>
      </c>
      <c r="S153" s="29" t="s">
        <v>258</v>
      </c>
      <c r="T153" s="29">
        <v>26.488</v>
      </c>
      <c r="U153" s="29" t="s">
        <v>87</v>
      </c>
      <c r="V153" s="29">
        <v>-5.0999999999999997E-2</v>
      </c>
      <c r="W153" s="29" t="s">
        <v>75</v>
      </c>
      <c r="X153" s="29">
        <v>55.588000000000001</v>
      </c>
      <c r="Y153" s="29" t="s">
        <v>552</v>
      </c>
      <c r="Z153" s="29">
        <v>32.94</v>
      </c>
      <c r="AA153" s="29" t="s">
        <v>553</v>
      </c>
      <c r="AB153" s="29">
        <v>1.6058236918305112E-4</v>
      </c>
      <c r="AC153" s="29" t="s">
        <v>554</v>
      </c>
      <c r="AD153" s="29">
        <v>-0.32600000000000001</v>
      </c>
      <c r="AE153" s="29">
        <v>1.0641246842807432</v>
      </c>
      <c r="AF153" s="29">
        <v>0.97517755539049422</v>
      </c>
      <c r="AG153" s="29">
        <v>0.629</v>
      </c>
      <c r="AH153" s="29">
        <v>0</v>
      </c>
      <c r="AI153" s="29">
        <v>-2.3082499948312535E-3</v>
      </c>
      <c r="AJ153" s="29" t="s">
        <v>555</v>
      </c>
      <c r="AK153" s="29">
        <v>0.01</v>
      </c>
      <c r="AL153" s="29">
        <v>1.0826345718421102</v>
      </c>
      <c r="AM153" s="29">
        <v>0.37843482324436367</v>
      </c>
      <c r="AN153" s="29">
        <v>0.38900000000000001</v>
      </c>
      <c r="AO153" s="29">
        <v>0</v>
      </c>
      <c r="AP153" s="29">
        <v>-8.15</v>
      </c>
      <c r="AS153" s="29">
        <v>-1.31</v>
      </c>
      <c r="AV153" s="29">
        <v>29.57</v>
      </c>
      <c r="AY153" s="29">
        <v>0.629</v>
      </c>
      <c r="BB153" s="29"/>
      <c r="BC153" s="29"/>
      <c r="BD153" s="29">
        <v>0.38900000000000001</v>
      </c>
      <c r="BI153" s="29">
        <f>SQRT(($BG$2*(10^6))/(AY153-$BH$2))-273.15</f>
        <v>13.757283758506617</v>
      </c>
      <c r="BL153" s="29">
        <f>IF(H153="Calcite",EXP((((18.03*10^3)/(BI153+273.15))-32.42)/1000),IF(H153="Aragonite",EXP((((17.88*10^3)/(BI153+273.15))-31.14)/1000),IF(H153="Dolomite",EXP((((18.02*10^3)/(BI153+273.15))-29.38)/1000),"")))</f>
        <v>1.0316709653204523</v>
      </c>
      <c r="BN153" s="29">
        <f>((AV153+1000)/BL153)-1000</f>
        <v>-2.0364684003681077</v>
      </c>
    </row>
    <row r="154" spans="1:68" ht="15.75" customHeight="1" x14ac:dyDescent="0.2">
      <c r="B154" s="22"/>
      <c r="C154" s="23"/>
      <c r="BI154" s="29"/>
    </row>
    <row r="155" spans="1:68" ht="15.75" customHeight="1" x14ac:dyDescent="0.2">
      <c r="A155" s="25"/>
      <c r="B155" s="26">
        <v>1</v>
      </c>
      <c r="C155" s="27"/>
      <c r="D155" s="28" t="str">
        <f>G156</f>
        <v>Yichuan S M 02</v>
      </c>
      <c r="E155" s="25"/>
      <c r="F155" s="25"/>
      <c r="G155" s="25"/>
      <c r="H155" s="25"/>
      <c r="I155" s="25"/>
      <c r="J155" s="25"/>
      <c r="K155" s="28" t="e">
        <f>STDEV(J156)/SQRT(COUNT(J156))</f>
        <v>#DIV/0!</v>
      </c>
      <c r="L155" s="25"/>
      <c r="M155" s="28" t="e">
        <f>STDEV(L156)/SQRT(COUNT(L156))</f>
        <v>#DIV/0!</v>
      </c>
      <c r="N155" s="25"/>
      <c r="O155" s="28" t="e">
        <f>STDEV(N156)/SQRT(COUNT(N156))</f>
        <v>#DIV/0!</v>
      </c>
      <c r="P155" s="25"/>
      <c r="Q155" s="28" t="e">
        <f>STDEV(P156)/SQRT(COUNT(P156))</f>
        <v>#DIV/0!</v>
      </c>
      <c r="R155" s="25"/>
      <c r="S155" s="28" t="e">
        <f>STDEV(R156)/SQRT(COUNT(R156))</f>
        <v>#DIV/0!</v>
      </c>
      <c r="T155" s="25"/>
      <c r="U155" s="28" t="e">
        <f>STDEV(T156)/SQRT(COUNT(T156))</f>
        <v>#DIV/0!</v>
      </c>
      <c r="V155" s="25"/>
      <c r="W155" s="28" t="e">
        <f>STDEV(V156)/SQRT(COUNT(V156))</f>
        <v>#DIV/0!</v>
      </c>
      <c r="X155" s="25"/>
      <c r="Y155" s="28" t="e">
        <f>STDEV(X156)/SQRT(COUNT(X156))</f>
        <v>#DIV/0!</v>
      </c>
      <c r="Z155" s="25"/>
      <c r="AA155" s="28" t="e">
        <f>STDEV(Z156)/SQRT(COUNT(Z156))</f>
        <v>#DIV/0!</v>
      </c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8">
        <f>AVERAGE(AP156)</f>
        <v>-5.58</v>
      </c>
      <c r="AR155" s="28" t="e">
        <f>STDEV(AP156)</f>
        <v>#DIV/0!</v>
      </c>
      <c r="AS155" s="25"/>
      <c r="AT155" s="28">
        <f>AVERAGE(AS156)</f>
        <v>-6.25</v>
      </c>
      <c r="AU155" s="28" t="e">
        <f>STDEV(AS156)</f>
        <v>#DIV/0!</v>
      </c>
      <c r="AV155" s="25"/>
      <c r="AW155" s="28">
        <f>AVERAGE(AV156)</f>
        <v>24.48</v>
      </c>
      <c r="AX155" s="28" t="e">
        <f>STDEV(AV156)</f>
        <v>#DIV/0!</v>
      </c>
      <c r="AY155" s="25"/>
      <c r="AZ155" s="28">
        <f>AVERAGE(AY156)</f>
        <v>0.61799999999999999</v>
      </c>
      <c r="BA155" s="28" t="e">
        <f>STDEV(AY156)/SQRT(COUNT(AY156))</f>
        <v>#DIV/0!</v>
      </c>
      <c r="BB155" s="25"/>
      <c r="BC155" s="25"/>
      <c r="BD155" s="25"/>
      <c r="BE155" s="28">
        <f>AVERAGE(BD156)</f>
        <v>0.29799999999999999</v>
      </c>
      <c r="BF155" s="28" t="e">
        <f>STDEV(BD156)/SQRT(COUNT(BD156))</f>
        <v>#DIV/0!</v>
      </c>
      <c r="BG155" s="25"/>
      <c r="BH155" s="25"/>
      <c r="BI155" s="28"/>
      <c r="BJ155" s="28">
        <f>AVERAGE(BI156)</f>
        <v>17.138203996149912</v>
      </c>
      <c r="BK155" s="28" t="e">
        <f>STDEV(BI156)/SQRT(COUNT(BI156))</f>
        <v>#DIV/0!</v>
      </c>
      <c r="BL155" s="25"/>
      <c r="BM155" s="28">
        <f>AVERAGE(BL156)</f>
        <v>1.0309224251974474</v>
      </c>
      <c r="BN155" s="25"/>
      <c r="BO155" s="28">
        <f>AVERAGE(BN156)</f>
        <v>-6.2491852344888912</v>
      </c>
      <c r="BP155" s="28" t="e">
        <f>STDEV(BN156)</f>
        <v>#DIV/0!</v>
      </c>
    </row>
    <row r="156" spans="1:68" ht="15.75" customHeight="1" x14ac:dyDescent="0.2">
      <c r="B156" s="22"/>
      <c r="C156" s="23"/>
      <c r="D156" s="29" t="s">
        <v>68</v>
      </c>
      <c r="E156" s="29" t="s">
        <v>556</v>
      </c>
      <c r="F156" s="29" t="s">
        <v>84</v>
      </c>
      <c r="G156" s="29" t="s">
        <v>557</v>
      </c>
      <c r="H156" s="29" t="s">
        <v>72</v>
      </c>
      <c r="I156" s="29" t="s">
        <v>358</v>
      </c>
      <c r="J156" s="29">
        <v>-5.56</v>
      </c>
      <c r="K156" s="29" t="s">
        <v>74</v>
      </c>
      <c r="L156" s="29">
        <v>2.4700000000000002</v>
      </c>
      <c r="M156" s="29" t="s">
        <v>74</v>
      </c>
      <c r="N156" s="29">
        <v>33.47</v>
      </c>
      <c r="O156" s="29" t="s">
        <v>74</v>
      </c>
      <c r="P156" s="29">
        <v>6.1029999999999998</v>
      </c>
      <c r="Q156" s="29" t="s">
        <v>134</v>
      </c>
      <c r="R156" s="29">
        <v>-0.33400000000000002</v>
      </c>
      <c r="S156" s="29" t="s">
        <v>135</v>
      </c>
      <c r="T156" s="29">
        <v>16.329000000000001</v>
      </c>
      <c r="U156" s="29" t="s">
        <v>169</v>
      </c>
      <c r="V156" s="29">
        <v>-0.112</v>
      </c>
      <c r="W156" s="29" t="s">
        <v>233</v>
      </c>
      <c r="X156" s="29">
        <v>35.299999999999997</v>
      </c>
      <c r="Y156" s="29" t="s">
        <v>558</v>
      </c>
      <c r="Z156" s="29">
        <v>20.526</v>
      </c>
      <c r="AA156" s="29" t="s">
        <v>559</v>
      </c>
      <c r="AB156" s="29">
        <v>1.6058236918305071E-4</v>
      </c>
      <c r="AC156" s="29" t="s">
        <v>560</v>
      </c>
      <c r="AD156" s="29">
        <v>-0.33500000000000002</v>
      </c>
      <c r="AE156" s="29">
        <v>1.064124684280743</v>
      </c>
      <c r="AF156" s="29">
        <v>0.97517755539049378</v>
      </c>
      <c r="AG156" s="29">
        <v>0.61799999999999999</v>
      </c>
      <c r="AH156" s="29">
        <v>0</v>
      </c>
      <c r="AI156" s="29">
        <v>-2.3082499948312513E-3</v>
      </c>
      <c r="AJ156" s="29" t="s">
        <v>561</v>
      </c>
      <c r="AK156" s="29">
        <v>-7.4999999999999997E-2</v>
      </c>
      <c r="AL156" s="29">
        <v>1.08263457184211</v>
      </c>
      <c r="AM156" s="29">
        <v>0.37843482324436362</v>
      </c>
      <c r="AN156" s="29">
        <v>0.29799999999999999</v>
      </c>
      <c r="AO156" s="29">
        <v>0</v>
      </c>
      <c r="AP156" s="29">
        <v>-5.58</v>
      </c>
      <c r="AS156" s="29">
        <v>-6.25</v>
      </c>
      <c r="AV156" s="29">
        <v>24.48</v>
      </c>
      <c r="AY156" s="29">
        <v>0.61799999999999999</v>
      </c>
      <c r="BB156" s="29"/>
      <c r="BC156" s="29"/>
      <c r="BD156" s="29">
        <v>0.29799999999999999</v>
      </c>
      <c r="BI156" s="29">
        <f>SQRT(($BG$2*(10^6))/(AY156-$BH$2))-273.15</f>
        <v>17.138203996149912</v>
      </c>
      <c r="BL156" s="29">
        <f>IF(H156="Calcite",EXP((((18.03*10^3)/(BI156+273.15))-32.42)/1000),IF(H156="Aragonite",EXP((((17.88*10^3)/(BI156+273.15))-31.14)/1000),IF(H156="Dolomite",EXP((((18.02*10^3)/(BI156+273.15))-29.38)/1000),"")))</f>
        <v>1.0309224251974474</v>
      </c>
      <c r="BN156" s="29">
        <f>((AV156+1000)/BL156)-1000</f>
        <v>-6.2491852344888912</v>
      </c>
    </row>
    <row r="157" spans="1:68" ht="15.75" customHeight="1" x14ac:dyDescent="0.2">
      <c r="B157" s="22"/>
      <c r="C157" s="23"/>
      <c r="BI157" s="29"/>
    </row>
    <row r="158" spans="1:68" ht="15.75" customHeight="1" x14ac:dyDescent="0.2">
      <c r="A158" s="25"/>
      <c r="B158" s="26">
        <v>1</v>
      </c>
      <c r="C158" s="27"/>
      <c r="D158" s="28" t="str">
        <f>G159</f>
        <v>Yichuan S M 04</v>
      </c>
      <c r="E158" s="25"/>
      <c r="F158" s="25"/>
      <c r="G158" s="25"/>
      <c r="H158" s="25"/>
      <c r="I158" s="25"/>
      <c r="J158" s="25"/>
      <c r="K158" s="28" t="e">
        <f>STDEV(J159)/SQRT(COUNT(J159))</f>
        <v>#DIV/0!</v>
      </c>
      <c r="L158" s="25"/>
      <c r="M158" s="28" t="e">
        <f>STDEV(L159)/SQRT(COUNT(L159))</f>
        <v>#DIV/0!</v>
      </c>
      <c r="N158" s="25"/>
      <c r="O158" s="28" t="e">
        <f>STDEV(N159)/SQRT(COUNT(N159))</f>
        <v>#DIV/0!</v>
      </c>
      <c r="P158" s="25"/>
      <c r="Q158" s="28" t="e">
        <f>STDEV(P159)/SQRT(COUNT(P159))</f>
        <v>#DIV/0!</v>
      </c>
      <c r="R158" s="25"/>
      <c r="S158" s="28" t="e">
        <f>STDEV(R159)/SQRT(COUNT(R159))</f>
        <v>#DIV/0!</v>
      </c>
      <c r="T158" s="25"/>
      <c r="U158" s="28" t="e">
        <f>STDEV(T159)/SQRT(COUNT(T159))</f>
        <v>#DIV/0!</v>
      </c>
      <c r="V158" s="25"/>
      <c r="W158" s="28" t="e">
        <f>STDEV(V159)/SQRT(COUNT(V159))</f>
        <v>#DIV/0!</v>
      </c>
      <c r="X158" s="25"/>
      <c r="Y158" s="28" t="e">
        <f>STDEV(X159)/SQRT(COUNT(X159))</f>
        <v>#DIV/0!</v>
      </c>
      <c r="Z158" s="25"/>
      <c r="AA158" s="28" t="e">
        <f>STDEV(Z159)/SQRT(COUNT(Z159))</f>
        <v>#DIV/0!</v>
      </c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8">
        <f>AVERAGE(AP159)</f>
        <v>-9.16</v>
      </c>
      <c r="AR158" s="28" t="e">
        <f>STDEV(AP159)</f>
        <v>#DIV/0!</v>
      </c>
      <c r="AS158" s="25"/>
      <c r="AT158" s="28">
        <f>AVERAGE(AS159)</f>
        <v>-1.64</v>
      </c>
      <c r="AU158" s="28" t="e">
        <f>STDEV(AS159)</f>
        <v>#DIV/0!</v>
      </c>
      <c r="AV158" s="25"/>
      <c r="AW158" s="28">
        <f>AVERAGE(AV159)</f>
        <v>29.23</v>
      </c>
      <c r="AX158" s="28" t="e">
        <f>STDEV(AV159)</f>
        <v>#DIV/0!</v>
      </c>
      <c r="AY158" s="25"/>
      <c r="AZ158" s="28">
        <f>AVERAGE(AY159)</f>
        <v>0.57999999999999996</v>
      </c>
      <c r="BA158" s="28" t="e">
        <f>STDEV(AY159)/SQRT(COUNT(AY159))</f>
        <v>#DIV/0!</v>
      </c>
      <c r="BB158" s="25"/>
      <c r="BC158" s="25"/>
      <c r="BD158" s="25"/>
      <c r="BE158" s="28">
        <f>AVERAGE(BD159)</f>
        <v>0.372</v>
      </c>
      <c r="BF158" s="28" t="e">
        <f>STDEV(BD159)/SQRT(COUNT(BD159))</f>
        <v>#DIV/0!</v>
      </c>
      <c r="BG158" s="25"/>
      <c r="BH158" s="25"/>
      <c r="BI158" s="28"/>
      <c r="BJ158" s="28">
        <f>AVERAGE(BI159)</f>
        <v>29.808805052247124</v>
      </c>
      <c r="BK158" s="28" t="e">
        <f>STDEV(BI159)/SQRT(COUNT(BI159))</f>
        <v>#DIV/0!</v>
      </c>
      <c r="BL158" s="25"/>
      <c r="BM158" s="28">
        <f>AVERAGE(BL159)</f>
        <v>1.028270150563021</v>
      </c>
      <c r="BN158" s="25"/>
      <c r="BO158" s="28">
        <f>AVERAGE(BN159)</f>
        <v>0.93346037172580054</v>
      </c>
      <c r="BP158" s="28" t="e">
        <f>STDEV(BN159)</f>
        <v>#DIV/0!</v>
      </c>
    </row>
    <row r="159" spans="1:68" ht="15.75" customHeight="1" x14ac:dyDescent="0.2">
      <c r="B159" s="22"/>
      <c r="C159" s="23"/>
      <c r="D159" s="29" t="s">
        <v>68</v>
      </c>
      <c r="E159" s="29" t="s">
        <v>562</v>
      </c>
      <c r="F159" s="29" t="s">
        <v>84</v>
      </c>
      <c r="G159" s="29" t="s">
        <v>563</v>
      </c>
      <c r="H159" s="29" t="s">
        <v>72</v>
      </c>
      <c r="I159" s="29" t="s">
        <v>358</v>
      </c>
      <c r="J159" s="29">
        <v>-9.14</v>
      </c>
      <c r="K159" s="29" t="s">
        <v>74</v>
      </c>
      <c r="L159" s="29">
        <v>7.12</v>
      </c>
      <c r="M159" s="29" t="s">
        <v>74</v>
      </c>
      <c r="N159" s="29">
        <v>38.26</v>
      </c>
      <c r="O159" s="29" t="s">
        <v>74</v>
      </c>
      <c r="P159" s="29">
        <v>7.2960000000000003</v>
      </c>
      <c r="Q159" s="29" t="s">
        <v>169</v>
      </c>
      <c r="R159" s="29">
        <v>-0.37</v>
      </c>
      <c r="S159" s="29" t="s">
        <v>106</v>
      </c>
      <c r="T159" s="29">
        <v>25.794</v>
      </c>
      <c r="U159" s="29" t="s">
        <v>88</v>
      </c>
      <c r="V159" s="29">
        <v>-6.6000000000000003E-2</v>
      </c>
      <c r="W159" s="29" t="s">
        <v>310</v>
      </c>
      <c r="X159" s="29">
        <v>34.674999999999997</v>
      </c>
      <c r="Y159" s="29" t="s">
        <v>564</v>
      </c>
      <c r="Z159" s="29">
        <v>14.176</v>
      </c>
      <c r="AA159" s="29" t="s">
        <v>565</v>
      </c>
      <c r="AB159" s="29">
        <v>1.6058236918305244E-4</v>
      </c>
      <c r="AC159" s="29" t="s">
        <v>566</v>
      </c>
      <c r="AD159" s="29">
        <v>-0.372</v>
      </c>
      <c r="AE159" s="29">
        <v>1.0641246842807432</v>
      </c>
      <c r="AF159" s="29">
        <v>0.97517755539049389</v>
      </c>
      <c r="AG159" s="29">
        <v>0.57999999999999996</v>
      </c>
      <c r="AH159" s="29">
        <v>0</v>
      </c>
      <c r="AI159" s="29">
        <v>-2.3082499948312526E-3</v>
      </c>
      <c r="AJ159" s="29" t="s">
        <v>561</v>
      </c>
      <c r="AK159" s="29">
        <v>-6.0000000000000001E-3</v>
      </c>
      <c r="AL159" s="29">
        <v>1.08263457184211</v>
      </c>
      <c r="AM159" s="29">
        <v>0.37843482324436362</v>
      </c>
      <c r="AN159" s="29">
        <v>0.372</v>
      </c>
      <c r="AO159" s="29">
        <v>0</v>
      </c>
      <c r="AP159" s="29">
        <v>-9.16</v>
      </c>
      <c r="AS159" s="29">
        <v>-1.64</v>
      </c>
      <c r="AV159" s="29">
        <v>29.23</v>
      </c>
      <c r="AY159" s="29">
        <v>0.57999999999999996</v>
      </c>
      <c r="BB159" s="29"/>
      <c r="BC159" s="29"/>
      <c r="BD159" s="29">
        <v>0.372</v>
      </c>
      <c r="BI159" s="29">
        <f>SQRT(($BG$2*(10^6))/(AY159-$BH$2))-273.15</f>
        <v>29.808805052247124</v>
      </c>
      <c r="BL159" s="29">
        <f>IF(H159="Calcite",EXP((((18.03*10^3)/(BI159+273.15))-32.42)/1000),IF(H159="Aragonite",EXP((((17.88*10^3)/(BI159+273.15))-31.14)/1000),IF(H159="Dolomite",EXP((((18.02*10^3)/(BI159+273.15))-29.38)/1000),"")))</f>
        <v>1.028270150563021</v>
      </c>
      <c r="BN159" s="29">
        <f>((AV159+1000)/BL159)-1000</f>
        <v>0.93346037172580054</v>
      </c>
    </row>
    <row r="160" spans="1:68" ht="15.75" customHeight="1" x14ac:dyDescent="0.2">
      <c r="B160" s="22"/>
      <c r="C160" s="23"/>
      <c r="BI160" s="29"/>
    </row>
    <row r="161" spans="1:68" ht="15.75" customHeight="1" x14ac:dyDescent="0.2">
      <c r="A161" s="25"/>
      <c r="B161" s="26">
        <v>1</v>
      </c>
      <c r="C161" s="27"/>
      <c r="D161" s="28" t="str">
        <f>G162</f>
        <v>Yichuan S M 05</v>
      </c>
      <c r="E161" s="25"/>
      <c r="F161" s="25"/>
      <c r="G161" s="25"/>
      <c r="H161" s="25"/>
      <c r="I161" s="25"/>
      <c r="J161" s="25"/>
      <c r="K161" s="28" t="e">
        <f>STDEV(J162)/SQRT(COUNT(J162))</f>
        <v>#DIV/0!</v>
      </c>
      <c r="L161" s="25"/>
      <c r="M161" s="28" t="e">
        <f>STDEV(L162)/SQRT(COUNT(L162))</f>
        <v>#DIV/0!</v>
      </c>
      <c r="N161" s="25"/>
      <c r="O161" s="28" t="e">
        <f>STDEV(N162)/SQRT(COUNT(N162))</f>
        <v>#DIV/0!</v>
      </c>
      <c r="P161" s="25"/>
      <c r="Q161" s="28" t="e">
        <f>STDEV(P162)/SQRT(COUNT(P162))</f>
        <v>#DIV/0!</v>
      </c>
      <c r="R161" s="25"/>
      <c r="S161" s="28" t="e">
        <f>STDEV(R162)/SQRT(COUNT(R162))</f>
        <v>#DIV/0!</v>
      </c>
      <c r="T161" s="25"/>
      <c r="U161" s="28" t="e">
        <f>STDEV(T162)/SQRT(COUNT(T162))</f>
        <v>#DIV/0!</v>
      </c>
      <c r="V161" s="25"/>
      <c r="W161" s="28" t="e">
        <f>STDEV(V162)/SQRT(COUNT(V162))</f>
        <v>#DIV/0!</v>
      </c>
      <c r="X161" s="25"/>
      <c r="Y161" s="28" t="e">
        <f>STDEV(X162)/SQRT(COUNT(X162))</f>
        <v>#DIV/0!</v>
      </c>
      <c r="Z161" s="25"/>
      <c r="AA161" s="28" t="e">
        <f>STDEV(Z162)/SQRT(COUNT(Z162))</f>
        <v>#DIV/0!</v>
      </c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8">
        <f>AVERAGE(AP162)</f>
        <v>-9.19</v>
      </c>
      <c r="AR161" s="28" t="e">
        <f>STDEV(AP162)</f>
        <v>#DIV/0!</v>
      </c>
      <c r="AS161" s="25"/>
      <c r="AT161" s="28">
        <f>AVERAGE(AS162)</f>
        <v>-4.9400000000000004</v>
      </c>
      <c r="AU161" s="28" t="e">
        <f>STDEV(AS162)</f>
        <v>#DIV/0!</v>
      </c>
      <c r="AV161" s="25"/>
      <c r="AW161" s="28">
        <f>AVERAGE(AV162)</f>
        <v>25.82</v>
      </c>
      <c r="AX161" s="28" t="e">
        <f>STDEV(AV162)</f>
        <v>#DIV/0!</v>
      </c>
      <c r="AY161" s="25"/>
      <c r="AZ161" s="28">
        <f>AVERAGE(AY162)</f>
        <v>0.59699999999999998</v>
      </c>
      <c r="BA161" s="28" t="e">
        <f>STDEV(AY162)/SQRT(COUNT(AY162))</f>
        <v>#DIV/0!</v>
      </c>
      <c r="BB161" s="25"/>
      <c r="BC161" s="25"/>
      <c r="BD161" s="25"/>
      <c r="BE161" s="28">
        <f>AVERAGE(BD162)</f>
        <v>0.33600000000000002</v>
      </c>
      <c r="BF161" s="28" t="e">
        <f>STDEV(BD162)/SQRT(COUNT(BD162))</f>
        <v>#DIV/0!</v>
      </c>
      <c r="BG161" s="25"/>
      <c r="BH161" s="25"/>
      <c r="BI161" s="28"/>
      <c r="BJ161" s="28">
        <f>AVERAGE(BI162)</f>
        <v>23.938961450608872</v>
      </c>
      <c r="BK161" s="28" t="e">
        <f>STDEV(BI162)/SQRT(COUNT(BI162))</f>
        <v>#DIV/0!</v>
      </c>
      <c r="BL161" s="25"/>
      <c r="BM161" s="28">
        <f>AVERAGE(BL162)</f>
        <v>1.0294698830295494</v>
      </c>
      <c r="BN161" s="25"/>
      <c r="BO161" s="28">
        <f>AVERAGE(BN162)</f>
        <v>-3.545400491764326</v>
      </c>
      <c r="BP161" s="28" t="e">
        <f>STDEV(BN162)</f>
        <v>#DIV/0!</v>
      </c>
    </row>
    <row r="162" spans="1:68" ht="15.75" customHeight="1" x14ac:dyDescent="0.2">
      <c r="B162" s="22"/>
      <c r="C162" s="23"/>
      <c r="D162" s="29" t="s">
        <v>68</v>
      </c>
      <c r="E162" s="29" t="s">
        <v>567</v>
      </c>
      <c r="F162" s="29" t="s">
        <v>84</v>
      </c>
      <c r="G162" s="29" t="s">
        <v>568</v>
      </c>
      <c r="H162" s="29" t="s">
        <v>72</v>
      </c>
      <c r="I162" s="29" t="s">
        <v>358</v>
      </c>
      <c r="J162" s="29">
        <v>-9.17</v>
      </c>
      <c r="K162" s="29" t="s">
        <v>74</v>
      </c>
      <c r="L162" s="29">
        <v>3.79</v>
      </c>
      <c r="M162" s="29" t="s">
        <v>74</v>
      </c>
      <c r="N162" s="29">
        <v>34.82</v>
      </c>
      <c r="O162" s="29" t="s">
        <v>74</v>
      </c>
      <c r="P162" s="29">
        <v>3.9</v>
      </c>
      <c r="Q162" s="29" t="s">
        <v>345</v>
      </c>
      <c r="R162" s="29">
        <v>-0.35499999999999998</v>
      </c>
      <c r="S162" s="29" t="s">
        <v>345</v>
      </c>
      <c r="T162" s="29">
        <v>19.013999999999999</v>
      </c>
      <c r="U162" s="29" t="s">
        <v>245</v>
      </c>
      <c r="V162" s="29">
        <v>-8.3000000000000004E-2</v>
      </c>
      <c r="W162" s="29" t="s">
        <v>245</v>
      </c>
      <c r="X162" s="29">
        <v>38.332999999999998</v>
      </c>
      <c r="Y162" s="29" t="s">
        <v>569</v>
      </c>
      <c r="Z162" s="29">
        <v>24.545999999999999</v>
      </c>
      <c r="AA162" s="29" t="s">
        <v>570</v>
      </c>
      <c r="AB162" s="29">
        <v>1.6058236918304981E-4</v>
      </c>
      <c r="AC162" s="29" t="s">
        <v>571</v>
      </c>
      <c r="AD162" s="29">
        <v>-0.35499999999999998</v>
      </c>
      <c r="AE162" s="29">
        <v>1.0641246842807435</v>
      </c>
      <c r="AF162" s="29">
        <v>0.97517755539049422</v>
      </c>
      <c r="AG162" s="29">
        <v>0.59699999999999998</v>
      </c>
      <c r="AH162" s="29">
        <v>0</v>
      </c>
      <c r="AI162" s="29">
        <v>-2.3082499948312513E-3</v>
      </c>
      <c r="AJ162" s="29" t="s">
        <v>572</v>
      </c>
      <c r="AK162" s="29">
        <v>-3.9E-2</v>
      </c>
      <c r="AL162" s="29">
        <v>1.0826345718421102</v>
      </c>
      <c r="AM162" s="29">
        <v>0.37843482324436367</v>
      </c>
      <c r="AN162" s="29">
        <v>0.33600000000000002</v>
      </c>
      <c r="AO162" s="29">
        <v>0</v>
      </c>
      <c r="AP162" s="29">
        <v>-9.19</v>
      </c>
      <c r="AS162" s="29">
        <v>-4.9400000000000004</v>
      </c>
      <c r="AV162" s="29">
        <v>25.82</v>
      </c>
      <c r="AY162" s="29">
        <v>0.59699999999999998</v>
      </c>
      <c r="BB162" s="29"/>
      <c r="BC162" s="29"/>
      <c r="BD162" s="29">
        <v>0.33600000000000002</v>
      </c>
      <c r="BI162" s="29">
        <f>SQRT(($BG$2*(10^6))/(AY162-$BH$2))-273.15</f>
        <v>23.938961450608872</v>
      </c>
      <c r="BL162" s="29">
        <f>IF(H162="Calcite",EXP((((18.03*10^3)/(BI162+273.15))-32.42)/1000),IF(H162="Aragonite",EXP((((17.88*10^3)/(BI162+273.15))-31.14)/1000),IF(H162="Dolomite",EXP((((18.02*10^3)/(BI162+273.15))-29.38)/1000),"")))</f>
        <v>1.0294698830295494</v>
      </c>
      <c r="BN162" s="29">
        <f>((AV162+1000)/BL162)-1000</f>
        <v>-3.545400491764326</v>
      </c>
    </row>
    <row r="163" spans="1:68" ht="15.75" customHeight="1" x14ac:dyDescent="0.2">
      <c r="B163" s="22"/>
      <c r="C163" s="23"/>
      <c r="BI163" s="29"/>
    </row>
    <row r="164" spans="1:68" ht="15.75" customHeight="1" x14ac:dyDescent="0.2">
      <c r="A164" s="25"/>
      <c r="B164" s="26">
        <v>1</v>
      </c>
      <c r="C164" s="27"/>
      <c r="D164" s="28" t="str">
        <f>G165</f>
        <v>Yichuan S M 06</v>
      </c>
      <c r="E164" s="25"/>
      <c r="F164" s="25"/>
      <c r="G164" s="25"/>
      <c r="H164" s="25"/>
      <c r="I164" s="25"/>
      <c r="J164" s="25"/>
      <c r="K164" s="28">
        <f>STDEV(J165:J166)/SQRT(COUNT(J165:J166))</f>
        <v>0.14000000000000054</v>
      </c>
      <c r="L164" s="25"/>
      <c r="M164" s="28">
        <f>STDEV(L165:L166)/SQRT(COUNT(L165:L166))</f>
        <v>0.4850000000000016</v>
      </c>
      <c r="N164" s="25"/>
      <c r="O164" s="28">
        <f>STDEV(N165:N166)/SQRT(COUNT(N165:N166))</f>
        <v>0.5</v>
      </c>
      <c r="P164" s="25"/>
      <c r="Q164" s="28">
        <f>STDEV(P165:P166)/SQRT(COUNT(P165:P166))</f>
        <v>0.39449999999999963</v>
      </c>
      <c r="R164" s="25"/>
      <c r="S164" s="28">
        <f>STDEV(R165:R166)/SQRT(COUNT(R165:R166))</f>
        <v>0.23799999999999996</v>
      </c>
      <c r="T164" s="25"/>
      <c r="U164" s="28">
        <f>STDEV(T165:T166)/SQRT(COUNT(T165:T166))</f>
        <v>4.1000000000000369E-2</v>
      </c>
      <c r="V164" s="25"/>
      <c r="W164" s="28">
        <f>STDEV(V165:V166)/SQRT(COUNT(V165:V166))</f>
        <v>0.92500000000000004</v>
      </c>
      <c r="X164" s="25"/>
      <c r="Y164" s="28">
        <f>STDEV(X165:X166)/SQRT(COUNT(X165:X166))</f>
        <v>183.578</v>
      </c>
      <c r="Z164" s="25"/>
      <c r="AA164" s="28">
        <f>STDEV(Z165:Z166)/SQRT(COUNT(Z165:Z166))</f>
        <v>182.55649999999997</v>
      </c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8">
        <f>AVERAGE(AP166)</f>
        <v>-9.11</v>
      </c>
      <c r="AR164" s="28" t="e">
        <f>STDEV(AP166)</f>
        <v>#DIV/0!</v>
      </c>
      <c r="AS164" s="25"/>
      <c r="AT164" s="28">
        <f>AVERAGE(AS166)</f>
        <v>-4.7699999999999996</v>
      </c>
      <c r="AU164" s="28" t="e">
        <f>STDEV(AS166)</f>
        <v>#DIV/0!</v>
      </c>
      <c r="AV164" s="25"/>
      <c r="AW164" s="28">
        <f>AVERAGE(AV166)</f>
        <v>26</v>
      </c>
      <c r="AX164" s="28" t="e">
        <f>STDEV(AV166)</f>
        <v>#DIV/0!</v>
      </c>
      <c r="AY164" s="25"/>
      <c r="AZ164" s="28">
        <f>AVERAGE(AY166)</f>
        <v>0.57299999999999995</v>
      </c>
      <c r="BA164" s="28" t="e">
        <f>STDEV(AY166)/SQRT(COUNT(AY166))</f>
        <v>#DIV/0!</v>
      </c>
      <c r="BB164" s="25"/>
      <c r="BC164" s="25"/>
      <c r="BD164" s="25"/>
      <c r="BE164" s="28">
        <f>AVERAGE(BD166)</f>
        <v>0.26600000000000001</v>
      </c>
      <c r="BF164" s="28" t="e">
        <f>STDEV(BD166)/SQRT(COUNT(BD166))</f>
        <v>#DIV/0!</v>
      </c>
      <c r="BG164" s="25"/>
      <c r="BH164" s="25"/>
      <c r="BI164" s="28"/>
      <c r="BJ164" s="28">
        <f>AVERAGE(BI166)</f>
        <v>32.32900489946536</v>
      </c>
      <c r="BK164" s="28" t="e">
        <f>STDEV(BI166)/SQRT(COUNT(BI166))</f>
        <v>#DIV/0!</v>
      </c>
      <c r="BL164" s="25"/>
      <c r="BM164" s="28">
        <f>AVERAGE(BL165:BL166)</f>
        <v>1.0427406005545994</v>
      </c>
      <c r="BN164" s="25"/>
      <c r="BO164" s="28">
        <f>AVERAGE(BN166)</f>
        <v>-1.72179663662439</v>
      </c>
      <c r="BP164" s="28" t="e">
        <f>STDEV(BN166)</f>
        <v>#DIV/0!</v>
      </c>
    </row>
    <row r="165" spans="1:68" s="106" customFormat="1" ht="15.75" customHeight="1" x14ac:dyDescent="0.2">
      <c r="A165" s="102" t="s">
        <v>862</v>
      </c>
      <c r="B165" s="103"/>
      <c r="C165" s="104"/>
      <c r="D165" s="105" t="s">
        <v>68</v>
      </c>
      <c r="E165" s="105" t="s">
        <v>573</v>
      </c>
      <c r="F165" s="105" t="s">
        <v>84</v>
      </c>
      <c r="G165" s="105" t="s">
        <v>574</v>
      </c>
      <c r="H165" s="105" t="s">
        <v>72</v>
      </c>
      <c r="I165" s="105" t="s">
        <v>358</v>
      </c>
      <c r="J165" s="105">
        <v>-9.3800000000000008</v>
      </c>
      <c r="K165" s="105" t="s">
        <v>135</v>
      </c>
      <c r="L165" s="105">
        <v>3.02</v>
      </c>
      <c r="M165" s="105" t="s">
        <v>268</v>
      </c>
      <c r="N165" s="105">
        <v>34.03</v>
      </c>
      <c r="O165" s="105" t="s">
        <v>268</v>
      </c>
      <c r="P165" s="105">
        <v>3.3690000000000002</v>
      </c>
      <c r="Q165" s="105" t="s">
        <v>575</v>
      </c>
      <c r="R165" s="105">
        <v>0.106</v>
      </c>
      <c r="S165" s="105" t="s">
        <v>576</v>
      </c>
      <c r="T165" s="105">
        <v>19.295999999999999</v>
      </c>
      <c r="U165" s="105" t="s">
        <v>577</v>
      </c>
      <c r="V165" s="105">
        <v>1.7270000000000001</v>
      </c>
      <c r="W165" s="105" t="s">
        <v>578</v>
      </c>
      <c r="X165" s="105">
        <v>373.209</v>
      </c>
      <c r="Y165" s="105" t="s">
        <v>579</v>
      </c>
      <c r="Z165" s="105">
        <v>357.34100000000001</v>
      </c>
      <c r="AA165" s="105" t="s">
        <v>580</v>
      </c>
      <c r="AB165" s="105">
        <v>2.653749468495144E-4</v>
      </c>
      <c r="AC165" s="105" t="s">
        <v>581</v>
      </c>
      <c r="AD165" s="105">
        <v>0.105</v>
      </c>
      <c r="AE165" s="105">
        <v>1.061894694075574</v>
      </c>
      <c r="AF165" s="105">
        <v>0.97364979558530951</v>
      </c>
      <c r="AG165" s="105">
        <v>1.085</v>
      </c>
      <c r="AH165" s="105">
        <v>0</v>
      </c>
      <c r="AI165" s="105">
        <v>-2.3993961086486628E-3</v>
      </c>
      <c r="AJ165" s="105" t="s">
        <v>582</v>
      </c>
      <c r="AK165" s="105">
        <v>1.7729999999999999</v>
      </c>
      <c r="AL165" s="105">
        <v>1.1027915089645031</v>
      </c>
      <c r="AM165" s="105">
        <v>0.38548067891483356</v>
      </c>
      <c r="AN165" s="105">
        <v>2.3410000000000002</v>
      </c>
      <c r="AO165" s="105">
        <v>0</v>
      </c>
      <c r="AP165" s="105">
        <v>-9.4</v>
      </c>
      <c r="AQ165" s="102"/>
      <c r="AR165" s="102"/>
      <c r="AS165" s="105">
        <v>-5.71</v>
      </c>
      <c r="AT165" s="102"/>
      <c r="AU165" s="102"/>
      <c r="AV165" s="105">
        <v>25.04</v>
      </c>
      <c r="AW165" s="102"/>
      <c r="AX165" s="102"/>
      <c r="AY165" s="105">
        <v>1.085</v>
      </c>
      <c r="AZ165" s="102"/>
      <c r="BA165" s="102"/>
      <c r="BB165" s="105"/>
      <c r="BC165" s="105"/>
      <c r="BD165" s="105">
        <v>2.3410000000000002</v>
      </c>
      <c r="BE165" s="102"/>
      <c r="BF165" s="102"/>
      <c r="BG165" s="102"/>
      <c r="BH165" s="102"/>
      <c r="BI165" s="105">
        <f t="shared" ref="BI165:BI166" si="72">SQRT(($BG$2*(10^6))/(AY165-$BH$2))-273.15</f>
        <v>-68.21622588678099</v>
      </c>
      <c r="BJ165" s="102"/>
      <c r="BK165" s="102"/>
      <c r="BL165" s="105">
        <f t="shared" ref="BL165:BL166" si="73">IF(H165="Calcite",EXP((((18.03*10^3)/(BI165+273.15))-32.42)/1000),IF(H165="Aragonite",EXP((((17.88*10^3)/(BI165+273.15))-31.14)/1000),IF(H165="Dolomite",EXP((((18.02*10^3)/(BI165+273.15))-29.38)/1000),"")))</f>
        <v>1.0577115908510315</v>
      </c>
      <c r="BM165" s="102"/>
      <c r="BN165" s="105">
        <f t="shared" ref="BN165:BN166" si="74">((AV165+1000)/BL165)-1000</f>
        <v>-30.888940930243621</v>
      </c>
      <c r="BO165" s="102"/>
      <c r="BP165" s="102"/>
    </row>
    <row r="166" spans="1:68" ht="15.75" customHeight="1" x14ac:dyDescent="0.2">
      <c r="B166" s="22"/>
      <c r="C166" s="23"/>
      <c r="D166" s="29" t="s">
        <v>94</v>
      </c>
      <c r="E166" s="29" t="s">
        <v>583</v>
      </c>
      <c r="F166" s="29" t="s">
        <v>84</v>
      </c>
      <c r="G166" s="29" t="s">
        <v>574</v>
      </c>
      <c r="H166" s="29" t="s">
        <v>72</v>
      </c>
      <c r="I166" s="29" t="s">
        <v>358</v>
      </c>
      <c r="J166" s="29">
        <v>-9.1</v>
      </c>
      <c r="K166" s="29" t="s">
        <v>74</v>
      </c>
      <c r="L166" s="29">
        <v>3.99</v>
      </c>
      <c r="M166" s="29" t="s">
        <v>74</v>
      </c>
      <c r="N166" s="29">
        <v>35.03</v>
      </c>
      <c r="O166" s="29" t="s">
        <v>74</v>
      </c>
      <c r="P166" s="29">
        <v>4.1580000000000004</v>
      </c>
      <c r="Q166" s="29" t="s">
        <v>331</v>
      </c>
      <c r="R166" s="29">
        <v>-0.37</v>
      </c>
      <c r="S166" s="29" t="s">
        <v>135</v>
      </c>
      <c r="T166" s="29">
        <v>19.378</v>
      </c>
      <c r="U166" s="29" t="s">
        <v>386</v>
      </c>
      <c r="V166" s="29">
        <v>-0.123</v>
      </c>
      <c r="W166" s="29" t="s">
        <v>157</v>
      </c>
      <c r="X166" s="29">
        <v>6.0529999999999999</v>
      </c>
      <c r="Y166" s="29" t="s">
        <v>584</v>
      </c>
      <c r="Z166" s="29">
        <v>-7.7720000000000002</v>
      </c>
      <c r="AA166" s="29" t="s">
        <v>585</v>
      </c>
      <c r="AB166" s="29">
        <v>2.1546037248307951E-4</v>
      </c>
      <c r="AC166" s="29" t="s">
        <v>586</v>
      </c>
      <c r="AD166" s="29">
        <v>-0.37</v>
      </c>
      <c r="AE166" s="29">
        <v>1.0580690926186878</v>
      </c>
      <c r="AF166" s="29">
        <v>0.96506456753545056</v>
      </c>
      <c r="AG166" s="29">
        <v>0.57299999999999995</v>
      </c>
      <c r="AH166" s="29">
        <v>0</v>
      </c>
      <c r="AI166" s="29">
        <v>-5.5752331536949844E-3</v>
      </c>
      <c r="AJ166" s="29" t="s">
        <v>587</v>
      </c>
      <c r="AK166" s="29">
        <v>-1.4999999999999999E-2</v>
      </c>
      <c r="AL166" s="29">
        <v>0.71100026410700534</v>
      </c>
      <c r="AM166" s="29">
        <v>0.27708720578203522</v>
      </c>
      <c r="AN166" s="29">
        <v>0.26600000000000001</v>
      </c>
      <c r="AO166" s="29">
        <v>0</v>
      </c>
      <c r="AP166" s="29">
        <v>-9.11</v>
      </c>
      <c r="AS166" s="29">
        <v>-4.7699999999999996</v>
      </c>
      <c r="AV166" s="29">
        <v>26</v>
      </c>
      <c r="AY166" s="29">
        <v>0.57299999999999995</v>
      </c>
      <c r="BB166" s="29"/>
      <c r="BC166" s="29"/>
      <c r="BD166" s="29">
        <v>0.26600000000000001</v>
      </c>
      <c r="BI166" s="29">
        <f t="shared" si="72"/>
        <v>32.32900489946536</v>
      </c>
      <c r="BL166" s="29">
        <f t="shared" si="73"/>
        <v>1.0277696102581673</v>
      </c>
      <c r="BN166" s="29">
        <f t="shared" si="74"/>
        <v>-1.72179663662439</v>
      </c>
    </row>
    <row r="167" spans="1:68" ht="15.75" customHeight="1" x14ac:dyDescent="0.2">
      <c r="B167" s="22"/>
      <c r="C167" s="23"/>
      <c r="BI167" s="29"/>
    </row>
    <row r="168" spans="1:68" ht="15.75" customHeight="1" x14ac:dyDescent="0.2">
      <c r="A168" s="25"/>
      <c r="B168" s="26">
        <v>1</v>
      </c>
      <c r="C168" s="27"/>
      <c r="D168" s="28" t="str">
        <f>G169</f>
        <v>Yichuan S M 07</v>
      </c>
      <c r="E168" s="25"/>
      <c r="F168" s="25"/>
      <c r="G168" s="25"/>
      <c r="H168" s="25"/>
      <c r="I168" s="25"/>
      <c r="J168" s="25"/>
      <c r="K168" s="28" t="e">
        <f>STDEV(J169)/SQRT(COUNT(J169))</f>
        <v>#DIV/0!</v>
      </c>
      <c r="L168" s="25"/>
      <c r="M168" s="28" t="e">
        <f>STDEV(L169)/SQRT(COUNT(L169))</f>
        <v>#DIV/0!</v>
      </c>
      <c r="N168" s="25"/>
      <c r="O168" s="28" t="e">
        <f>STDEV(N169)/SQRT(COUNT(N169))</f>
        <v>#DIV/0!</v>
      </c>
      <c r="P168" s="25"/>
      <c r="Q168" s="28" t="e">
        <f>STDEV(P169)/SQRT(COUNT(P169))</f>
        <v>#DIV/0!</v>
      </c>
      <c r="R168" s="25"/>
      <c r="S168" s="28" t="e">
        <f>STDEV(R169)/SQRT(COUNT(R169))</f>
        <v>#DIV/0!</v>
      </c>
      <c r="T168" s="25"/>
      <c r="U168" s="28" t="e">
        <f>STDEV(T169)/SQRT(COUNT(T169))</f>
        <v>#DIV/0!</v>
      </c>
      <c r="V168" s="25"/>
      <c r="W168" s="28" t="e">
        <f>STDEV(V169)/SQRT(COUNT(V169))</f>
        <v>#DIV/0!</v>
      </c>
      <c r="X168" s="25"/>
      <c r="Y168" s="28" t="e">
        <f>STDEV(X169)/SQRT(COUNT(X169))</f>
        <v>#DIV/0!</v>
      </c>
      <c r="Z168" s="25"/>
      <c r="AA168" s="28" t="e">
        <f>STDEV(Z169)/SQRT(COUNT(Z169))</f>
        <v>#DIV/0!</v>
      </c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8">
        <f>AVERAGE(AP169)</f>
        <v>-8.35</v>
      </c>
      <c r="AR168" s="28" t="e">
        <f>STDEV(AP169)</f>
        <v>#DIV/0!</v>
      </c>
      <c r="AS168" s="25"/>
      <c r="AT168" s="28">
        <f>AVERAGE(AS169)</f>
        <v>-7.9</v>
      </c>
      <c r="AU168" s="28" t="e">
        <f>STDEV(AS169)</f>
        <v>#DIV/0!</v>
      </c>
      <c r="AV168" s="25"/>
      <c r="AW168" s="28">
        <f>AVERAGE(AV169)</f>
        <v>22.78</v>
      </c>
      <c r="AX168" s="28" t="e">
        <f>STDEV(AV169)</f>
        <v>#DIV/0!</v>
      </c>
      <c r="AY168" s="25"/>
      <c r="AZ168" s="28">
        <f>AVERAGE(AY169)</f>
        <v>0.59899999999999998</v>
      </c>
      <c r="BA168" s="28" t="e">
        <f>STDEV(AY169)/SQRT(COUNT(AY169))</f>
        <v>#DIV/0!</v>
      </c>
      <c r="BB168" s="25"/>
      <c r="BC168" s="25"/>
      <c r="BD168" s="25"/>
      <c r="BE168" s="28">
        <f>AVERAGE(BD169)</f>
        <v>0.41499999999999998</v>
      </c>
      <c r="BF168" s="28" t="e">
        <f>STDEV(BD169)/SQRT(COUNT(BD169))</f>
        <v>#DIV/0!</v>
      </c>
      <c r="BG168" s="25"/>
      <c r="BH168" s="25"/>
      <c r="BI168" s="28"/>
      <c r="BJ168" s="28">
        <f>AVERAGE(BI169)</f>
        <v>23.270593986527615</v>
      </c>
      <c r="BK168" s="28" t="e">
        <f>STDEV(BI169)/SQRT(COUNT(BI169))</f>
        <v>#DIV/0!</v>
      </c>
      <c r="BL168" s="25"/>
      <c r="BM168" s="28">
        <f>AVERAGE(BL169)</f>
        <v>1.0296095941706416</v>
      </c>
      <c r="BN168" s="25"/>
      <c r="BO168" s="28">
        <f>AVERAGE(BN169)</f>
        <v>-6.6331881611329209</v>
      </c>
      <c r="BP168" s="28" t="e">
        <f>STDEV(BN169)</f>
        <v>#DIV/0!</v>
      </c>
    </row>
    <row r="169" spans="1:68" ht="15.75" customHeight="1" x14ac:dyDescent="0.2">
      <c r="B169" s="22"/>
      <c r="C169" s="23"/>
      <c r="D169" s="29" t="s">
        <v>68</v>
      </c>
      <c r="E169" s="29" t="s">
        <v>588</v>
      </c>
      <c r="F169" s="29" t="s">
        <v>84</v>
      </c>
      <c r="G169" s="29" t="s">
        <v>589</v>
      </c>
      <c r="H169" s="29" t="s">
        <v>72</v>
      </c>
      <c r="I169" s="29" t="s">
        <v>358</v>
      </c>
      <c r="J169" s="29">
        <v>-8.34</v>
      </c>
      <c r="K169" s="29" t="s">
        <v>74</v>
      </c>
      <c r="L169" s="29">
        <v>0.81</v>
      </c>
      <c r="M169" s="29" t="s">
        <v>74</v>
      </c>
      <c r="N169" s="29">
        <v>31.76</v>
      </c>
      <c r="O169" s="29" t="s">
        <v>74</v>
      </c>
      <c r="P169" s="29">
        <v>1.68</v>
      </c>
      <c r="Q169" s="29" t="s">
        <v>223</v>
      </c>
      <c r="R169" s="29">
        <v>-0.35399999999999998</v>
      </c>
      <c r="S169" s="29" t="s">
        <v>518</v>
      </c>
      <c r="T169" s="29">
        <v>13.053000000000001</v>
      </c>
      <c r="U169" s="29" t="s">
        <v>258</v>
      </c>
      <c r="V169" s="29">
        <v>-2.1999999999999999E-2</v>
      </c>
      <c r="W169" s="29" t="s">
        <v>518</v>
      </c>
      <c r="X169" s="29">
        <v>37.439</v>
      </c>
      <c r="Y169" s="29" t="s">
        <v>590</v>
      </c>
      <c r="Z169" s="29">
        <v>28.898</v>
      </c>
      <c r="AA169" s="29" t="s">
        <v>591</v>
      </c>
      <c r="AB169" s="29">
        <v>2.7538164300038969E-4</v>
      </c>
      <c r="AC169" s="29" t="s">
        <v>592</v>
      </c>
      <c r="AD169" s="29">
        <v>-0.35499999999999998</v>
      </c>
      <c r="AE169" s="29">
        <v>1.0484166258618093</v>
      </c>
      <c r="AF169" s="29">
        <v>0.97043196105851892</v>
      </c>
      <c r="AG169" s="29">
        <v>0.59899999999999998</v>
      </c>
      <c r="AH169" s="29">
        <v>0</v>
      </c>
      <c r="AI169" s="29">
        <v>-2.6812441376507117E-3</v>
      </c>
      <c r="AJ169" s="29" t="s">
        <v>593</v>
      </c>
      <c r="AK169" s="29">
        <v>1.2999999999999999E-2</v>
      </c>
      <c r="AL169" s="29">
        <v>1.2271812782328757</v>
      </c>
      <c r="AM169" s="29">
        <v>0.39931974769837469</v>
      </c>
      <c r="AN169" s="29">
        <v>0.41499999999999998</v>
      </c>
      <c r="AO169" s="29">
        <v>0</v>
      </c>
      <c r="AP169" s="29">
        <v>-8.35</v>
      </c>
      <c r="AS169" s="29">
        <v>-7.9</v>
      </c>
      <c r="AV169" s="29">
        <v>22.78</v>
      </c>
      <c r="AY169" s="29">
        <v>0.59899999999999998</v>
      </c>
      <c r="BB169" s="29"/>
      <c r="BC169" s="29"/>
      <c r="BD169" s="29">
        <v>0.41499999999999998</v>
      </c>
      <c r="BI169" s="29">
        <f>SQRT(($BG$2*(10^6))/(AY169-$BH$2))-273.15</f>
        <v>23.270593986527615</v>
      </c>
      <c r="BL169" s="29">
        <f>IF(H169="Calcite",EXP((((18.03*10^3)/(BI169+273.15))-32.42)/1000),IF(H169="Aragonite",EXP((((17.88*10^3)/(BI169+273.15))-31.14)/1000),IF(H169="Dolomite",EXP((((18.02*10^3)/(BI169+273.15))-29.38)/1000),"")))</f>
        <v>1.0296095941706416</v>
      </c>
      <c r="BN169" s="29">
        <f>((AV169+1000)/BL169)-1000</f>
        <v>-6.6331881611329209</v>
      </c>
    </row>
    <row r="170" spans="1:68" ht="15.75" customHeight="1" x14ac:dyDescent="0.2">
      <c r="B170" s="22"/>
      <c r="C170" s="23"/>
      <c r="BI170" s="29"/>
    </row>
    <row r="171" spans="1:68" ht="15.75" customHeight="1" x14ac:dyDescent="0.2">
      <c r="A171" s="25"/>
      <c r="B171" s="26">
        <v>2</v>
      </c>
      <c r="C171" s="27"/>
      <c r="D171" s="28" t="str">
        <f>G172</f>
        <v>Yichuan S M 08</v>
      </c>
      <c r="E171" s="25"/>
      <c r="F171" s="25"/>
      <c r="G171" s="25"/>
      <c r="H171" s="25"/>
      <c r="I171" s="25"/>
      <c r="J171" s="25"/>
      <c r="K171" s="28" t="e">
        <f>STDEV(J172)/SQRT(COUNT(J172))</f>
        <v>#DIV/0!</v>
      </c>
      <c r="L171" s="25"/>
      <c r="M171" s="28" t="e">
        <f>STDEV(L172)/SQRT(COUNT(L172))</f>
        <v>#DIV/0!</v>
      </c>
      <c r="N171" s="25"/>
      <c r="O171" s="28" t="e">
        <f>STDEV(N172)/SQRT(COUNT(N172))</f>
        <v>#DIV/0!</v>
      </c>
      <c r="P171" s="25"/>
      <c r="Q171" s="28" t="e">
        <f>STDEV(P172)/SQRT(COUNT(P172))</f>
        <v>#DIV/0!</v>
      </c>
      <c r="R171" s="25"/>
      <c r="S171" s="28" t="e">
        <f>STDEV(R172)/SQRT(COUNT(R172))</f>
        <v>#DIV/0!</v>
      </c>
      <c r="T171" s="25"/>
      <c r="U171" s="28" t="e">
        <f>STDEV(T172)/SQRT(COUNT(T172))</f>
        <v>#DIV/0!</v>
      </c>
      <c r="V171" s="25"/>
      <c r="W171" s="28" t="e">
        <f>STDEV(V172)/SQRT(COUNT(V172))</f>
        <v>#DIV/0!</v>
      </c>
      <c r="X171" s="25"/>
      <c r="Y171" s="28" t="e">
        <f>STDEV(X172)/SQRT(COUNT(X172))</f>
        <v>#DIV/0!</v>
      </c>
      <c r="Z171" s="25"/>
      <c r="AA171" s="28" t="e">
        <f>STDEV(Z172)/SQRT(COUNT(Z172))</f>
        <v>#DIV/0!</v>
      </c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8">
        <f>AVERAGE(AP172)</f>
        <v>-6.09</v>
      </c>
      <c r="AR171" s="28" t="e">
        <f>STDEV(AP172)</f>
        <v>#DIV/0!</v>
      </c>
      <c r="AS171" s="25"/>
      <c r="AT171" s="28">
        <f>AVERAGE(AS172)</f>
        <v>-7.98</v>
      </c>
      <c r="AU171" s="28" t="e">
        <f>STDEV(AS172)</f>
        <v>#DIV/0!</v>
      </c>
      <c r="AV171" s="25"/>
      <c r="AW171" s="28">
        <f>AVERAGE(AV172)</f>
        <v>22.7</v>
      </c>
      <c r="AX171" s="28" t="e">
        <f>STDEV(AV172)</f>
        <v>#DIV/0!</v>
      </c>
      <c r="AY171" s="25"/>
      <c r="AZ171" s="28">
        <f>AVERAGE(AY172)</f>
        <v>0.56799999999999995</v>
      </c>
      <c r="BA171" s="28" t="e">
        <f>STDEV(AY172)/SQRT(COUNT(AY172))</f>
        <v>#DIV/0!</v>
      </c>
      <c r="BB171" s="25"/>
      <c r="BC171" s="25"/>
      <c r="BD171" s="25"/>
      <c r="BE171" s="28">
        <f>AVERAGE(BD172)</f>
        <v>0.27500000000000002</v>
      </c>
      <c r="BF171" s="28" t="e">
        <f>STDEV(BD172)/SQRT(COUNT(BD172))</f>
        <v>#DIV/0!</v>
      </c>
      <c r="BG171" s="25"/>
      <c r="BH171" s="25"/>
      <c r="BI171" s="28"/>
      <c r="BJ171" s="28">
        <f>AVERAGE(BI172)</f>
        <v>34.168148576429644</v>
      </c>
      <c r="BK171" s="28" t="e">
        <f>STDEV(BI172)/SQRT(COUNT(BI172))</f>
        <v>#DIV/0!</v>
      </c>
      <c r="BL171" s="25"/>
      <c r="BM171" s="28">
        <f>AVERAGE(BL172)</f>
        <v>1.0274096676081825</v>
      </c>
      <c r="BN171" s="25"/>
      <c r="BO171" s="28">
        <f>AVERAGE(BN172)</f>
        <v>-4.5840211131618389</v>
      </c>
      <c r="BP171" s="28" t="e">
        <f>STDEV(BN172)</f>
        <v>#DIV/0!</v>
      </c>
    </row>
    <row r="172" spans="1:68" ht="15.75" customHeight="1" x14ac:dyDescent="0.2">
      <c r="B172" s="22"/>
      <c r="C172" s="23"/>
      <c r="D172" s="29" t="s">
        <v>68</v>
      </c>
      <c r="E172" s="29" t="s">
        <v>594</v>
      </c>
      <c r="F172" s="29" t="s">
        <v>84</v>
      </c>
      <c r="G172" s="29" t="s">
        <v>595</v>
      </c>
      <c r="H172" s="29" t="s">
        <v>72</v>
      </c>
      <c r="I172" s="29" t="s">
        <v>358</v>
      </c>
      <c r="J172" s="29">
        <v>-6.08</v>
      </c>
      <c r="K172" s="29" t="s">
        <v>74</v>
      </c>
      <c r="L172" s="29">
        <v>0.73</v>
      </c>
      <c r="M172" s="29" t="s">
        <v>74</v>
      </c>
      <c r="N172" s="29">
        <v>31.67</v>
      </c>
      <c r="O172" s="29" t="s">
        <v>74</v>
      </c>
      <c r="P172" s="29">
        <v>3.7770000000000001</v>
      </c>
      <c r="Q172" s="29" t="s">
        <v>365</v>
      </c>
      <c r="R172" s="29">
        <v>-0.38100000000000001</v>
      </c>
      <c r="S172" s="29" t="s">
        <v>365</v>
      </c>
      <c r="T172" s="29">
        <v>12.785</v>
      </c>
      <c r="U172" s="29" t="s">
        <v>596</v>
      </c>
      <c r="V172" s="29">
        <v>-0.13100000000000001</v>
      </c>
      <c r="W172" s="29" t="s">
        <v>451</v>
      </c>
      <c r="X172" s="29">
        <v>4.835</v>
      </c>
      <c r="Y172" s="29" t="s">
        <v>597</v>
      </c>
      <c r="Z172" s="29">
        <v>-5.5430000000000001</v>
      </c>
      <c r="AA172" s="29" t="s">
        <v>598</v>
      </c>
      <c r="AB172" s="29">
        <v>2.6537494684951494E-4</v>
      </c>
      <c r="AC172" s="29" t="s">
        <v>599</v>
      </c>
      <c r="AD172" s="29">
        <v>-0.38200000000000001</v>
      </c>
      <c r="AE172" s="29">
        <v>1.061894694075574</v>
      </c>
      <c r="AF172" s="29">
        <v>0.97364979558530962</v>
      </c>
      <c r="AG172" s="29">
        <v>0.56799999999999995</v>
      </c>
      <c r="AH172" s="29">
        <v>0</v>
      </c>
      <c r="AI172" s="29">
        <v>-2.3993961086486628E-3</v>
      </c>
      <c r="AJ172" s="29" t="s">
        <v>600</v>
      </c>
      <c r="AK172" s="29">
        <v>-0.10100000000000001</v>
      </c>
      <c r="AL172" s="29">
        <v>1.1027915089645028</v>
      </c>
      <c r="AM172" s="29">
        <v>0.38548067891483356</v>
      </c>
      <c r="AN172" s="29">
        <v>0.27500000000000002</v>
      </c>
      <c r="AO172" s="29">
        <v>0</v>
      </c>
      <c r="AP172" s="29">
        <v>-6.09</v>
      </c>
      <c r="AS172" s="29">
        <v>-7.98</v>
      </c>
      <c r="AV172" s="29">
        <v>22.7</v>
      </c>
      <c r="AY172" s="29">
        <v>0.56799999999999995</v>
      </c>
      <c r="BB172" s="29"/>
      <c r="BC172" s="29"/>
      <c r="BD172" s="29">
        <v>0.27500000000000002</v>
      </c>
      <c r="BI172" s="29">
        <f t="shared" ref="BI172:BI173" si="75">SQRT(($BG$2*(10^6))/(AY172-$BH$2))-273.15</f>
        <v>34.168148576429644</v>
      </c>
      <c r="BL172" s="29">
        <f t="shared" ref="BL172:BL173" si="76">IF(H172="Calcite",EXP((((18.03*10^3)/(BI172+273.15))-32.42)/1000),IF(H172="Aragonite",EXP((((17.88*10^3)/(BI172+273.15))-31.14)/1000),IF(H172="Dolomite",EXP((((18.02*10^3)/(BI172+273.15))-29.38)/1000),"")))</f>
        <v>1.0274096676081825</v>
      </c>
      <c r="BN172" s="29">
        <f t="shared" ref="BN172:BN173" si="77">((AV172+1000)/BL172)-1000</f>
        <v>-4.5840211131618389</v>
      </c>
    </row>
    <row r="173" spans="1:68" ht="15.75" customHeight="1" x14ac:dyDescent="0.2">
      <c r="B173" s="22"/>
      <c r="C173" s="23"/>
      <c r="D173" s="29" t="s">
        <v>94</v>
      </c>
      <c r="E173" s="29" t="s">
        <v>601</v>
      </c>
      <c r="F173" s="29" t="s">
        <v>70</v>
      </c>
      <c r="G173" s="29" t="s">
        <v>595</v>
      </c>
      <c r="H173" s="29" t="s">
        <v>72</v>
      </c>
      <c r="I173" s="29" t="s">
        <v>73</v>
      </c>
      <c r="J173" s="29">
        <v>-6.2</v>
      </c>
      <c r="K173" s="29" t="s">
        <v>74</v>
      </c>
      <c r="L173" s="29">
        <v>-0.21</v>
      </c>
      <c r="M173" s="29" t="s">
        <v>74</v>
      </c>
      <c r="N173" s="29">
        <v>30.7</v>
      </c>
      <c r="O173" s="29" t="s">
        <v>74</v>
      </c>
      <c r="P173" s="29">
        <v>2.8010000000000002</v>
      </c>
      <c r="Q173" s="29" t="s">
        <v>96</v>
      </c>
      <c r="R173" s="29">
        <v>-0.27900000000000003</v>
      </c>
      <c r="S173" s="29" t="s">
        <v>105</v>
      </c>
      <c r="T173" s="29">
        <v>11.65</v>
      </c>
      <c r="U173" s="29" t="s">
        <v>163</v>
      </c>
      <c r="V173" s="29">
        <v>0.625</v>
      </c>
      <c r="W173" s="29" t="s">
        <v>193</v>
      </c>
      <c r="X173" s="29">
        <v>-2.1019999999999999</v>
      </c>
      <c r="Y173" s="29" t="s">
        <v>602</v>
      </c>
      <c r="Z173" s="29">
        <v>-10.429</v>
      </c>
      <c r="AA173" s="29" t="s">
        <v>603</v>
      </c>
      <c r="AB173" s="29">
        <v>3.9157184212207019E-3</v>
      </c>
      <c r="AC173" s="29" t="s">
        <v>604</v>
      </c>
      <c r="AD173" s="29">
        <v>-0.28999999999999998</v>
      </c>
      <c r="AE173" s="29">
        <v>1.1568546746136219</v>
      </c>
      <c r="AF173" s="29">
        <v>0.92310788193573112</v>
      </c>
      <c r="AG173" s="29">
        <v>0.58799999999999997</v>
      </c>
      <c r="AH173" s="29">
        <v>0</v>
      </c>
      <c r="AI173" s="29">
        <v>4.6987364549403242E-2</v>
      </c>
      <c r="AJ173" s="29" t="s">
        <v>605</v>
      </c>
      <c r="AK173" s="29">
        <v>7.8E-2</v>
      </c>
      <c r="AL173" s="29">
        <v>1.1799372472487366</v>
      </c>
      <c r="AM173" s="29">
        <v>0.27390197498643737</v>
      </c>
      <c r="AN173" s="29">
        <v>0.36499999999999999</v>
      </c>
      <c r="AO173" s="29">
        <v>0</v>
      </c>
      <c r="AP173" s="29">
        <v>-6.16</v>
      </c>
      <c r="AS173" s="29">
        <v>-8.3800000000000008</v>
      </c>
      <c r="AV173" s="29">
        <v>22.28</v>
      </c>
      <c r="AY173" s="29">
        <v>0.58799999999999997</v>
      </c>
      <c r="BB173" s="29"/>
      <c r="BC173" s="29"/>
      <c r="BD173" s="29">
        <v>0.36499999999999999</v>
      </c>
      <c r="BI173" s="29">
        <f t="shared" si="75"/>
        <v>27.003570524519205</v>
      </c>
      <c r="BL173" s="29">
        <f t="shared" si="76"/>
        <v>1.0288374816819452</v>
      </c>
      <c r="BN173" s="29">
        <f t="shared" si="77"/>
        <v>-6.3736807792276977</v>
      </c>
    </row>
    <row r="174" spans="1:68" ht="15.75" customHeight="1" x14ac:dyDescent="0.2">
      <c r="B174" s="22"/>
      <c r="C174" s="23"/>
      <c r="BI174" s="29"/>
    </row>
    <row r="175" spans="1:68" s="111" customFormat="1" ht="15.75" customHeight="1" x14ac:dyDescent="0.2">
      <c r="A175" s="107"/>
      <c r="B175" s="108"/>
      <c r="C175" s="109"/>
      <c r="D175" s="110" t="str">
        <f>G176</f>
        <v>Yichuan S M 09</v>
      </c>
      <c r="E175" s="107"/>
      <c r="F175" s="107"/>
      <c r="G175" s="107"/>
      <c r="H175" s="107"/>
      <c r="I175" s="107"/>
      <c r="J175" s="107"/>
      <c r="K175" s="110" t="e">
        <f>STDEV(J176)/SQRT(COUNT(J176))</f>
        <v>#DIV/0!</v>
      </c>
      <c r="L175" s="107"/>
      <c r="M175" s="110" t="e">
        <f>STDEV(L176)/SQRT(COUNT(L176))</f>
        <v>#DIV/0!</v>
      </c>
      <c r="N175" s="107"/>
      <c r="O175" s="110" t="e">
        <f>STDEV(N176)/SQRT(COUNT(N176))</f>
        <v>#DIV/0!</v>
      </c>
      <c r="P175" s="107"/>
      <c r="Q175" s="110" t="e">
        <f>STDEV(P176)/SQRT(COUNT(P176))</f>
        <v>#DIV/0!</v>
      </c>
      <c r="R175" s="107"/>
      <c r="S175" s="110" t="e">
        <f>STDEV(R176)/SQRT(COUNT(R176))</f>
        <v>#DIV/0!</v>
      </c>
      <c r="T175" s="107"/>
      <c r="U175" s="110" t="e">
        <f>STDEV(T176)/SQRT(COUNT(T176))</f>
        <v>#DIV/0!</v>
      </c>
      <c r="V175" s="107"/>
      <c r="W175" s="110" t="e">
        <f>STDEV(V176)/SQRT(COUNT(V176))</f>
        <v>#DIV/0!</v>
      </c>
      <c r="X175" s="107"/>
      <c r="Y175" s="110" t="e">
        <f>STDEV(X176)/SQRT(COUNT(X176))</f>
        <v>#DIV/0!</v>
      </c>
      <c r="Z175" s="107"/>
      <c r="AA175" s="110" t="e">
        <f>STDEV(Z176)/SQRT(COUNT(Z176))</f>
        <v>#DIV/0!</v>
      </c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10">
        <f>AVERAGE(AP176)</f>
        <v>-9.08</v>
      </c>
      <c r="AR175" s="110" t="e">
        <f>STDEV(AP176)</f>
        <v>#DIV/0!</v>
      </c>
      <c r="AS175" s="107"/>
      <c r="AT175" s="110">
        <f>AVERAGE(AS176)</f>
        <v>-4.79</v>
      </c>
      <c r="AU175" s="110" t="e">
        <f>STDEV(AS176)</f>
        <v>#DIV/0!</v>
      </c>
      <c r="AV175" s="107"/>
      <c r="AW175" s="110">
        <f>AVERAGE(AV176)</f>
        <v>25.98</v>
      </c>
      <c r="AX175" s="110" t="e">
        <f>STDEV(AV176)</f>
        <v>#DIV/0!</v>
      </c>
      <c r="AY175" s="107"/>
      <c r="AZ175" s="110">
        <f>AVERAGE(AY176)</f>
        <v>-9.6000000000000002E-2</v>
      </c>
      <c r="BA175" s="110" t="e">
        <f>STDEV(AY176)/SQRT(COUNT(AY176))</f>
        <v>#DIV/0!</v>
      </c>
      <c r="BB175" s="107"/>
      <c r="BC175" s="107"/>
      <c r="BD175" s="107"/>
      <c r="BE175" s="110">
        <f>AVERAGE(BD176)</f>
        <v>0.19900000000000001</v>
      </c>
      <c r="BF175" s="110" t="e">
        <f>STDEV(BD176)/SQRT(COUNT(BD176))</f>
        <v>#DIV/0!</v>
      </c>
      <c r="BG175" s="107"/>
      <c r="BH175" s="107"/>
      <c r="BI175" s="110"/>
      <c r="BJ175" s="110" t="e">
        <f>AVERAGE(BI176)</f>
        <v>#NUM!</v>
      </c>
      <c r="BK175" s="110" t="e">
        <f>STDEV(BI176)/SQRT(COUNT(BI176))</f>
        <v>#NUM!</v>
      </c>
      <c r="BL175" s="107"/>
      <c r="BM175" s="110" t="e">
        <f>AVERAGE(BL176)</f>
        <v>#NUM!</v>
      </c>
      <c r="BN175" s="107"/>
      <c r="BO175" s="110" t="e">
        <f>AVERAGE(BN176)</f>
        <v>#NUM!</v>
      </c>
      <c r="BP175" s="110" t="e">
        <f>STDEV(BN176)</f>
        <v>#NUM!</v>
      </c>
    </row>
    <row r="176" spans="1:68" s="106" customFormat="1" ht="15.75" customHeight="1" x14ac:dyDescent="0.2">
      <c r="A176" s="102" t="s">
        <v>863</v>
      </c>
      <c r="B176" s="103"/>
      <c r="C176" s="104"/>
      <c r="D176" s="105" t="s">
        <v>68</v>
      </c>
      <c r="E176" s="105" t="s">
        <v>606</v>
      </c>
      <c r="F176" s="105" t="s">
        <v>84</v>
      </c>
      <c r="G176" s="105" t="s">
        <v>607</v>
      </c>
      <c r="H176" s="105" t="s">
        <v>72</v>
      </c>
      <c r="I176" s="105" t="s">
        <v>358</v>
      </c>
      <c r="J176" s="105">
        <v>-9.06</v>
      </c>
      <c r="K176" s="105" t="s">
        <v>74</v>
      </c>
      <c r="L176" s="105">
        <v>3.95</v>
      </c>
      <c r="M176" s="105" t="s">
        <v>74</v>
      </c>
      <c r="N176" s="105">
        <v>34.99</v>
      </c>
      <c r="O176" s="105" t="s">
        <v>74</v>
      </c>
      <c r="P176" s="105">
        <v>3.5030000000000001</v>
      </c>
      <c r="Q176" s="105" t="s">
        <v>608</v>
      </c>
      <c r="R176" s="105">
        <v>-1.016</v>
      </c>
      <c r="S176" s="105" t="s">
        <v>609</v>
      </c>
      <c r="T176" s="105">
        <v>19.204999999999998</v>
      </c>
      <c r="U176" s="105" t="s">
        <v>610</v>
      </c>
      <c r="V176" s="105">
        <v>-0.215</v>
      </c>
      <c r="W176" s="105" t="s">
        <v>611</v>
      </c>
      <c r="X176" s="105">
        <v>18.849</v>
      </c>
      <c r="Y176" s="105" t="s">
        <v>612</v>
      </c>
      <c r="Z176" s="105">
        <v>4.8920000000000003</v>
      </c>
      <c r="AA176" s="105" t="s">
        <v>613</v>
      </c>
      <c r="AB176" s="105">
        <v>3.1761463995726212E-4</v>
      </c>
      <c r="AC176" s="105" t="s">
        <v>614</v>
      </c>
      <c r="AD176" s="105">
        <v>-1.0169999999999999</v>
      </c>
      <c r="AE176" s="105">
        <v>1.0484033119005196</v>
      </c>
      <c r="AF176" s="105">
        <v>0.97042233645632969</v>
      </c>
      <c r="AG176" s="105">
        <v>-9.6000000000000002E-2</v>
      </c>
      <c r="AH176" s="105">
        <v>0</v>
      </c>
      <c r="AI176" s="105">
        <v>-2.6812441376507117E-3</v>
      </c>
      <c r="AJ176" s="105" t="s">
        <v>615</v>
      </c>
      <c r="AK176" s="105">
        <v>-0.16300000000000001</v>
      </c>
      <c r="AL176" s="105">
        <v>1.2271812782328759</v>
      </c>
      <c r="AM176" s="105">
        <v>0.39931974769837475</v>
      </c>
      <c r="AN176" s="105">
        <v>0.19900000000000001</v>
      </c>
      <c r="AO176" s="105">
        <v>0</v>
      </c>
      <c r="AP176" s="105">
        <v>-9.08</v>
      </c>
      <c r="AQ176" s="102"/>
      <c r="AR176" s="102"/>
      <c r="AS176" s="105">
        <v>-4.79</v>
      </c>
      <c r="AT176" s="102"/>
      <c r="AU176" s="102"/>
      <c r="AV176" s="105">
        <v>25.98</v>
      </c>
      <c r="AW176" s="102"/>
      <c r="AX176" s="102"/>
      <c r="AY176" s="105">
        <v>-9.6000000000000002E-2</v>
      </c>
      <c r="AZ176" s="102"/>
      <c r="BA176" s="102"/>
      <c r="BB176" s="105"/>
      <c r="BC176" s="105"/>
      <c r="BD176" s="105">
        <v>0.19900000000000001</v>
      </c>
      <c r="BE176" s="102"/>
      <c r="BF176" s="102"/>
      <c r="BG176" s="102"/>
      <c r="BH176" s="102"/>
      <c r="BI176" s="105" t="e">
        <f>SQRT(($BG$2*(10^6))/(AY176-$BH$2))-273.15</f>
        <v>#NUM!</v>
      </c>
      <c r="BJ176" s="102"/>
      <c r="BK176" s="102"/>
      <c r="BL176" s="105" t="e">
        <f>IF(H176="Calcite",EXP((((18.03*10^3)/(BI176+273.15))-32.42)/1000),IF(H176="Aragonite",EXP((((17.88*10^3)/(BI176+273.15))-31.14)/1000),IF(H176="Dolomite",EXP((((18.02*10^3)/(BI176+273.15))-29.38)/1000),"")))</f>
        <v>#NUM!</v>
      </c>
      <c r="BM176" s="102"/>
      <c r="BN176" s="105" t="e">
        <f>((AV176+1000)/BL176)-1000</f>
        <v>#NUM!</v>
      </c>
      <c r="BO176" s="102"/>
      <c r="BP176" s="102"/>
    </row>
    <row r="177" spans="1:68" ht="15.75" customHeight="1" x14ac:dyDescent="0.2">
      <c r="B177" s="22"/>
      <c r="C177" s="23"/>
      <c r="BI177" s="29"/>
    </row>
    <row r="178" spans="1:68" ht="15.75" customHeight="1" x14ac:dyDescent="0.2">
      <c r="A178" s="25"/>
      <c r="B178" s="26">
        <v>1</v>
      </c>
      <c r="C178" s="27"/>
      <c r="D178" s="28" t="str">
        <f>G179</f>
        <v>Yichuan S M 10</v>
      </c>
      <c r="E178" s="25"/>
      <c r="F178" s="25"/>
      <c r="G178" s="25"/>
      <c r="H178" s="25"/>
      <c r="I178" s="25"/>
      <c r="J178" s="25"/>
      <c r="K178" s="28" t="e">
        <f>STDEV(J179)/SQRT(COUNT(J179))</f>
        <v>#DIV/0!</v>
      </c>
      <c r="L178" s="25"/>
      <c r="M178" s="28" t="e">
        <f>STDEV(L179)/SQRT(COUNT(L179))</f>
        <v>#DIV/0!</v>
      </c>
      <c r="N178" s="25"/>
      <c r="O178" s="28" t="e">
        <f>STDEV(N179)/SQRT(COUNT(N179))</f>
        <v>#DIV/0!</v>
      </c>
      <c r="P178" s="25"/>
      <c r="Q178" s="28" t="e">
        <f>STDEV(P179)/SQRT(COUNT(P179))</f>
        <v>#DIV/0!</v>
      </c>
      <c r="R178" s="25"/>
      <c r="S178" s="28" t="e">
        <f>STDEV(R179)/SQRT(COUNT(R179))</f>
        <v>#DIV/0!</v>
      </c>
      <c r="T178" s="25"/>
      <c r="U178" s="28" t="e">
        <f>STDEV(T179)/SQRT(COUNT(T179))</f>
        <v>#DIV/0!</v>
      </c>
      <c r="V178" s="25"/>
      <c r="W178" s="28" t="e">
        <f>STDEV(V179)/SQRT(COUNT(V179))</f>
        <v>#DIV/0!</v>
      </c>
      <c r="X178" s="25"/>
      <c r="Y178" s="28" t="e">
        <f>STDEV(X179)/SQRT(COUNT(X179))</f>
        <v>#DIV/0!</v>
      </c>
      <c r="Z178" s="25"/>
      <c r="AA178" s="28" t="e">
        <f>STDEV(Z179)/SQRT(COUNT(Z179))</f>
        <v>#DIV/0!</v>
      </c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8">
        <f>AVERAGE(AP179)</f>
        <v>-9.57</v>
      </c>
      <c r="AR178" s="28" t="e">
        <f>STDEV(AP179)</f>
        <v>#DIV/0!</v>
      </c>
      <c r="AS178" s="25"/>
      <c r="AT178" s="28">
        <f>AVERAGE(AS179)</f>
        <v>-7.16</v>
      </c>
      <c r="AU178" s="28" t="e">
        <f>STDEV(AS179)</f>
        <v>#DIV/0!</v>
      </c>
      <c r="AV178" s="25"/>
      <c r="AW178" s="28">
        <f>AVERAGE(AV179)</f>
        <v>23.53</v>
      </c>
      <c r="AX178" s="28" t="e">
        <f>STDEV(AV179)</f>
        <v>#DIV/0!</v>
      </c>
      <c r="AY178" s="25"/>
      <c r="AZ178" s="28">
        <f>AVERAGE(AY179)</f>
        <v>0.61399999999999999</v>
      </c>
      <c r="BA178" s="28" t="e">
        <f>STDEV(AY179)/SQRT(COUNT(AY179))</f>
        <v>#DIV/0!</v>
      </c>
      <c r="BB178" s="25"/>
      <c r="BC178" s="25"/>
      <c r="BD178" s="25"/>
      <c r="BE178" s="28">
        <f>AVERAGE(BD179)</f>
        <v>0.35199999999999998</v>
      </c>
      <c r="BF178" s="28" t="e">
        <f>STDEV(BD179)/SQRT(COUNT(BD179))</f>
        <v>#DIV/0!</v>
      </c>
      <c r="BG178" s="25"/>
      <c r="BH178" s="25"/>
      <c r="BI178" s="28"/>
      <c r="BJ178" s="28">
        <f>AVERAGE(BI179)</f>
        <v>18.397594742265028</v>
      </c>
      <c r="BK178" s="28" t="e">
        <f>STDEV(BI179)/SQRT(COUNT(BI179))</f>
        <v>#DIV/0!</v>
      </c>
      <c r="BL178" s="25"/>
      <c r="BM178" s="28">
        <f>AVERAGE(BL179)</f>
        <v>1.0306481684169226</v>
      </c>
      <c r="BN178" s="25"/>
      <c r="BO178" s="28">
        <f>AVERAGE(BN179)</f>
        <v>-6.9064969356674055</v>
      </c>
      <c r="BP178" s="28" t="e">
        <f>STDEV(BN179)</f>
        <v>#DIV/0!</v>
      </c>
    </row>
    <row r="179" spans="1:68" ht="15.75" customHeight="1" x14ac:dyDescent="0.2">
      <c r="B179" s="22"/>
      <c r="C179" s="23"/>
      <c r="D179" s="29" t="s">
        <v>68</v>
      </c>
      <c r="E179" s="29" t="s">
        <v>616</v>
      </c>
      <c r="F179" s="29" t="s">
        <v>84</v>
      </c>
      <c r="G179" s="29" t="s">
        <v>617</v>
      </c>
      <c r="H179" s="29" t="s">
        <v>72</v>
      </c>
      <c r="I179" s="29" t="s">
        <v>358</v>
      </c>
      <c r="J179" s="29">
        <v>-9.5500000000000007</v>
      </c>
      <c r="K179" s="29" t="s">
        <v>74</v>
      </c>
      <c r="L179" s="29">
        <v>1.55</v>
      </c>
      <c r="M179" s="29" t="s">
        <v>74</v>
      </c>
      <c r="N179" s="29">
        <v>32.520000000000003</v>
      </c>
      <c r="O179" s="29" t="s">
        <v>74</v>
      </c>
      <c r="P179" s="29">
        <v>1.2669999999999999</v>
      </c>
      <c r="Q179" s="29" t="s">
        <v>106</v>
      </c>
      <c r="R179" s="29">
        <v>-0.34</v>
      </c>
      <c r="S179" s="29" t="s">
        <v>169</v>
      </c>
      <c r="T179" s="29">
        <v>14.49</v>
      </c>
      <c r="U179" s="29" t="s">
        <v>107</v>
      </c>
      <c r="V179" s="29">
        <v>-7.6999999999999999E-2</v>
      </c>
      <c r="W179" s="29" t="s">
        <v>107</v>
      </c>
      <c r="X179" s="29">
        <v>21.916</v>
      </c>
      <c r="Y179" s="29" t="s">
        <v>404</v>
      </c>
      <c r="Z179" s="29">
        <v>13.242000000000001</v>
      </c>
      <c r="AA179" s="29" t="s">
        <v>618</v>
      </c>
      <c r="AB179" s="29">
        <v>3.1761463995725816E-4</v>
      </c>
      <c r="AC179" s="29" t="s">
        <v>619</v>
      </c>
      <c r="AD179" s="29">
        <v>-0.34</v>
      </c>
      <c r="AE179" s="29">
        <v>1.0484033119005198</v>
      </c>
      <c r="AF179" s="29">
        <v>0.9704223364563298</v>
      </c>
      <c r="AG179" s="29">
        <v>0.61399999999999999</v>
      </c>
      <c r="AH179" s="29">
        <v>0</v>
      </c>
      <c r="AI179" s="29">
        <v>-2.6812441376507104E-3</v>
      </c>
      <c r="AJ179" s="29" t="s">
        <v>593</v>
      </c>
      <c r="AK179" s="29">
        <v>-3.9E-2</v>
      </c>
      <c r="AL179" s="29">
        <v>1.2271812782328759</v>
      </c>
      <c r="AM179" s="29">
        <v>0.39931974769837475</v>
      </c>
      <c r="AN179" s="29">
        <v>0.35199999999999998</v>
      </c>
      <c r="AO179" s="29">
        <v>0</v>
      </c>
      <c r="AP179" s="29">
        <v>-9.57</v>
      </c>
      <c r="AS179" s="29">
        <v>-7.16</v>
      </c>
      <c r="AV179" s="29">
        <v>23.53</v>
      </c>
      <c r="AY179" s="29">
        <v>0.61399999999999999</v>
      </c>
      <c r="BB179" s="29"/>
      <c r="BC179" s="29"/>
      <c r="BD179" s="29">
        <v>0.35199999999999998</v>
      </c>
      <c r="BI179" s="29">
        <f>SQRT(($BG$2*(10^6))/(AY179-$BH$2))-273.15</f>
        <v>18.397594742265028</v>
      </c>
      <c r="BL179" s="29">
        <f>IF(H179="Calcite",EXP((((18.03*10^3)/(BI179+273.15))-32.42)/1000),IF(H179="Aragonite",EXP((((17.88*10^3)/(BI179+273.15))-31.14)/1000),IF(H179="Dolomite",EXP((((18.02*10^3)/(BI179+273.15))-29.38)/1000),"")))</f>
        <v>1.0306481684169226</v>
      </c>
      <c r="BN179" s="29">
        <f>((AV179+1000)/BL179)-1000</f>
        <v>-6.9064969356674055</v>
      </c>
    </row>
    <row r="180" spans="1:68" ht="15.75" customHeight="1" x14ac:dyDescent="0.2">
      <c r="B180" s="22"/>
      <c r="C180" s="23"/>
      <c r="BI180" s="29"/>
    </row>
    <row r="181" spans="1:68" ht="15.75" customHeight="1" x14ac:dyDescent="0.2">
      <c r="A181" s="25"/>
      <c r="B181" s="26">
        <v>1</v>
      </c>
      <c r="C181" s="27"/>
      <c r="D181" s="28" t="str">
        <f>G182</f>
        <v>Yichuan S M 11</v>
      </c>
      <c r="E181" s="25"/>
      <c r="F181" s="25"/>
      <c r="G181" s="25"/>
      <c r="H181" s="25"/>
      <c r="I181" s="25"/>
      <c r="J181" s="25"/>
      <c r="K181" s="28" t="e">
        <f>STDEV(J182)/SQRT(COUNT(J182))</f>
        <v>#DIV/0!</v>
      </c>
      <c r="L181" s="25"/>
      <c r="M181" s="28" t="e">
        <f>STDEV(L182)/SQRT(COUNT(L182))</f>
        <v>#DIV/0!</v>
      </c>
      <c r="N181" s="25"/>
      <c r="O181" s="28" t="e">
        <f>STDEV(N182)/SQRT(COUNT(N182))</f>
        <v>#DIV/0!</v>
      </c>
      <c r="P181" s="25"/>
      <c r="Q181" s="28" t="e">
        <f>STDEV(P182)/SQRT(COUNT(P182))</f>
        <v>#DIV/0!</v>
      </c>
      <c r="R181" s="25"/>
      <c r="S181" s="28" t="e">
        <f>STDEV(R182)/SQRT(COUNT(R182))</f>
        <v>#DIV/0!</v>
      </c>
      <c r="T181" s="25"/>
      <c r="U181" s="28" t="e">
        <f>STDEV(T182)/SQRT(COUNT(T182))</f>
        <v>#DIV/0!</v>
      </c>
      <c r="V181" s="25"/>
      <c r="W181" s="28" t="e">
        <f>STDEV(V182)/SQRT(COUNT(V182))</f>
        <v>#DIV/0!</v>
      </c>
      <c r="X181" s="25"/>
      <c r="Y181" s="28" t="e">
        <f>STDEV(X182)/SQRT(COUNT(X182))</f>
        <v>#DIV/0!</v>
      </c>
      <c r="Z181" s="25"/>
      <c r="AA181" s="28" t="e">
        <f>STDEV(Z182)/SQRT(COUNT(Z182))</f>
        <v>#DIV/0!</v>
      </c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8">
        <f>AVERAGE(AP182)</f>
        <v>-8.93</v>
      </c>
      <c r="AR181" s="28" t="e">
        <f>STDEV(AP182)</f>
        <v>#DIV/0!</v>
      </c>
      <c r="AS181" s="25"/>
      <c r="AT181" s="28">
        <f>AVERAGE(AS182)</f>
        <v>-6.49</v>
      </c>
      <c r="AU181" s="28" t="e">
        <f>STDEV(AS182)</f>
        <v>#DIV/0!</v>
      </c>
      <c r="AV181" s="25"/>
      <c r="AW181" s="28">
        <f>AVERAGE(AV182)</f>
        <v>24.23</v>
      </c>
      <c r="AX181" s="28" t="e">
        <f>STDEV(AV182)</f>
        <v>#DIV/0!</v>
      </c>
      <c r="AY181" s="25"/>
      <c r="AZ181" s="28">
        <f>AVERAGE(AY182)</f>
        <v>0.53900000000000003</v>
      </c>
      <c r="BA181" s="28" t="e">
        <f>STDEV(AY182)/SQRT(COUNT(AY182))</f>
        <v>#DIV/0!</v>
      </c>
      <c r="BB181" s="25"/>
      <c r="BC181" s="25"/>
      <c r="BD181" s="25"/>
      <c r="BE181" s="28">
        <f>AVERAGE(BD182)</f>
        <v>0.218</v>
      </c>
      <c r="BF181" s="28" t="e">
        <f>STDEV(BD182)/SQRT(COUNT(BD182))</f>
        <v>#DIV/0!</v>
      </c>
      <c r="BG181" s="25"/>
      <c r="BH181" s="25"/>
      <c r="BI181" s="28"/>
      <c r="BJ181" s="28">
        <f>AVERAGE(BI182)</f>
        <v>45.532352128952311</v>
      </c>
      <c r="BK181" s="28" t="e">
        <f>STDEV(BI182)/SQRT(COUNT(BI182))</f>
        <v>#DIV/0!</v>
      </c>
      <c r="BL181" s="25"/>
      <c r="BM181" s="28">
        <f>AVERAGE(BL182)</f>
        <v>1.0252802859847556</v>
      </c>
      <c r="BN181" s="25"/>
      <c r="BO181" s="28">
        <f>AVERAGE(BN182)</f>
        <v>-1.0243891344763369</v>
      </c>
      <c r="BP181" s="28" t="e">
        <f>STDEV(BN182)</f>
        <v>#DIV/0!</v>
      </c>
    </row>
    <row r="182" spans="1:68" ht="15.75" customHeight="1" x14ac:dyDescent="0.2">
      <c r="B182" s="22"/>
      <c r="C182" s="23"/>
      <c r="D182" s="29" t="s">
        <v>68</v>
      </c>
      <c r="E182" s="29" t="s">
        <v>620</v>
      </c>
      <c r="F182" s="29" t="s">
        <v>84</v>
      </c>
      <c r="G182" s="29" t="s">
        <v>621</v>
      </c>
      <c r="H182" s="29" t="s">
        <v>72</v>
      </c>
      <c r="I182" s="29" t="s">
        <v>358</v>
      </c>
      <c r="J182" s="29">
        <v>-8.91</v>
      </c>
      <c r="K182" s="29" t="s">
        <v>74</v>
      </c>
      <c r="L182" s="29">
        <v>2.23</v>
      </c>
      <c r="M182" s="29" t="s">
        <v>74</v>
      </c>
      <c r="N182" s="29">
        <v>33.22</v>
      </c>
      <c r="O182" s="29" t="s">
        <v>74</v>
      </c>
      <c r="P182" s="29">
        <v>2.5099999999999998</v>
      </c>
      <c r="Q182" s="29" t="s">
        <v>485</v>
      </c>
      <c r="R182" s="29">
        <v>-0.40899999999999997</v>
      </c>
      <c r="S182" s="29" t="s">
        <v>115</v>
      </c>
      <c r="T182" s="29">
        <v>15.755000000000001</v>
      </c>
      <c r="U182" s="29" t="s">
        <v>142</v>
      </c>
      <c r="V182" s="29">
        <v>-0.184</v>
      </c>
      <c r="W182" s="29" t="s">
        <v>141</v>
      </c>
      <c r="X182" s="29">
        <v>-6.2409999999999997</v>
      </c>
      <c r="Y182" s="29" t="s">
        <v>622</v>
      </c>
      <c r="Z182" s="29">
        <v>-16.640999999999998</v>
      </c>
      <c r="AA182" s="29" t="s">
        <v>623</v>
      </c>
      <c r="AB182" s="29">
        <v>1.6058236918304878E-4</v>
      </c>
      <c r="AC182" s="29" t="s">
        <v>624</v>
      </c>
      <c r="AD182" s="29">
        <v>-0.40899999999999997</v>
      </c>
      <c r="AE182" s="29">
        <v>1.0641246842807432</v>
      </c>
      <c r="AF182" s="29">
        <v>0.97517755539049422</v>
      </c>
      <c r="AG182" s="29">
        <v>0.53900000000000003</v>
      </c>
      <c r="AH182" s="29">
        <v>0</v>
      </c>
      <c r="AI182" s="29">
        <v>-2.3082499948312535E-3</v>
      </c>
      <c r="AJ182" s="29" t="s">
        <v>625</v>
      </c>
      <c r="AK182" s="29">
        <v>-0.14799999999999999</v>
      </c>
      <c r="AL182" s="29">
        <v>1.08263457184211</v>
      </c>
      <c r="AM182" s="29">
        <v>0.37843482324436362</v>
      </c>
      <c r="AN182" s="29">
        <v>0.218</v>
      </c>
      <c r="AO182" s="29">
        <v>0</v>
      </c>
      <c r="AP182" s="29">
        <v>-8.93</v>
      </c>
      <c r="AS182" s="29">
        <v>-6.49</v>
      </c>
      <c r="AV182" s="29">
        <v>24.23</v>
      </c>
      <c r="AY182" s="29">
        <v>0.53900000000000003</v>
      </c>
      <c r="BB182" s="29"/>
      <c r="BC182" s="29"/>
      <c r="BD182" s="29">
        <v>0.218</v>
      </c>
      <c r="BI182" s="29">
        <f>SQRT(($BG$2*(10^6))/(AY182-$BH$2))-273.15</f>
        <v>45.532352128952311</v>
      </c>
      <c r="BL182" s="29">
        <f>IF(H182="Calcite",EXP((((18.03*10^3)/(BI182+273.15))-32.42)/1000),IF(H182="Aragonite",EXP((((17.88*10^3)/(BI182+273.15))-31.14)/1000),IF(H182="Dolomite",EXP((((18.02*10^3)/(BI182+273.15))-29.38)/1000),"")))</f>
        <v>1.0252802859847556</v>
      </c>
      <c r="BN182" s="29">
        <f>((AV182+1000)/BL182)-1000</f>
        <v>-1.0243891344763369</v>
      </c>
    </row>
    <row r="183" spans="1:68" ht="15.75" customHeight="1" x14ac:dyDescent="0.2">
      <c r="B183" s="22"/>
      <c r="C183" s="23"/>
      <c r="BI183" s="29"/>
    </row>
    <row r="184" spans="1:68" ht="15.75" customHeight="1" x14ac:dyDescent="0.2">
      <c r="A184" s="25"/>
      <c r="B184" s="26">
        <v>1</v>
      </c>
      <c r="C184" s="27"/>
      <c r="D184" s="28" t="str">
        <f>G185</f>
        <v>Yichuan S M 12</v>
      </c>
      <c r="E184" s="25"/>
      <c r="F184" s="25"/>
      <c r="G184" s="25"/>
      <c r="H184" s="25"/>
      <c r="I184" s="25"/>
      <c r="J184" s="25"/>
      <c r="K184" s="28">
        <f>STDEV(J185:J186)/SQRT(COUNT(J185:J186))</f>
        <v>0.33999999999999986</v>
      </c>
      <c r="L184" s="25"/>
      <c r="M184" s="28">
        <f>STDEV(L185:L186)/SQRT(COUNT(L185:L186))</f>
        <v>0.56999999999999984</v>
      </c>
      <c r="N184" s="25"/>
      <c r="O184" s="28">
        <f>STDEV(N185:N186)/SQRT(COUNT(N185:N186))</f>
        <v>0.58500000000000085</v>
      </c>
      <c r="P184" s="25"/>
      <c r="Q184" s="28">
        <f>STDEV(P185:P186)/SQRT(COUNT(P185:P186))</f>
        <v>0.23249999999999982</v>
      </c>
      <c r="R184" s="25"/>
      <c r="S184" s="28">
        <f>STDEV(R185:R186)/SQRT(COUNT(R185:R186))</f>
        <v>1.3500000000000012E-2</v>
      </c>
      <c r="T184" s="25"/>
      <c r="U184" s="28">
        <f>STDEV(T185:T186)/SQRT(COUNT(T185:T186))</f>
        <v>1.1029999999999995</v>
      </c>
      <c r="V184" s="25"/>
      <c r="W184" s="28">
        <f>STDEV(V185:V186)/SQRT(COUNT(V185:V186))</f>
        <v>4.3499999999999997E-2</v>
      </c>
      <c r="X184" s="25"/>
      <c r="Y184" s="28">
        <f>STDEV(X185:X186)/SQRT(COUNT(X185:X186))</f>
        <v>10.808500000000002</v>
      </c>
      <c r="Z184" s="25"/>
      <c r="AA184" s="28">
        <f>STDEV(Z185:Z186)/SQRT(COUNT(Z185:Z186))</f>
        <v>11.535499999999997</v>
      </c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8">
        <f>AP186</f>
        <v>-9.34</v>
      </c>
      <c r="AR184" s="28"/>
      <c r="AS184" s="25"/>
      <c r="AT184" s="28">
        <f>AS186</f>
        <v>-7.29</v>
      </c>
      <c r="AU184" s="28"/>
      <c r="AV184" s="25"/>
      <c r="AW184" s="28">
        <f>AV186</f>
        <v>23.41</v>
      </c>
      <c r="AX184" s="28"/>
      <c r="AY184" s="25"/>
      <c r="AZ184" s="28">
        <f>AY186</f>
        <v>0.61099999999999999</v>
      </c>
      <c r="BA184" s="28"/>
      <c r="BB184" s="30"/>
      <c r="BC184" s="31"/>
      <c r="BD184" s="25"/>
      <c r="BE184" s="28">
        <f>BD186</f>
        <v>0.35699999999999998</v>
      </c>
      <c r="BF184" s="28"/>
      <c r="BG184" s="25"/>
      <c r="BH184" s="25"/>
      <c r="BI184" s="28"/>
      <c r="BJ184" s="28">
        <f>BI186</f>
        <v>19.352968995012361</v>
      </c>
      <c r="BK184" s="28"/>
      <c r="BL184" s="25"/>
      <c r="BM184" s="28">
        <f>BL186</f>
        <v>1.0304417405876241</v>
      </c>
      <c r="BN184" s="25"/>
      <c r="BO184" s="28">
        <f>BN186</f>
        <v>-6.8240059681726279</v>
      </c>
      <c r="BP184" s="28"/>
    </row>
    <row r="185" spans="1:68" s="106" customFormat="1" ht="15.75" customHeight="1" x14ac:dyDescent="0.2">
      <c r="A185" s="102" t="s">
        <v>865</v>
      </c>
      <c r="B185" s="103"/>
      <c r="C185" s="104"/>
      <c r="D185" s="105" t="s">
        <v>68</v>
      </c>
      <c r="E185" s="105" t="s">
        <v>626</v>
      </c>
      <c r="F185" s="105" t="s">
        <v>84</v>
      </c>
      <c r="G185" s="105" t="s">
        <v>627</v>
      </c>
      <c r="H185" s="105" t="s">
        <v>72</v>
      </c>
      <c r="I185" s="105" t="s">
        <v>358</v>
      </c>
      <c r="J185" s="105">
        <v>-8.64</v>
      </c>
      <c r="K185" s="105" t="s">
        <v>74</v>
      </c>
      <c r="L185" s="105">
        <v>0.28999999999999998</v>
      </c>
      <c r="M185" s="105" t="s">
        <v>74</v>
      </c>
      <c r="N185" s="105">
        <v>31.22</v>
      </c>
      <c r="O185" s="105" t="s">
        <v>74</v>
      </c>
      <c r="P185" s="105">
        <v>0.89300000000000002</v>
      </c>
      <c r="Q185" s="105" t="s">
        <v>105</v>
      </c>
      <c r="R185" s="105">
        <v>-0.315</v>
      </c>
      <c r="S185" s="105" t="s">
        <v>105</v>
      </c>
      <c r="T185" s="105">
        <v>12.037000000000001</v>
      </c>
      <c r="U185" s="105" t="s">
        <v>267</v>
      </c>
      <c r="V185" s="105">
        <v>1.4999999999999999E-2</v>
      </c>
      <c r="W185" s="105" t="s">
        <v>267</v>
      </c>
      <c r="X185" s="105">
        <v>42.149000000000001</v>
      </c>
      <c r="Y185" s="105" t="s">
        <v>628</v>
      </c>
      <c r="Z185" s="105">
        <v>34.962000000000003</v>
      </c>
      <c r="AA185" s="105" t="s">
        <v>629</v>
      </c>
      <c r="AB185" s="105">
        <v>2.7538164300038812E-4</v>
      </c>
      <c r="AC185" s="105" t="s">
        <v>630</v>
      </c>
      <c r="AD185" s="105">
        <v>-0.315</v>
      </c>
      <c r="AE185" s="105">
        <v>1.0484166258618093</v>
      </c>
      <c r="AF185" s="105">
        <v>0.97043196105851881</v>
      </c>
      <c r="AG185" s="105">
        <v>0.64</v>
      </c>
      <c r="AH185" s="105">
        <v>0</v>
      </c>
      <c r="AI185" s="105">
        <v>-2.6812441376507109E-3</v>
      </c>
      <c r="AJ185" s="105" t="s">
        <v>631</v>
      </c>
      <c r="AK185" s="105">
        <v>4.8000000000000001E-2</v>
      </c>
      <c r="AL185" s="105">
        <v>1.2271812782328759</v>
      </c>
      <c r="AM185" s="105">
        <v>0.39931974769837475</v>
      </c>
      <c r="AN185" s="105">
        <v>0.45800000000000002</v>
      </c>
      <c r="AO185" s="105">
        <v>0</v>
      </c>
      <c r="AP185" s="105">
        <v>-8.66</v>
      </c>
      <c r="AQ185" s="102"/>
      <c r="AR185" s="102"/>
      <c r="AS185" s="105">
        <v>-8.42</v>
      </c>
      <c r="AT185" s="102"/>
      <c r="AU185" s="102"/>
      <c r="AV185" s="105">
        <v>22.24</v>
      </c>
      <c r="AW185" s="102"/>
      <c r="AX185" s="102"/>
      <c r="AY185" s="105">
        <v>0.64</v>
      </c>
      <c r="AZ185" s="102"/>
      <c r="BA185" s="102"/>
      <c r="BB185" s="105"/>
      <c r="BC185" s="105"/>
      <c r="BD185" s="105">
        <v>0.45800000000000002</v>
      </c>
      <c r="BE185" s="102"/>
      <c r="BF185" s="102"/>
      <c r="BG185" s="102"/>
      <c r="BH185" s="102"/>
      <c r="BI185" s="105">
        <f t="shared" ref="BI185:BI186" si="78">SQRT(($BG$2*(10^6))/(AY185-$BH$2))-273.15</f>
        <v>10.491807385863638</v>
      </c>
      <c r="BJ185" s="102"/>
      <c r="BK185" s="102"/>
      <c r="BL185" s="105">
        <f t="shared" ref="BL185:BL186" si="79">IF(H185="Calcite",EXP((((18.03*10^3)/(BI185+273.15))-32.42)/1000),IF(H185="Aragonite",EXP((((17.88*10^3)/(BI185+273.15))-31.14)/1000),IF(H185="Dolomite",EXP((((18.02*10^3)/(BI185+273.15))-29.38)/1000),"")))</f>
        <v>1.0324114213192306</v>
      </c>
      <c r="BM185" s="102"/>
      <c r="BN185" s="105">
        <f t="shared" ref="BN185:BN186" si="80">((AV185+1000)/BL185)-1000</f>
        <v>-9.8521007315410998</v>
      </c>
      <c r="BO185" s="102"/>
      <c r="BP185" s="102"/>
    </row>
    <row r="186" spans="1:68" ht="15.75" customHeight="1" x14ac:dyDescent="0.2">
      <c r="B186" s="22"/>
      <c r="C186" s="23"/>
      <c r="D186" s="29" t="s">
        <v>94</v>
      </c>
      <c r="E186" s="29" t="s">
        <v>632</v>
      </c>
      <c r="F186" s="29" t="s">
        <v>84</v>
      </c>
      <c r="G186" s="29" t="s">
        <v>627</v>
      </c>
      <c r="H186" s="29" t="s">
        <v>72</v>
      </c>
      <c r="I186" s="29" t="s">
        <v>358</v>
      </c>
      <c r="J186" s="29">
        <v>-9.32</v>
      </c>
      <c r="K186" s="29" t="s">
        <v>74</v>
      </c>
      <c r="L186" s="29">
        <v>1.43</v>
      </c>
      <c r="M186" s="29" t="s">
        <v>74</v>
      </c>
      <c r="N186" s="29">
        <v>32.39</v>
      </c>
      <c r="O186" s="29" t="s">
        <v>74</v>
      </c>
      <c r="P186" s="29">
        <v>1.3580000000000001</v>
      </c>
      <c r="Q186" s="29" t="s">
        <v>245</v>
      </c>
      <c r="R186" s="29">
        <v>-0.34200000000000003</v>
      </c>
      <c r="S186" s="29" t="s">
        <v>245</v>
      </c>
      <c r="T186" s="29">
        <v>14.243</v>
      </c>
      <c r="U186" s="29" t="s">
        <v>316</v>
      </c>
      <c r="V186" s="29">
        <v>-7.1999999999999995E-2</v>
      </c>
      <c r="W186" s="29" t="s">
        <v>316</v>
      </c>
      <c r="X186" s="29">
        <v>20.532</v>
      </c>
      <c r="Y186" s="29" t="s">
        <v>633</v>
      </c>
      <c r="Z186" s="29">
        <v>11.891</v>
      </c>
      <c r="AA186" s="29" t="s">
        <v>634</v>
      </c>
      <c r="AB186" s="29">
        <v>3.1761463995725941E-4</v>
      </c>
      <c r="AC186" s="29" t="s">
        <v>635</v>
      </c>
      <c r="AD186" s="29">
        <v>-0.34300000000000003</v>
      </c>
      <c r="AE186" s="29">
        <v>1.0484033119005198</v>
      </c>
      <c r="AF186" s="29">
        <v>0.9704223364563298</v>
      </c>
      <c r="AG186" s="29">
        <v>0.61099999999999999</v>
      </c>
      <c r="AH186" s="29">
        <v>0</v>
      </c>
      <c r="AI186" s="29">
        <v>-2.6812441376507135E-3</v>
      </c>
      <c r="AJ186" s="29" t="s">
        <v>636</v>
      </c>
      <c r="AK186" s="29">
        <v>-3.4000000000000002E-2</v>
      </c>
      <c r="AL186" s="29">
        <v>1.2271812782328757</v>
      </c>
      <c r="AM186" s="29">
        <v>0.39931974769837464</v>
      </c>
      <c r="AN186" s="29">
        <v>0.35699999999999998</v>
      </c>
      <c r="AO186" s="29">
        <v>0</v>
      </c>
      <c r="AP186" s="29">
        <v>-9.34</v>
      </c>
      <c r="AS186" s="29">
        <v>-7.29</v>
      </c>
      <c r="AV186" s="29">
        <v>23.41</v>
      </c>
      <c r="AY186" s="29">
        <v>0.61099999999999999</v>
      </c>
      <c r="BB186" s="29"/>
      <c r="BC186" s="29"/>
      <c r="BD186" s="29">
        <v>0.35699999999999998</v>
      </c>
      <c r="BI186" s="29">
        <f t="shared" si="78"/>
        <v>19.352968995012361</v>
      </c>
      <c r="BL186" s="29">
        <f t="shared" si="79"/>
        <v>1.0304417405876241</v>
      </c>
      <c r="BN186" s="29">
        <f t="shared" si="80"/>
        <v>-6.8240059681726279</v>
      </c>
    </row>
    <row r="187" spans="1:68" ht="15.75" customHeight="1" x14ac:dyDescent="0.2">
      <c r="B187" s="22"/>
      <c r="C187" s="23"/>
      <c r="BI187" s="29"/>
    </row>
    <row r="188" spans="1:68" ht="15.75" customHeight="1" x14ac:dyDescent="0.2">
      <c r="A188" s="25"/>
      <c r="B188" s="26">
        <v>1</v>
      </c>
      <c r="C188" s="27"/>
      <c r="D188" s="28" t="str">
        <f>G189</f>
        <v>Yichuan S M 13</v>
      </c>
      <c r="E188" s="25"/>
      <c r="F188" s="25"/>
      <c r="G188" s="25"/>
      <c r="H188" s="25"/>
      <c r="I188" s="25"/>
      <c r="J188" s="25"/>
      <c r="K188" s="28">
        <f>STDEV(J189:J190)/SQRT(COUNT(J189:J190))</f>
        <v>0.33499999999999991</v>
      </c>
      <c r="L188" s="25"/>
      <c r="M188" s="28">
        <f>STDEV(L189:L190)/SQRT(COUNT(L189:L190))</f>
        <v>9.8649999999999984</v>
      </c>
      <c r="N188" s="25"/>
      <c r="O188" s="28">
        <f>STDEV(N189:N190)/SQRT(COUNT(N189:N190))</f>
        <v>10.170000000000005</v>
      </c>
      <c r="P188" s="25"/>
      <c r="Q188" s="28">
        <f>STDEV(P189:P190)/SQRT(COUNT(P189:P190))</f>
        <v>0.21249999999999988</v>
      </c>
      <c r="R188" s="25"/>
      <c r="S188" s="28">
        <f>STDEV(R189:R190)/SQRT(COUNT(R189:R190))</f>
        <v>0.74199999999999988</v>
      </c>
      <c r="T188" s="25"/>
      <c r="U188" s="28">
        <f>STDEV(T189:T190)/SQRT(COUNT(T189:T190))</f>
        <v>4.1505000000000001</v>
      </c>
      <c r="V188" s="25"/>
      <c r="W188" s="28">
        <f>STDEV(V189:V190)/SQRT(COUNT(V189:V190))</f>
        <v>35.409499999999994</v>
      </c>
      <c r="X188" s="25"/>
      <c r="Y188" s="28">
        <f>STDEV(X189:X190)/SQRT(COUNT(X189:X190))</f>
        <v>1.5090000000000032</v>
      </c>
      <c r="Z188" s="25"/>
      <c r="AA188" s="28">
        <f>STDEV(Z189:Z190)/SQRT(COUNT(Z189:Z190))</f>
        <v>42.206499999999998</v>
      </c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8">
        <f>AVERAGE(AP190)</f>
        <v>-6.12</v>
      </c>
      <c r="AR188" s="28" t="e">
        <f>STDEV(AP190)</f>
        <v>#DIV/0!</v>
      </c>
      <c r="AS188" s="25"/>
      <c r="AT188" s="28">
        <f>AVERAGE(AS190)</f>
        <v>-8.2200000000000006</v>
      </c>
      <c r="AU188" s="28" t="e">
        <f>STDEV(AS190)</f>
        <v>#DIV/0!</v>
      </c>
      <c r="AV188" s="25"/>
      <c r="AW188" s="28">
        <f>AVERAGE(AV190)</f>
        <v>22.44</v>
      </c>
      <c r="AX188" s="28" t="e">
        <f>STDEV(AV190)</f>
        <v>#DIV/0!</v>
      </c>
      <c r="AY188" s="25"/>
      <c r="AZ188" s="28">
        <f>AVERAGE(AY190)</f>
        <v>0.64600000000000002</v>
      </c>
      <c r="BA188" s="28" t="e">
        <f>STDEV(AY190)/SQRT(COUNT(AY190))</f>
        <v>#DIV/0!</v>
      </c>
      <c r="BB188" s="25"/>
      <c r="BC188" s="25"/>
      <c r="BD188" s="25"/>
      <c r="BE188" s="28">
        <f>AVERAGE(BD190)</f>
        <v>0.30599999999999999</v>
      </c>
      <c r="BF188" s="28" t="e">
        <f>STDEV(BD190)/SQRT(COUNT(BD190))</f>
        <v>#DIV/0!</v>
      </c>
      <c r="BG188" s="25"/>
      <c r="BH188" s="25"/>
      <c r="BI188" s="28"/>
      <c r="BJ188" s="28">
        <f>AVERAGE(BI190)</f>
        <v>8.7569788342374295</v>
      </c>
      <c r="BK188" s="28" t="e">
        <f>STDEV(BI190)/SQRT(COUNT(BI190))</f>
        <v>#DIV/0!</v>
      </c>
      <c r="BL188" s="25"/>
      <c r="BM188" s="28">
        <f>AVERAGE(BL189:BL190)</f>
        <v>1.0678928747803482</v>
      </c>
      <c r="BN188" s="25"/>
      <c r="BO188" s="28">
        <f>AVERAGE(BN190)</f>
        <v>-10.042483486343031</v>
      </c>
      <c r="BP188" s="28" t="e">
        <f>STDEV(BN190)</f>
        <v>#DIV/0!</v>
      </c>
    </row>
    <row r="189" spans="1:68" s="106" customFormat="1" ht="15.75" customHeight="1" x14ac:dyDescent="0.2">
      <c r="A189" s="102"/>
      <c r="B189" s="103"/>
      <c r="C189" s="104"/>
      <c r="D189" s="105" t="s">
        <v>68</v>
      </c>
      <c r="E189" s="105" t="s">
        <v>637</v>
      </c>
      <c r="F189" s="105" t="s">
        <v>84</v>
      </c>
      <c r="G189" s="105" t="s">
        <v>638</v>
      </c>
      <c r="H189" s="105" t="s">
        <v>72</v>
      </c>
      <c r="I189" s="105" t="s">
        <v>358</v>
      </c>
      <c r="J189" s="105">
        <v>-6.78</v>
      </c>
      <c r="K189" s="105" t="s">
        <v>639</v>
      </c>
      <c r="L189" s="105">
        <v>20.02</v>
      </c>
      <c r="M189" s="105" t="s">
        <v>640</v>
      </c>
      <c r="N189" s="105">
        <v>51.56</v>
      </c>
      <c r="O189" s="105" t="s">
        <v>641</v>
      </c>
      <c r="P189" s="105">
        <v>2.9140000000000001</v>
      </c>
      <c r="Q189" s="105" t="s">
        <v>642</v>
      </c>
      <c r="R189" s="105">
        <v>1.1499999999999999</v>
      </c>
      <c r="S189" s="105" t="s">
        <v>643</v>
      </c>
      <c r="T189" s="105">
        <v>3.577</v>
      </c>
      <c r="U189" s="105" t="s">
        <v>644</v>
      </c>
      <c r="V189" s="105">
        <v>70.67</v>
      </c>
      <c r="W189" s="105" t="s">
        <v>645</v>
      </c>
      <c r="X189" s="105">
        <v>-5.3250000000000002</v>
      </c>
      <c r="Y189" s="105" t="s">
        <v>646</v>
      </c>
      <c r="Z189" s="105">
        <v>66.728999999999999</v>
      </c>
      <c r="AA189" s="105" t="s">
        <v>647</v>
      </c>
      <c r="AB189" s="105">
        <v>2.6537494684951326E-4</v>
      </c>
      <c r="AC189" s="105" t="s">
        <v>648</v>
      </c>
      <c r="AD189" s="105">
        <v>1.149</v>
      </c>
      <c r="AE189" s="105">
        <v>1.061894694075574</v>
      </c>
      <c r="AF189" s="105">
        <v>0.97364979558530929</v>
      </c>
      <c r="AG189" s="105">
        <v>2.194</v>
      </c>
      <c r="AH189" s="105">
        <v>0</v>
      </c>
      <c r="AI189" s="105">
        <v>-2.3993961086486615E-3</v>
      </c>
      <c r="AJ189" s="105" t="s">
        <v>649</v>
      </c>
      <c r="AK189" s="105">
        <v>70.679000000000002</v>
      </c>
      <c r="AL189" s="105">
        <v>1.1027915089645028</v>
      </c>
      <c r="AM189" s="105">
        <v>0.38548067891483356</v>
      </c>
      <c r="AN189" s="105">
        <v>78.328999999999994</v>
      </c>
      <c r="AO189" s="105">
        <v>0</v>
      </c>
      <c r="AP189" s="105">
        <v>-6.79</v>
      </c>
      <c r="AQ189" s="102"/>
      <c r="AR189" s="102"/>
      <c r="AS189" s="105">
        <v>11.16</v>
      </c>
      <c r="AT189" s="102"/>
      <c r="AU189" s="102"/>
      <c r="AV189" s="105">
        <v>42.43</v>
      </c>
      <c r="AW189" s="102"/>
      <c r="AX189" s="102"/>
      <c r="AY189" s="105">
        <v>2.194</v>
      </c>
      <c r="AZ189" s="102"/>
      <c r="BA189" s="102"/>
      <c r="BB189" s="105"/>
      <c r="BC189" s="105"/>
      <c r="BD189" s="105">
        <v>78.328999999999994</v>
      </c>
      <c r="BE189" s="102"/>
      <c r="BF189" s="102"/>
      <c r="BG189" s="102"/>
      <c r="BH189" s="102"/>
      <c r="BI189" s="105">
        <f t="shared" ref="BI189:BI190" si="81">SQRT(($BG$2*(10^6))/(AY189-$BH$2))-273.15</f>
        <v>-134.70626895136539</v>
      </c>
      <c r="BJ189" s="102"/>
      <c r="BK189" s="102"/>
      <c r="BL189" s="105">
        <f t="shared" ref="BL189:BL190" si="82">IF(H189="Calcite",EXP((((18.03*10^3)/(BI189+273.15))-32.42)/1000),IF(H189="Aragonite",EXP((((17.88*10^3)/(BI189+273.15))-31.14)/1000),IF(H189="Dolomite",EXP((((18.02*10^3)/(BI189+273.15))-29.38)/1000),"")))</f>
        <v>1.1029737521320222</v>
      </c>
      <c r="BM189" s="102"/>
      <c r="BN189" s="105">
        <f t="shared" ref="BN189:BN190" si="83">((AV189+1000)/BL189)-1000</f>
        <v>-54.891380701483172</v>
      </c>
      <c r="BO189" s="102"/>
      <c r="BP189" s="102"/>
    </row>
    <row r="190" spans="1:68" ht="15.75" customHeight="1" x14ac:dyDescent="0.2">
      <c r="B190" s="22"/>
      <c r="C190" s="23"/>
      <c r="D190" s="29" t="s">
        <v>94</v>
      </c>
      <c r="E190" s="29" t="s">
        <v>650</v>
      </c>
      <c r="F190" s="29" t="s">
        <v>84</v>
      </c>
      <c r="G190" s="29" t="s">
        <v>638</v>
      </c>
      <c r="H190" s="29" t="s">
        <v>72</v>
      </c>
      <c r="I190" s="29" t="s">
        <v>104</v>
      </c>
      <c r="J190" s="29">
        <v>-6.11</v>
      </c>
      <c r="K190" s="29" t="s">
        <v>74</v>
      </c>
      <c r="L190" s="29">
        <v>0.28999999999999998</v>
      </c>
      <c r="M190" s="29" t="s">
        <v>74</v>
      </c>
      <c r="N190" s="29">
        <v>31.22</v>
      </c>
      <c r="O190" s="29" t="s">
        <v>74</v>
      </c>
      <c r="P190" s="29">
        <v>3.339</v>
      </c>
      <c r="Q190" s="29" t="s">
        <v>134</v>
      </c>
      <c r="R190" s="29">
        <v>-0.33400000000000002</v>
      </c>
      <c r="S190" s="29" t="s">
        <v>224</v>
      </c>
      <c r="T190" s="29">
        <v>11.878</v>
      </c>
      <c r="U190" s="29" t="s">
        <v>386</v>
      </c>
      <c r="V190" s="29">
        <v>-0.14899999999999999</v>
      </c>
      <c r="W190" s="29" t="s">
        <v>88</v>
      </c>
      <c r="X190" s="29">
        <v>-8.343</v>
      </c>
      <c r="Y190" s="29" t="s">
        <v>651</v>
      </c>
      <c r="Z190" s="29">
        <v>-17.684000000000001</v>
      </c>
      <c r="AA190" s="29" t="s">
        <v>652</v>
      </c>
      <c r="AB190" s="29">
        <v>8.6623844970594899E-4</v>
      </c>
      <c r="AC190" s="29" t="s">
        <v>653</v>
      </c>
      <c r="AD190" s="29">
        <v>-0.33700000000000002</v>
      </c>
      <c r="AE190" s="29">
        <v>1.0547773649487324</v>
      </c>
      <c r="AF190" s="29">
        <v>1.0017374605938685</v>
      </c>
      <c r="AG190" s="29">
        <v>0.64600000000000002</v>
      </c>
      <c r="AH190" s="29">
        <v>0</v>
      </c>
      <c r="AI190" s="29">
        <v>-2.3669286532517216E-5</v>
      </c>
      <c r="AJ190" s="29" t="s">
        <v>654</v>
      </c>
      <c r="AK190" s="29">
        <v>-0.14799999999999999</v>
      </c>
      <c r="AL190" s="29">
        <v>1.6689563026994825</v>
      </c>
      <c r="AM190" s="29">
        <v>0.55341008659929991</v>
      </c>
      <c r="AN190" s="29">
        <v>0.30599999999999999</v>
      </c>
      <c r="AO190" s="29">
        <v>0</v>
      </c>
      <c r="AP190" s="29">
        <v>-6.12</v>
      </c>
      <c r="AS190" s="29">
        <v>-8.2200000000000006</v>
      </c>
      <c r="AV190" s="29">
        <v>22.44</v>
      </c>
      <c r="AY190" s="29">
        <v>0.64600000000000002</v>
      </c>
      <c r="BB190" s="29"/>
      <c r="BC190" s="29"/>
      <c r="BD190" s="29">
        <v>0.30599999999999999</v>
      </c>
      <c r="BI190" s="29">
        <f t="shared" si="81"/>
        <v>8.7569788342374295</v>
      </c>
      <c r="BL190" s="29">
        <f t="shared" si="82"/>
        <v>1.0328119974286745</v>
      </c>
      <c r="BN190" s="29">
        <f t="shared" si="83"/>
        <v>-10.042483486343031</v>
      </c>
    </row>
    <row r="191" spans="1:68" ht="15.75" customHeight="1" x14ac:dyDescent="0.2">
      <c r="B191" s="22"/>
      <c r="C191" s="23"/>
      <c r="BI191" s="29"/>
    </row>
    <row r="192" spans="1:68" ht="15.75" customHeight="1" x14ac:dyDescent="0.2">
      <c r="A192" s="25"/>
      <c r="B192" s="26">
        <v>1</v>
      </c>
      <c r="C192" s="27"/>
      <c r="D192" s="28" t="str">
        <f>G193</f>
        <v>Yichuan S M 14</v>
      </c>
      <c r="E192" s="25"/>
      <c r="F192" s="25"/>
      <c r="G192" s="25"/>
      <c r="H192" s="25"/>
      <c r="I192" s="25"/>
      <c r="J192" s="25"/>
      <c r="K192" s="28" t="e">
        <f>STDEV(J193)/SQRT(COUNT(J193))</f>
        <v>#DIV/0!</v>
      </c>
      <c r="L192" s="25"/>
      <c r="M192" s="28" t="e">
        <f>STDEV(L193)/SQRT(COUNT(L193))</f>
        <v>#DIV/0!</v>
      </c>
      <c r="N192" s="25"/>
      <c r="O192" s="28" t="e">
        <f>STDEV(N193)/SQRT(COUNT(N193))</f>
        <v>#DIV/0!</v>
      </c>
      <c r="P192" s="25"/>
      <c r="Q192" s="28" t="e">
        <f>STDEV(P193)/SQRT(COUNT(P193))</f>
        <v>#DIV/0!</v>
      </c>
      <c r="R192" s="25"/>
      <c r="S192" s="28" t="e">
        <f>STDEV(R193)/SQRT(COUNT(R193))</f>
        <v>#DIV/0!</v>
      </c>
      <c r="T192" s="25"/>
      <c r="U192" s="28" t="e">
        <f>STDEV(T193)/SQRT(COUNT(T193))</f>
        <v>#DIV/0!</v>
      </c>
      <c r="V192" s="25"/>
      <c r="W192" s="28" t="e">
        <f>STDEV(V193)/SQRT(COUNT(V193))</f>
        <v>#DIV/0!</v>
      </c>
      <c r="X192" s="25"/>
      <c r="Y192" s="28" t="e">
        <f>STDEV(X193)/SQRT(COUNT(X193))</f>
        <v>#DIV/0!</v>
      </c>
      <c r="Z192" s="25"/>
      <c r="AA192" s="28" t="e">
        <f>STDEV(Z193)/SQRT(COUNT(Z193))</f>
        <v>#DIV/0!</v>
      </c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8">
        <f>AVERAGE(AP193)</f>
        <v>-7.83</v>
      </c>
      <c r="AR192" s="28" t="e">
        <f>STDEV(AP193)</f>
        <v>#DIV/0!</v>
      </c>
      <c r="AS192" s="25"/>
      <c r="AT192" s="28">
        <f>AVERAGE(AS193)</f>
        <v>-4.72</v>
      </c>
      <c r="AU192" s="28" t="e">
        <f>STDEV(AS193)</f>
        <v>#DIV/0!</v>
      </c>
      <c r="AV192" s="25"/>
      <c r="AW192" s="28">
        <f>AVERAGE(AV193)</f>
        <v>26.06</v>
      </c>
      <c r="AX192" s="28" t="e">
        <f>STDEV(AV193)</f>
        <v>#DIV/0!</v>
      </c>
      <c r="AY192" s="25"/>
      <c r="AZ192" s="28">
        <f>AVERAGE(AY193)</f>
        <v>0.55800000000000005</v>
      </c>
      <c r="BA192" s="28" t="e">
        <f>STDEV(AY193)/SQRT(COUNT(AY193))</f>
        <v>#DIV/0!</v>
      </c>
      <c r="BB192" s="25"/>
      <c r="BC192" s="25"/>
      <c r="BD192" s="25"/>
      <c r="BE192" s="28">
        <f>AVERAGE(BD193)</f>
        <v>0.21299999999999999</v>
      </c>
      <c r="BF192" s="28" t="e">
        <f>STDEV(BD193)/SQRT(COUNT(BD193))</f>
        <v>#DIV/0!</v>
      </c>
      <c r="BG192" s="25"/>
      <c r="BH192" s="25"/>
      <c r="BI192" s="28"/>
      <c r="BJ192" s="28">
        <f>AVERAGE(BI193)</f>
        <v>37.948341714998207</v>
      </c>
      <c r="BK192" s="28" t="e">
        <f>STDEV(BI193)/SQRT(COUNT(BI193))</f>
        <v>#DIV/0!</v>
      </c>
      <c r="BL192" s="25"/>
      <c r="BM192" s="28">
        <f>AVERAGE(BL193)</f>
        <v>1.0266835854885801</v>
      </c>
      <c r="BN192" s="25"/>
      <c r="BO192" s="28">
        <f>AVERAGE(BN193)</f>
        <v>-0.60737845368726084</v>
      </c>
      <c r="BP192" s="28" t="e">
        <f>STDEV(BN193)</f>
        <v>#DIV/0!</v>
      </c>
    </row>
    <row r="193" spans="1:68" ht="15.75" customHeight="1" x14ac:dyDescent="0.2">
      <c r="B193" s="22"/>
      <c r="C193" s="23"/>
      <c r="D193" s="29" t="s">
        <v>68</v>
      </c>
      <c r="E193" s="29" t="s">
        <v>655</v>
      </c>
      <c r="F193" s="29" t="s">
        <v>84</v>
      </c>
      <c r="G193" s="29" t="s">
        <v>656</v>
      </c>
      <c r="H193" s="29" t="s">
        <v>72</v>
      </c>
      <c r="I193" s="29" t="s">
        <v>358</v>
      </c>
      <c r="J193" s="29">
        <v>-7.82</v>
      </c>
      <c r="K193" s="29" t="s">
        <v>74</v>
      </c>
      <c r="L193" s="29">
        <v>4.01</v>
      </c>
      <c r="M193" s="29" t="s">
        <v>74</v>
      </c>
      <c r="N193" s="29">
        <v>35.06</v>
      </c>
      <c r="O193" s="29" t="s">
        <v>74</v>
      </c>
      <c r="P193" s="29">
        <v>5.4169999999999998</v>
      </c>
      <c r="Q193" s="29" t="s">
        <v>169</v>
      </c>
      <c r="R193" s="29">
        <v>-0.39200000000000002</v>
      </c>
      <c r="S193" s="29" t="s">
        <v>105</v>
      </c>
      <c r="T193" s="29">
        <v>19.361999999999998</v>
      </c>
      <c r="U193" s="29" t="s">
        <v>135</v>
      </c>
      <c r="V193" s="29">
        <v>-0.19800000000000001</v>
      </c>
      <c r="W193" s="29" t="s">
        <v>135</v>
      </c>
      <c r="X193" s="29">
        <v>-2.4790000000000001</v>
      </c>
      <c r="Y193" s="29" t="s">
        <v>657</v>
      </c>
      <c r="Z193" s="29">
        <v>-17.509</v>
      </c>
      <c r="AA193" s="29" t="s">
        <v>658</v>
      </c>
      <c r="AB193" s="29">
        <v>1.6058236918305144E-4</v>
      </c>
      <c r="AC193" s="29" t="s">
        <v>659</v>
      </c>
      <c r="AD193" s="29">
        <v>-0.39200000000000002</v>
      </c>
      <c r="AE193" s="29">
        <v>1.064124684280743</v>
      </c>
      <c r="AF193" s="29">
        <v>0.97517755539049378</v>
      </c>
      <c r="AG193" s="29">
        <v>0.55800000000000005</v>
      </c>
      <c r="AH193" s="29">
        <v>0</v>
      </c>
      <c r="AI193" s="29">
        <v>-2.3082499948312517E-3</v>
      </c>
      <c r="AJ193" s="29" t="s">
        <v>660</v>
      </c>
      <c r="AK193" s="29">
        <v>-0.153</v>
      </c>
      <c r="AL193" s="29">
        <v>1.08263457184211</v>
      </c>
      <c r="AM193" s="29">
        <v>0.37843482324436362</v>
      </c>
      <c r="AN193" s="29">
        <v>0.21299999999999999</v>
      </c>
      <c r="AO193" s="29">
        <v>0</v>
      </c>
      <c r="AP193" s="29">
        <v>-7.83</v>
      </c>
      <c r="AS193" s="29">
        <v>-4.72</v>
      </c>
      <c r="AV193" s="29">
        <v>26.06</v>
      </c>
      <c r="AY193" s="29">
        <v>0.55800000000000005</v>
      </c>
      <c r="BB193" s="29"/>
      <c r="BC193" s="29"/>
      <c r="BD193" s="29">
        <v>0.21299999999999999</v>
      </c>
      <c r="BI193" s="29">
        <f>SQRT(($BG$2*(10^6))/(AY193-$BH$2))-273.15</f>
        <v>37.948341714998207</v>
      </c>
      <c r="BL193" s="29">
        <f>IF(H193="Calcite",EXP((((18.03*10^3)/(BI193+273.15))-32.42)/1000),IF(H193="Aragonite",EXP((((17.88*10^3)/(BI193+273.15))-31.14)/1000),IF(H193="Dolomite",EXP((((18.02*10^3)/(BI193+273.15))-29.38)/1000),"")))</f>
        <v>1.0266835854885801</v>
      </c>
      <c r="BN193" s="29">
        <f>((AV193+1000)/BL193)-1000</f>
        <v>-0.60737845368726084</v>
      </c>
    </row>
    <row r="194" spans="1:68" ht="15.75" customHeight="1" x14ac:dyDescent="0.2">
      <c r="B194" s="22"/>
      <c r="C194" s="23"/>
      <c r="BI194" s="29"/>
    </row>
    <row r="195" spans="1:68" ht="15.75" customHeight="1" x14ac:dyDescent="0.2">
      <c r="A195" s="25"/>
      <c r="B195" s="26">
        <v>1</v>
      </c>
      <c r="C195" s="27"/>
      <c r="D195" s="28" t="str">
        <f>G196</f>
        <v>Yichuan S M 15</v>
      </c>
      <c r="E195" s="25"/>
      <c r="F195" s="25"/>
      <c r="G195" s="25"/>
      <c r="H195" s="25"/>
      <c r="I195" s="25"/>
      <c r="J195" s="25"/>
      <c r="K195" s="28" t="e">
        <f>STDEV(J196)/SQRT(COUNT(J196))</f>
        <v>#DIV/0!</v>
      </c>
      <c r="L195" s="25"/>
      <c r="M195" s="28" t="e">
        <f>STDEV(L196)/SQRT(COUNT(L196))</f>
        <v>#DIV/0!</v>
      </c>
      <c r="N195" s="25"/>
      <c r="O195" s="28" t="e">
        <f>STDEV(N196)/SQRT(COUNT(N196))</f>
        <v>#DIV/0!</v>
      </c>
      <c r="P195" s="25"/>
      <c r="Q195" s="28" t="e">
        <f>STDEV(P196)/SQRT(COUNT(P196))</f>
        <v>#DIV/0!</v>
      </c>
      <c r="R195" s="25"/>
      <c r="S195" s="28" t="e">
        <f>STDEV(R196)/SQRT(COUNT(R196))</f>
        <v>#DIV/0!</v>
      </c>
      <c r="T195" s="25"/>
      <c r="U195" s="28" t="e">
        <f>STDEV(T196)/SQRT(COUNT(T196))</f>
        <v>#DIV/0!</v>
      </c>
      <c r="V195" s="25"/>
      <c r="W195" s="28" t="e">
        <f>STDEV(V196)/SQRT(COUNT(V196))</f>
        <v>#DIV/0!</v>
      </c>
      <c r="X195" s="25"/>
      <c r="Y195" s="28" t="e">
        <f>STDEV(X196)/SQRT(COUNT(X196))</f>
        <v>#DIV/0!</v>
      </c>
      <c r="Z195" s="25"/>
      <c r="AA195" s="28" t="e">
        <f>STDEV(Z196)/SQRT(COUNT(Z196))</f>
        <v>#DIV/0!</v>
      </c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8">
        <f>AVERAGE(AP196)</f>
        <v>-8.93</v>
      </c>
      <c r="AR195" s="28" t="e">
        <f>STDEV(AP196)</f>
        <v>#DIV/0!</v>
      </c>
      <c r="AS195" s="25"/>
      <c r="AT195" s="28">
        <f>AVERAGE(AS196)</f>
        <v>0.52</v>
      </c>
      <c r="AU195" s="28" t="e">
        <f>STDEV(AS196)</f>
        <v>#DIV/0!</v>
      </c>
      <c r="AV195" s="25"/>
      <c r="AW195" s="28">
        <f>AVERAGE(AV196)</f>
        <v>31.45</v>
      </c>
      <c r="AX195" s="28" t="e">
        <f>STDEV(AV196)</f>
        <v>#DIV/0!</v>
      </c>
      <c r="AY195" s="25"/>
      <c r="AZ195" s="28">
        <f>AVERAGE(AY196)</f>
        <v>0.61799999999999999</v>
      </c>
      <c r="BA195" s="28" t="e">
        <f>STDEV(AY196)/SQRT(COUNT(AY196))</f>
        <v>#DIV/0!</v>
      </c>
      <c r="BB195" s="25"/>
      <c r="BC195" s="25"/>
      <c r="BD195" s="25"/>
      <c r="BE195" s="28">
        <f>AVERAGE(BD196)</f>
        <v>0.307</v>
      </c>
      <c r="BF195" s="28" t="e">
        <f>STDEV(BD196)/SQRT(COUNT(BD196))</f>
        <v>#DIV/0!</v>
      </c>
      <c r="BG195" s="25"/>
      <c r="BH195" s="25"/>
      <c r="BI195" s="28"/>
      <c r="BJ195" s="28">
        <f>AVERAGE(BI196)</f>
        <v>17.138203996149912</v>
      </c>
      <c r="BK195" s="28" t="e">
        <f>STDEV(BI196)/SQRT(COUNT(BI196))</f>
        <v>#DIV/0!</v>
      </c>
      <c r="BL195" s="25"/>
      <c r="BM195" s="28">
        <f>AVERAGE(BL196)</f>
        <v>1.0309224251974474</v>
      </c>
      <c r="BN195" s="25"/>
      <c r="BO195" s="28">
        <f>AVERAGE(BN196)</f>
        <v>0.51175024391545776</v>
      </c>
      <c r="BP195" s="28" t="e">
        <f>STDEV(BN196)</f>
        <v>#DIV/0!</v>
      </c>
    </row>
    <row r="196" spans="1:68" ht="15.75" customHeight="1" x14ac:dyDescent="0.2">
      <c r="B196" s="22"/>
      <c r="C196" s="23"/>
      <c r="D196" s="29" t="s">
        <v>68</v>
      </c>
      <c r="E196" s="29" t="s">
        <v>661</v>
      </c>
      <c r="F196" s="29" t="s">
        <v>84</v>
      </c>
      <c r="G196" s="29" t="s">
        <v>662</v>
      </c>
      <c r="H196" s="29" t="s">
        <v>72</v>
      </c>
      <c r="I196" s="29" t="s">
        <v>358</v>
      </c>
      <c r="J196" s="29">
        <v>-8.92</v>
      </c>
      <c r="K196" s="29" t="s">
        <v>74</v>
      </c>
      <c r="L196" s="29">
        <v>9.2899999999999991</v>
      </c>
      <c r="M196" s="29" t="s">
        <v>74</v>
      </c>
      <c r="N196" s="29">
        <v>40.5</v>
      </c>
      <c r="O196" s="29" t="s">
        <v>74</v>
      </c>
      <c r="P196" s="29">
        <v>9.7729999999999997</v>
      </c>
      <c r="Q196" s="29" t="s">
        <v>106</v>
      </c>
      <c r="R196" s="29">
        <v>-0.33300000000000002</v>
      </c>
      <c r="S196" s="29" t="s">
        <v>169</v>
      </c>
      <c r="T196" s="29">
        <v>30.138000000000002</v>
      </c>
      <c r="U196" s="29" t="s">
        <v>106</v>
      </c>
      <c r="V196" s="29">
        <v>-0.156</v>
      </c>
      <c r="W196" s="29" t="s">
        <v>106</v>
      </c>
      <c r="X196" s="29">
        <v>27.905999999999999</v>
      </c>
      <c r="Y196" s="29" t="s">
        <v>663</v>
      </c>
      <c r="Z196" s="29">
        <v>2.9689999999999999</v>
      </c>
      <c r="AA196" s="29" t="s">
        <v>664</v>
      </c>
      <c r="AB196" s="29">
        <v>3.1761463995726087E-4</v>
      </c>
      <c r="AC196" s="29" t="s">
        <v>665</v>
      </c>
      <c r="AD196" s="29">
        <v>-0.33700000000000002</v>
      </c>
      <c r="AE196" s="29">
        <v>1.0484033119005194</v>
      </c>
      <c r="AF196" s="29">
        <v>0.97042233645632958</v>
      </c>
      <c r="AG196" s="29">
        <v>0.61799999999999999</v>
      </c>
      <c r="AH196" s="29">
        <v>0</v>
      </c>
      <c r="AI196" s="29">
        <v>-2.6812441376507143E-3</v>
      </c>
      <c r="AJ196" s="29" t="s">
        <v>666</v>
      </c>
      <c r="AK196" s="29">
        <v>-7.4999999999999997E-2</v>
      </c>
      <c r="AL196" s="29">
        <v>1.2271812782328757</v>
      </c>
      <c r="AM196" s="29">
        <v>0.39931974769837469</v>
      </c>
      <c r="AN196" s="29">
        <v>0.307</v>
      </c>
      <c r="AO196" s="29">
        <v>0</v>
      </c>
      <c r="AP196" s="29">
        <v>-8.93</v>
      </c>
      <c r="AS196" s="29">
        <v>0.52</v>
      </c>
      <c r="AV196" s="29">
        <v>31.45</v>
      </c>
      <c r="AY196" s="29">
        <v>0.61799999999999999</v>
      </c>
      <c r="BB196" s="29"/>
      <c r="BC196" s="29"/>
      <c r="BD196" s="29">
        <v>0.307</v>
      </c>
      <c r="BI196" s="29">
        <f>SQRT(($BG$2*(10^6))/(AY196-$BH$2))-273.15</f>
        <v>17.138203996149912</v>
      </c>
      <c r="BL196" s="29">
        <f>IF(H196="Calcite",EXP((((18.03*10^3)/(BI196+273.15))-32.42)/1000),IF(H196="Aragonite",EXP((((17.88*10^3)/(BI196+273.15))-31.14)/1000),IF(H196="Dolomite",EXP((((18.02*10^3)/(BI196+273.15))-29.38)/1000),"")))</f>
        <v>1.0309224251974474</v>
      </c>
      <c r="BN196" s="29">
        <f>((AV196+1000)/BL196)-1000</f>
        <v>0.51175024391545776</v>
      </c>
    </row>
    <row r="197" spans="1:68" ht="15.75" customHeight="1" x14ac:dyDescent="0.2">
      <c r="B197" s="22"/>
      <c r="C197" s="23"/>
      <c r="BI197" s="29"/>
    </row>
    <row r="198" spans="1:68" ht="15.75" customHeight="1" x14ac:dyDescent="0.2">
      <c r="A198" s="25"/>
      <c r="B198" s="26">
        <v>1</v>
      </c>
      <c r="C198" s="27"/>
      <c r="D198" s="28" t="str">
        <f>G199</f>
        <v>Yichuan S M 16</v>
      </c>
      <c r="E198" s="25"/>
      <c r="F198" s="25"/>
      <c r="G198" s="25"/>
      <c r="H198" s="25"/>
      <c r="I198" s="25"/>
      <c r="J198" s="25"/>
      <c r="K198" s="28" t="e">
        <f>STDEV(J199)/SQRT(COUNT(J199))</f>
        <v>#DIV/0!</v>
      </c>
      <c r="L198" s="25"/>
      <c r="M198" s="28" t="e">
        <f>STDEV(L199)/SQRT(COUNT(L199))</f>
        <v>#DIV/0!</v>
      </c>
      <c r="N198" s="25"/>
      <c r="O198" s="28" t="e">
        <f>STDEV(N199)/SQRT(COUNT(N199))</f>
        <v>#DIV/0!</v>
      </c>
      <c r="P198" s="25"/>
      <c r="Q198" s="28" t="e">
        <f>STDEV(P199)/SQRT(COUNT(P199))</f>
        <v>#DIV/0!</v>
      </c>
      <c r="R198" s="25"/>
      <c r="S198" s="28" t="e">
        <f>STDEV(R199)/SQRT(COUNT(R199))</f>
        <v>#DIV/0!</v>
      </c>
      <c r="T198" s="25"/>
      <c r="U198" s="28" t="e">
        <f>STDEV(T199)/SQRT(COUNT(T199))</f>
        <v>#DIV/0!</v>
      </c>
      <c r="V198" s="25"/>
      <c r="W198" s="28" t="e">
        <f>STDEV(V199)/SQRT(COUNT(V199))</f>
        <v>#DIV/0!</v>
      </c>
      <c r="X198" s="25"/>
      <c r="Y198" s="28" t="e">
        <f>STDEV(X199)/SQRT(COUNT(X199))</f>
        <v>#DIV/0!</v>
      </c>
      <c r="Z198" s="25"/>
      <c r="AA198" s="28" t="e">
        <f>STDEV(Z199)/SQRT(COUNT(Z199))</f>
        <v>#DIV/0!</v>
      </c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8">
        <f>AVERAGE(AP199)</f>
        <v>-9.18</v>
      </c>
      <c r="AR198" s="28" t="e">
        <f>STDEV(AP199)</f>
        <v>#DIV/0!</v>
      </c>
      <c r="AS198" s="25"/>
      <c r="AT198" s="28">
        <f>AVERAGE(AS199)</f>
        <v>-5.53</v>
      </c>
      <c r="AU198" s="28" t="e">
        <f>STDEV(AS199)</f>
        <v>#DIV/0!</v>
      </c>
      <c r="AV198" s="25"/>
      <c r="AW198" s="28">
        <f>AVERAGE(AV199)</f>
        <v>25.22</v>
      </c>
      <c r="AX198" s="28" t="e">
        <f>STDEV(AV199)</f>
        <v>#DIV/0!</v>
      </c>
      <c r="AY198" s="25"/>
      <c r="AZ198" s="28">
        <f>AVERAGE(AY199)</f>
        <v>0.56200000000000006</v>
      </c>
      <c r="BA198" s="28" t="e">
        <f>STDEV(AY199)/SQRT(COUNT(AY199))</f>
        <v>#DIV/0!</v>
      </c>
      <c r="BB198" s="25"/>
      <c r="BC198" s="25"/>
      <c r="BD198" s="25"/>
      <c r="BE198" s="28">
        <f>AVERAGE(BD199)</f>
        <v>0.26700000000000002</v>
      </c>
      <c r="BF198" s="28" t="e">
        <f>STDEV(BD199)/SQRT(COUNT(BD199))</f>
        <v>#DIV/0!</v>
      </c>
      <c r="BG198" s="25"/>
      <c r="BH198" s="25"/>
      <c r="BI198" s="28"/>
      <c r="BJ198" s="28">
        <f>AVERAGE(BI199)</f>
        <v>36.419593683445157</v>
      </c>
      <c r="BK198" s="28" t="e">
        <f>STDEV(BI199)/SQRT(COUNT(BI199))</f>
        <v>#DIV/0!</v>
      </c>
      <c r="BL198" s="25"/>
      <c r="BM198" s="28">
        <f>AVERAGE(BL199)</f>
        <v>1.0269750231567769</v>
      </c>
      <c r="BN198" s="25"/>
      <c r="BO198" s="28">
        <f>AVERAGE(BN199)</f>
        <v>-1.7089248688660064</v>
      </c>
      <c r="BP198" s="28" t="e">
        <f>STDEV(BN199)</f>
        <v>#DIV/0!</v>
      </c>
    </row>
    <row r="199" spans="1:68" ht="15.75" customHeight="1" x14ac:dyDescent="0.2">
      <c r="B199" s="22"/>
      <c r="C199" s="23"/>
      <c r="D199" s="29" t="s">
        <v>68</v>
      </c>
      <c r="E199" s="29" t="s">
        <v>667</v>
      </c>
      <c r="F199" s="29" t="s">
        <v>84</v>
      </c>
      <c r="G199" s="29" t="s">
        <v>668</v>
      </c>
      <c r="H199" s="29" t="s">
        <v>72</v>
      </c>
      <c r="I199" s="29" t="s">
        <v>358</v>
      </c>
      <c r="J199" s="29">
        <v>-9.16</v>
      </c>
      <c r="K199" s="29" t="s">
        <v>74</v>
      </c>
      <c r="L199" s="29">
        <v>3.19</v>
      </c>
      <c r="M199" s="29" t="s">
        <v>74</v>
      </c>
      <c r="N199" s="29">
        <v>34.21</v>
      </c>
      <c r="O199" s="29" t="s">
        <v>74</v>
      </c>
      <c r="P199" s="29">
        <v>3.2650000000000001</v>
      </c>
      <c r="Q199" s="29" t="s">
        <v>345</v>
      </c>
      <c r="R199" s="29">
        <v>-0.38800000000000001</v>
      </c>
      <c r="S199" s="29" t="s">
        <v>87</v>
      </c>
      <c r="T199" s="29">
        <v>17.747</v>
      </c>
      <c r="U199" s="29" t="s">
        <v>107</v>
      </c>
      <c r="V199" s="29">
        <v>-0.14299999999999999</v>
      </c>
      <c r="W199" s="29" t="s">
        <v>107</v>
      </c>
      <c r="X199" s="29">
        <v>4.6449999999999996</v>
      </c>
      <c r="Y199" s="29" t="s">
        <v>669</v>
      </c>
      <c r="Z199" s="29">
        <v>-7.524</v>
      </c>
      <c r="AA199" s="29" t="s">
        <v>670</v>
      </c>
      <c r="AB199" s="29">
        <v>1.6058236918305201E-4</v>
      </c>
      <c r="AC199" s="29" t="s">
        <v>671</v>
      </c>
      <c r="AD199" s="29">
        <v>-0.38800000000000001</v>
      </c>
      <c r="AE199" s="29">
        <v>1.0641246842807432</v>
      </c>
      <c r="AF199" s="29">
        <v>0.97517755539049422</v>
      </c>
      <c r="AG199" s="29">
        <v>0.56200000000000006</v>
      </c>
      <c r="AH199" s="29">
        <v>0</v>
      </c>
      <c r="AI199" s="29">
        <v>-2.3082499948312509E-3</v>
      </c>
      <c r="AJ199" s="29" t="s">
        <v>672</v>
      </c>
      <c r="AK199" s="29">
        <v>-0.10299999999999999</v>
      </c>
      <c r="AL199" s="29">
        <v>1.08263457184211</v>
      </c>
      <c r="AM199" s="29">
        <v>0.37843482324436362</v>
      </c>
      <c r="AN199" s="29">
        <v>0.26700000000000002</v>
      </c>
      <c r="AO199" s="29">
        <v>0</v>
      </c>
      <c r="AP199" s="29">
        <v>-9.18</v>
      </c>
      <c r="AS199" s="29">
        <v>-5.53</v>
      </c>
      <c r="AV199" s="29">
        <v>25.22</v>
      </c>
      <c r="AY199" s="29">
        <v>0.56200000000000006</v>
      </c>
      <c r="BB199" s="29"/>
      <c r="BC199" s="29"/>
      <c r="BD199" s="29">
        <v>0.26700000000000002</v>
      </c>
      <c r="BI199" s="29">
        <f>SQRT(($BG$2*(10^6))/(AY199-$BH$2))-273.15</f>
        <v>36.419593683445157</v>
      </c>
      <c r="BL199" s="29">
        <f>IF(H199="Calcite",EXP((((18.03*10^3)/(BI199+273.15))-32.42)/1000),IF(H199="Aragonite",EXP((((17.88*10^3)/(BI199+273.15))-31.14)/1000),IF(H199="Dolomite",EXP((((18.02*10^3)/(BI199+273.15))-29.38)/1000),"")))</f>
        <v>1.0269750231567769</v>
      </c>
      <c r="BN199" s="29">
        <f>((AV199+1000)/BL199)-1000</f>
        <v>-1.7089248688660064</v>
      </c>
    </row>
    <row r="200" spans="1:68" ht="15.75" customHeight="1" x14ac:dyDescent="0.2">
      <c r="B200" s="22"/>
      <c r="C200" s="23"/>
      <c r="BI200" s="29"/>
    </row>
    <row r="201" spans="1:68" ht="15.75" customHeight="1" x14ac:dyDescent="0.2">
      <c r="A201" s="25"/>
      <c r="B201" s="26">
        <v>1</v>
      </c>
      <c r="C201" s="27"/>
      <c r="D201" s="28" t="str">
        <f>G202</f>
        <v>Yichuan S M 17</v>
      </c>
      <c r="E201" s="25"/>
      <c r="F201" s="25"/>
      <c r="G201" s="25"/>
      <c r="H201" s="25"/>
      <c r="I201" s="25"/>
      <c r="J201" s="25"/>
      <c r="K201" s="28">
        <f>STDEV(J202:J203)/SQRT(COUNT(J202:J203))</f>
        <v>2.0000000000000018E-2</v>
      </c>
      <c r="L201" s="25"/>
      <c r="M201" s="28">
        <f>STDEV(L202:L203)/SQRT(COUNT(L202:L203))</f>
        <v>0.10999999999999997</v>
      </c>
      <c r="N201" s="25"/>
      <c r="O201" s="28">
        <f>STDEV(N202:N203)/SQRT(COUNT(N202:N203))</f>
        <v>0.11500000000000198</v>
      </c>
      <c r="P201" s="25"/>
      <c r="Q201" s="28">
        <f>STDEV(P202:P203)/SQRT(COUNT(P202:P203))</f>
        <v>0.12450000000000004</v>
      </c>
      <c r="R201" s="25"/>
      <c r="S201" s="28">
        <f>STDEV(R202:R203)/SQRT(COUNT(R202:R203))</f>
        <v>5.0000000000000044E-3</v>
      </c>
      <c r="T201" s="25"/>
      <c r="U201" s="28">
        <f>STDEV(T202:T203)/SQRT(COUNT(T202:T203))</f>
        <v>1.9905000000000042</v>
      </c>
      <c r="V201" s="25"/>
      <c r="W201" s="28">
        <f>STDEV(V202:V203)/SQRT(COUNT(V202:V203))</f>
        <v>2.1809999999999996</v>
      </c>
      <c r="X201" s="25"/>
      <c r="Y201" s="28">
        <f>STDEV(X202:X203)/SQRT(COUNT(X202:X203))</f>
        <v>877.54949999999974</v>
      </c>
      <c r="Z201" s="25"/>
      <c r="AA201" s="28">
        <f>STDEV(Z202:Z203)/SQRT(COUNT(Z202:Z203))</f>
        <v>869.02599999999973</v>
      </c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8">
        <f>AP203</f>
        <v>-7.33</v>
      </c>
      <c r="AR201" s="28"/>
      <c r="AS201" s="25"/>
      <c r="AT201" s="28">
        <f>AS203</f>
        <v>-7.34</v>
      </c>
      <c r="AU201" s="28"/>
      <c r="AV201" s="25"/>
      <c r="AW201" s="28">
        <f>AV203</f>
        <v>23.36</v>
      </c>
      <c r="AX201" s="28"/>
      <c r="AY201" s="25"/>
      <c r="AZ201" s="28">
        <f>AY203</f>
        <v>0.63500000000000001</v>
      </c>
      <c r="BA201" s="28"/>
      <c r="BB201" s="30"/>
      <c r="BC201" s="31"/>
      <c r="BD201" s="25"/>
      <c r="BE201" s="28">
        <f>BD203</f>
        <v>0.26800000000000002</v>
      </c>
      <c r="BF201" s="28"/>
      <c r="BG201" s="25"/>
      <c r="BH201" s="25"/>
      <c r="BI201" s="28"/>
      <c r="BJ201" s="28">
        <f>BI203</f>
        <v>11.962225779571384</v>
      </c>
      <c r="BK201" s="28"/>
      <c r="BL201" s="25"/>
      <c r="BM201" s="28">
        <f>BL203</f>
        <v>1.0320758347560171</v>
      </c>
      <c r="BN201" s="25"/>
      <c r="BO201" s="28">
        <f>BN203</f>
        <v>-8.4449557508314683</v>
      </c>
      <c r="BP201" s="28">
        <f>BN203</f>
        <v>-8.4449557508314683</v>
      </c>
    </row>
    <row r="202" spans="1:68" s="106" customFormat="1" ht="15.75" customHeight="1" x14ac:dyDescent="0.2">
      <c r="A202" s="102" t="s">
        <v>865</v>
      </c>
      <c r="B202" s="103"/>
      <c r="C202" s="104"/>
      <c r="D202" s="105" t="s">
        <v>68</v>
      </c>
      <c r="E202" s="105" t="s">
        <v>673</v>
      </c>
      <c r="F202" s="105" t="s">
        <v>84</v>
      </c>
      <c r="G202" s="105" t="s">
        <v>674</v>
      </c>
      <c r="H202" s="105" t="s">
        <v>72</v>
      </c>
      <c r="I202" s="105" t="s">
        <v>358</v>
      </c>
      <c r="J202" s="105">
        <v>-7.36</v>
      </c>
      <c r="K202" s="105" t="s">
        <v>106</v>
      </c>
      <c r="L202" s="105">
        <v>1.2</v>
      </c>
      <c r="M202" s="105" t="s">
        <v>106</v>
      </c>
      <c r="N202" s="105">
        <v>32.159999999999997</v>
      </c>
      <c r="O202" s="105" t="s">
        <v>106</v>
      </c>
      <c r="P202" s="105">
        <v>3.089</v>
      </c>
      <c r="Q202" s="105" t="s">
        <v>246</v>
      </c>
      <c r="R202" s="105">
        <v>-0.30199999999999999</v>
      </c>
      <c r="S202" s="105" t="s">
        <v>386</v>
      </c>
      <c r="T202" s="105">
        <v>18.186</v>
      </c>
      <c r="U202" s="105" t="s">
        <v>675</v>
      </c>
      <c r="V202" s="105">
        <v>4.2549999999999999</v>
      </c>
      <c r="W202" s="105" t="s">
        <v>676</v>
      </c>
      <c r="X202" s="105">
        <v>1772.213</v>
      </c>
      <c r="Y202" s="105" t="s">
        <v>677</v>
      </c>
      <c r="Z202" s="105">
        <v>1744.5309999999999</v>
      </c>
      <c r="AA202" s="105" t="s">
        <v>678</v>
      </c>
      <c r="AB202" s="105">
        <v>2.9789496735668878E-4</v>
      </c>
      <c r="AC202" s="105" t="s">
        <v>679</v>
      </c>
      <c r="AD202" s="105">
        <v>-0.30199999999999999</v>
      </c>
      <c r="AE202" s="105">
        <v>1.0484033119005201</v>
      </c>
      <c r="AF202" s="105">
        <v>0.97042233645632969</v>
      </c>
      <c r="AG202" s="105">
        <v>0.65300000000000002</v>
      </c>
      <c r="AH202" s="105">
        <v>0</v>
      </c>
      <c r="AI202" s="105">
        <v>-2.3282632768376168E-3</v>
      </c>
      <c r="AJ202" s="105" t="s">
        <v>680</v>
      </c>
      <c r="AK202" s="105">
        <v>4.2969999999999997</v>
      </c>
      <c r="AL202" s="105">
        <v>1.0970990876262909</v>
      </c>
      <c r="AM202" s="105">
        <v>0.35699153714428888</v>
      </c>
      <c r="AN202" s="105">
        <v>5.0720000000000001</v>
      </c>
      <c r="AO202" s="105">
        <v>0</v>
      </c>
      <c r="AP202" s="105">
        <v>-7.37</v>
      </c>
      <c r="AQ202" s="102"/>
      <c r="AR202" s="102"/>
      <c r="AS202" s="105">
        <v>-7.51</v>
      </c>
      <c r="AT202" s="102"/>
      <c r="AU202" s="102"/>
      <c r="AV202" s="105">
        <v>23.18</v>
      </c>
      <c r="AW202" s="102"/>
      <c r="AX202" s="102"/>
      <c r="AY202" s="105">
        <v>0.65300000000000002</v>
      </c>
      <c r="AZ202" s="102"/>
      <c r="BA202" s="102"/>
      <c r="BB202" s="105"/>
      <c r="BC202" s="105"/>
      <c r="BD202" s="105">
        <v>5.0720000000000001</v>
      </c>
      <c r="BE202" s="102"/>
      <c r="BF202" s="102"/>
      <c r="BG202" s="102"/>
      <c r="BH202" s="102"/>
      <c r="BI202" s="105">
        <f t="shared" ref="BI202:BI203" si="84">SQRT(($BG$2*(10^6))/(AY202-$BH$2))-273.15</f>
        <v>6.7726918755492989</v>
      </c>
      <c r="BJ202" s="102"/>
      <c r="BK202" s="102"/>
      <c r="BL202" s="105">
        <f t="shared" ref="BL202:BL203" si="85">IF(H202="Calcite",EXP((((18.03*10^3)/(BI202+273.15))-32.42)/1000),IF(H202="Aragonite",EXP((((17.88*10^3)/(BI202+273.15))-31.14)/1000),IF(H202="Dolomite",EXP((((18.02*10^3)/(BI202+273.15))-29.38)/1000),"")))</f>
        <v>1.033276455983972</v>
      </c>
      <c r="BM202" s="102"/>
      <c r="BN202" s="105">
        <f t="shared" ref="BN202:BN203" si="86">((AV202+1000)/BL202)-1000</f>
        <v>-9.7713016932698338</v>
      </c>
      <c r="BO202" s="102"/>
      <c r="BP202" s="102"/>
    </row>
    <row r="203" spans="1:68" ht="15.75" customHeight="1" x14ac:dyDescent="0.2">
      <c r="B203" s="22"/>
      <c r="C203" s="23"/>
      <c r="D203" s="29" t="s">
        <v>94</v>
      </c>
      <c r="E203" s="29" t="s">
        <v>681</v>
      </c>
      <c r="F203" s="29" t="s">
        <v>84</v>
      </c>
      <c r="G203" s="29" t="s">
        <v>674</v>
      </c>
      <c r="H203" s="29" t="s">
        <v>72</v>
      </c>
      <c r="I203" s="29" t="s">
        <v>358</v>
      </c>
      <c r="J203" s="29">
        <v>-7.32</v>
      </c>
      <c r="K203" s="29" t="s">
        <v>74</v>
      </c>
      <c r="L203" s="29">
        <v>1.42</v>
      </c>
      <c r="M203" s="29" t="s">
        <v>74</v>
      </c>
      <c r="N203" s="29">
        <v>32.39</v>
      </c>
      <c r="O203" s="29" t="s">
        <v>74</v>
      </c>
      <c r="P203" s="29">
        <v>3.3380000000000001</v>
      </c>
      <c r="Q203" s="29" t="s">
        <v>223</v>
      </c>
      <c r="R203" s="29">
        <v>-0.312</v>
      </c>
      <c r="S203" s="29" t="s">
        <v>222</v>
      </c>
      <c r="T203" s="29">
        <v>14.205</v>
      </c>
      <c r="U203" s="29" t="s">
        <v>268</v>
      </c>
      <c r="V203" s="29">
        <v>-0.107</v>
      </c>
      <c r="W203" s="29" t="s">
        <v>268</v>
      </c>
      <c r="X203" s="29">
        <v>17.114000000000001</v>
      </c>
      <c r="Y203" s="29" t="s">
        <v>682</v>
      </c>
      <c r="Z203" s="29">
        <v>6.4790000000000001</v>
      </c>
      <c r="AA203" s="29" t="s">
        <v>683</v>
      </c>
      <c r="AB203" s="29">
        <v>1.9202280668918621E-4</v>
      </c>
      <c r="AC203" s="29" t="s">
        <v>684</v>
      </c>
      <c r="AD203" s="29">
        <v>-0.313</v>
      </c>
      <c r="AE203" s="29">
        <v>1.0603962913491443</v>
      </c>
      <c r="AF203" s="29">
        <v>0.96617796496692887</v>
      </c>
      <c r="AG203" s="29">
        <v>0.63500000000000001</v>
      </c>
      <c r="AH203" s="29">
        <v>0</v>
      </c>
      <c r="AI203" s="29">
        <v>-4.9488106800847694E-3</v>
      </c>
      <c r="AJ203" s="29" t="s">
        <v>685</v>
      </c>
      <c r="AK203" s="29">
        <v>-3.6999999999999998E-2</v>
      </c>
      <c r="AL203" s="29">
        <v>0.65595225409568303</v>
      </c>
      <c r="AM203" s="29">
        <v>0.29257308729479703</v>
      </c>
      <c r="AN203" s="29">
        <v>0.26800000000000002</v>
      </c>
      <c r="AO203" s="29">
        <v>0</v>
      </c>
      <c r="AP203" s="29">
        <v>-7.33</v>
      </c>
      <c r="AS203" s="29">
        <v>-7.34</v>
      </c>
      <c r="AV203" s="29">
        <v>23.36</v>
      </c>
      <c r="AY203" s="29">
        <v>0.63500000000000001</v>
      </c>
      <c r="BB203" s="29"/>
      <c r="BC203" s="29"/>
      <c r="BD203" s="29">
        <v>0.26800000000000002</v>
      </c>
      <c r="BI203" s="29">
        <f t="shared" si="84"/>
        <v>11.962225779571384</v>
      </c>
      <c r="BL203" s="29">
        <f t="shared" si="85"/>
        <v>1.0320758347560171</v>
      </c>
      <c r="BN203" s="29">
        <f t="shared" si="86"/>
        <v>-8.4449557508314683</v>
      </c>
    </row>
    <row r="204" spans="1:68" ht="15.75" customHeight="1" x14ac:dyDescent="0.2">
      <c r="B204" s="22"/>
      <c r="C204" s="23"/>
      <c r="BI204" s="29"/>
    </row>
    <row r="205" spans="1:68" ht="15.75" customHeight="1" x14ac:dyDescent="0.2">
      <c r="A205" s="25"/>
      <c r="B205" s="26">
        <v>2</v>
      </c>
      <c r="C205" s="27"/>
      <c r="D205" s="28" t="str">
        <f>G206</f>
        <v>Yichuan S M 18</v>
      </c>
      <c r="E205" s="25"/>
      <c r="F205" s="25"/>
      <c r="G205" s="25"/>
      <c r="H205" s="25"/>
      <c r="I205" s="25"/>
      <c r="J205" s="25"/>
      <c r="K205" s="28">
        <f>STDEV(J206:J208)/SQRT(COUNT(J206:J208))</f>
        <v>2.9059326290271324E-2</v>
      </c>
      <c r="L205" s="25"/>
      <c r="M205" s="28">
        <f>STDEV(L206:L208)/SQRT(COUNT(L206:L208))</f>
        <v>0.14892205269125786</v>
      </c>
      <c r="N205" s="25"/>
      <c r="O205" s="28">
        <f>STDEV(N206:N208)/SQRT(COUNT(N206:N208))</f>
        <v>0.1553490693030804</v>
      </c>
      <c r="P205" s="25"/>
      <c r="Q205" s="28">
        <f>STDEV(P206:P208)/SQRT(COUNT(P206:P208))</f>
        <v>1.7573161670886412</v>
      </c>
      <c r="R205" s="25"/>
      <c r="S205" s="28">
        <f>STDEV(R206:R208)/SQRT(COUNT(R206:R208))</f>
        <v>5.0954227825896065E-2</v>
      </c>
      <c r="T205" s="25"/>
      <c r="U205" s="28">
        <f>STDEV(T206:T208)/SQRT(COUNT(T206:T208))</f>
        <v>3.15033860613956</v>
      </c>
      <c r="V205" s="25"/>
      <c r="W205" s="28">
        <f>STDEV(V206:V208)/SQRT(COUNT(V206:V208))</f>
        <v>0.4617058948436043</v>
      </c>
      <c r="X205" s="25"/>
      <c r="Y205" s="28">
        <f>STDEV(X206:X208)/SQRT(COUNT(X206:X208))</f>
        <v>37.983381853120981</v>
      </c>
      <c r="Z205" s="25"/>
      <c r="AA205" s="28">
        <f>STDEV(Z206:Z208)/SQRT(COUNT(Z206:Z208))</f>
        <v>33.824829072410374</v>
      </c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8">
        <f>AVERAGE(AP206:AP207)</f>
        <v>-5.51</v>
      </c>
      <c r="AR205" s="28">
        <f>STDEV(AP206:AP207)</f>
        <v>8.4852813742385777E-2</v>
      </c>
      <c r="AS205" s="25"/>
      <c r="AT205" s="28">
        <f>AVERAGE(AS206:AS207)</f>
        <v>-8.52</v>
      </c>
      <c r="AU205" s="28">
        <f>STDEV(AS206:AS207)</f>
        <v>0</v>
      </c>
      <c r="AV205" s="25"/>
      <c r="AW205" s="28">
        <f>AVERAGE(AV206:AV207)</f>
        <v>22.14</v>
      </c>
      <c r="AX205" s="28">
        <f>STDEV(AV206:AV207)</f>
        <v>0</v>
      </c>
      <c r="AY205" s="25"/>
      <c r="AZ205" s="28">
        <f>AVERAGE(AY206:AY207)</f>
        <v>0.58000000000000007</v>
      </c>
      <c r="BA205" s="28">
        <f>STDEV(AY206:AY207)/SQRT(COUNT(AY206:AY207))</f>
        <v>4.1999999999999982E-2</v>
      </c>
      <c r="BB205" s="28">
        <f>STDEV(AY206:AY2070)</f>
        <v>3.0930567405076801E-2</v>
      </c>
      <c r="BC205" s="31">
        <f>BB205*1.95</f>
        <v>6.0314606439899762E-2</v>
      </c>
      <c r="BD205" s="25"/>
      <c r="BE205" s="28">
        <f>AVERAGE(BD206:BD207)</f>
        <v>0.2505</v>
      </c>
      <c r="BF205" s="28">
        <f>STDEV(BD206:BD207)/SQRT(COUNT(BD206:BD207))</f>
        <v>5.150000000000008E-2</v>
      </c>
      <c r="BG205" s="25"/>
      <c r="BH205" s="25"/>
      <c r="BI205" s="28"/>
      <c r="BJ205" s="28">
        <f>AVERAGE(BI206:BI207)</f>
        <v>30.921013646373552</v>
      </c>
      <c r="BK205" s="28">
        <f>STDEV(BI206:BI207)/SQRT(COUNT(BI206:BI207))</f>
        <v>15.026019662723026</v>
      </c>
      <c r="BL205" s="25"/>
      <c r="BM205" s="28">
        <f>AVERAGE(BL206:BL208)</f>
        <v>1.0285769943905274</v>
      </c>
      <c r="BN205" s="25"/>
      <c r="BO205" s="28">
        <f>AVERAGE(BN206:BN207)</f>
        <v>-5.8858957016191198</v>
      </c>
      <c r="BP205" s="28">
        <f>STDEV(BN206:BN207)</f>
        <v>4.0951824337569498</v>
      </c>
    </row>
    <row r="206" spans="1:68" ht="15.75" customHeight="1" x14ac:dyDescent="0.2">
      <c r="B206" s="22"/>
      <c r="C206" s="23"/>
      <c r="D206" s="29" t="s">
        <v>68</v>
      </c>
      <c r="E206" s="29" t="s">
        <v>686</v>
      </c>
      <c r="F206" s="29" t="s">
        <v>84</v>
      </c>
      <c r="G206" s="29" t="s">
        <v>687</v>
      </c>
      <c r="H206" s="29" t="s">
        <v>72</v>
      </c>
      <c r="I206" s="29" t="s">
        <v>358</v>
      </c>
      <c r="J206" s="29">
        <v>-5.43</v>
      </c>
      <c r="K206" s="29" t="s">
        <v>74</v>
      </c>
      <c r="L206" s="29">
        <v>0.18</v>
      </c>
      <c r="M206" s="29" t="s">
        <v>74</v>
      </c>
      <c r="N206" s="29">
        <v>31.11</v>
      </c>
      <c r="O206" s="29" t="s">
        <v>74</v>
      </c>
      <c r="P206" s="29">
        <v>3.8149999999999999</v>
      </c>
      <c r="Q206" s="29" t="s">
        <v>193</v>
      </c>
      <c r="R206" s="29">
        <v>-0.41</v>
      </c>
      <c r="S206" s="29" t="s">
        <v>162</v>
      </c>
      <c r="T206" s="29">
        <v>11.715999999999999</v>
      </c>
      <c r="U206" s="29" t="s">
        <v>316</v>
      </c>
      <c r="V206" s="29">
        <v>-9.8000000000000004E-2</v>
      </c>
      <c r="W206" s="29" t="s">
        <v>268</v>
      </c>
      <c r="X206" s="29">
        <v>0.442</v>
      </c>
      <c r="Y206" s="29" t="s">
        <v>688</v>
      </c>
      <c r="Z206" s="29">
        <v>-9.4459999999999997</v>
      </c>
      <c r="AA206" s="29" t="s">
        <v>689</v>
      </c>
      <c r="AB206" s="29">
        <v>1.6058236918305277E-4</v>
      </c>
      <c r="AC206" s="29" t="s">
        <v>690</v>
      </c>
      <c r="AD206" s="29">
        <v>-0.41099999999999998</v>
      </c>
      <c r="AE206" s="29">
        <v>1.064124684280743</v>
      </c>
      <c r="AF206" s="29">
        <v>0.97517755539049411</v>
      </c>
      <c r="AG206" s="29">
        <v>0.53800000000000003</v>
      </c>
      <c r="AH206" s="29">
        <v>0</v>
      </c>
      <c r="AI206" s="29">
        <v>-2.3082499948312526E-3</v>
      </c>
      <c r="AJ206" s="29" t="s">
        <v>691</v>
      </c>
      <c r="AK206" s="29">
        <v>-7.0999999999999994E-2</v>
      </c>
      <c r="AL206" s="29">
        <v>1.08263457184211</v>
      </c>
      <c r="AM206" s="29">
        <v>0.37843482324436362</v>
      </c>
      <c r="AN206" s="29">
        <v>0.30199999999999999</v>
      </c>
      <c r="AO206" s="29">
        <v>0</v>
      </c>
      <c r="AP206" s="29">
        <v>-5.45</v>
      </c>
      <c r="AS206" s="29">
        <v>-8.52</v>
      </c>
      <c r="AV206" s="29">
        <v>22.14</v>
      </c>
      <c r="AY206" s="29">
        <v>0.53800000000000003</v>
      </c>
      <c r="BB206" s="29"/>
      <c r="BC206" s="29"/>
      <c r="BD206" s="29">
        <v>0.30199999999999999</v>
      </c>
      <c r="BI206" s="29">
        <f t="shared" ref="BI206:BI208" si="87">SQRT(($BG$2*(10^6))/(AY206-$BH$2))-273.15</f>
        <v>45.947033309096582</v>
      </c>
      <c r="BL206" s="29">
        <f t="shared" ref="BL206:BL208" si="88">IF(H206="Calcite",EXP((((18.03*10^3)/(BI206+273.15))-32.42)/1000),IF(H206="Aragonite",EXP((((17.88*10^3)/(BI206+273.15))-31.14)/1000),IF(H206="Dolomite",EXP((((18.02*10^3)/(BI206+273.15))-29.38)/1000),"")))</f>
        <v>1.0252055331211549</v>
      </c>
      <c r="BN206" s="29">
        <f t="shared" ref="BN206:BN208" si="89">((AV206+1000)/BL206)-1000</f>
        <v>-2.9901644325135521</v>
      </c>
    </row>
    <row r="207" spans="1:68" ht="15.75" customHeight="1" x14ac:dyDescent="0.2">
      <c r="B207" s="22"/>
      <c r="C207" s="23"/>
      <c r="D207" s="29" t="s">
        <v>94</v>
      </c>
      <c r="E207" s="29" t="s">
        <v>692</v>
      </c>
      <c r="F207" s="29" t="s">
        <v>70</v>
      </c>
      <c r="G207" s="29" t="s">
        <v>687</v>
      </c>
      <c r="H207" s="29" t="s">
        <v>72</v>
      </c>
      <c r="I207" s="29" t="s">
        <v>73</v>
      </c>
      <c r="J207" s="29">
        <v>-5.53</v>
      </c>
      <c r="K207" s="29" t="s">
        <v>74</v>
      </c>
      <c r="L207" s="29">
        <v>-0.18</v>
      </c>
      <c r="M207" s="29" t="s">
        <v>74</v>
      </c>
      <c r="N207" s="29">
        <v>30.73</v>
      </c>
      <c r="O207" s="29" t="s">
        <v>74</v>
      </c>
      <c r="P207" s="29">
        <v>3.5139999999999998</v>
      </c>
      <c r="Q207" s="29" t="s">
        <v>169</v>
      </c>
      <c r="R207" s="29">
        <v>-0.24299999999999999</v>
      </c>
      <c r="S207" s="29" t="s">
        <v>169</v>
      </c>
      <c r="T207" s="29">
        <v>11.555999999999999</v>
      </c>
      <c r="U207" s="29" t="s">
        <v>366</v>
      </c>
      <c r="V207" s="29">
        <v>0.47099999999999997</v>
      </c>
      <c r="W207" s="29" t="s">
        <v>253</v>
      </c>
      <c r="X207" s="29">
        <v>-3.4220000000000002</v>
      </c>
      <c r="Y207" s="29" t="s">
        <v>405</v>
      </c>
      <c r="Z207" s="29">
        <v>-12.456</v>
      </c>
      <c r="AA207" s="29" t="s">
        <v>693</v>
      </c>
      <c r="AB207" s="29">
        <v>3.5546247180931021E-3</v>
      </c>
      <c r="AC207" s="29" t="s">
        <v>694</v>
      </c>
      <c r="AD207" s="29">
        <v>-0.25600000000000001</v>
      </c>
      <c r="AE207" s="29">
        <v>1.2003471055825687</v>
      </c>
      <c r="AF207" s="29">
        <v>0.92852284279429109</v>
      </c>
      <c r="AG207" s="29">
        <v>0.622</v>
      </c>
      <c r="AH207" s="29">
        <v>0</v>
      </c>
      <c r="AI207" s="29">
        <v>4.5476027447824918E-2</v>
      </c>
      <c r="AJ207" s="29" t="s">
        <v>695</v>
      </c>
      <c r="AK207" s="29">
        <v>-5.5E-2</v>
      </c>
      <c r="AL207" s="29">
        <v>2.9728810686683329</v>
      </c>
      <c r="AM207" s="29">
        <v>0.3620935203109219</v>
      </c>
      <c r="AN207" s="29">
        <v>0.19900000000000001</v>
      </c>
      <c r="AO207" s="29">
        <v>0</v>
      </c>
      <c r="AP207" s="29">
        <v>-5.57</v>
      </c>
      <c r="AS207" s="29">
        <v>-8.52</v>
      </c>
      <c r="AV207" s="29">
        <v>22.14</v>
      </c>
      <c r="AY207" s="29">
        <v>0.622</v>
      </c>
      <c r="BB207" s="29"/>
      <c r="BC207" s="29"/>
      <c r="BD207" s="29">
        <v>0.19900000000000001</v>
      </c>
      <c r="BI207" s="29">
        <f t="shared" si="87"/>
        <v>15.894993983650522</v>
      </c>
      <c r="BL207" s="29">
        <f t="shared" si="88"/>
        <v>1.0311955748723913</v>
      </c>
      <c r="BN207" s="29">
        <f t="shared" si="89"/>
        <v>-8.7816269707246875</v>
      </c>
    </row>
    <row r="208" spans="1:68" s="106" customFormat="1" ht="15.75" customHeight="1" x14ac:dyDescent="0.2">
      <c r="A208" s="102"/>
      <c r="B208" s="103"/>
      <c r="C208" s="104"/>
      <c r="D208" s="105" t="s">
        <v>121</v>
      </c>
      <c r="E208" s="105" t="s">
        <v>696</v>
      </c>
      <c r="F208" s="105" t="s">
        <v>70</v>
      </c>
      <c r="G208" s="105" t="s">
        <v>687</v>
      </c>
      <c r="H208" s="105" t="s">
        <v>72</v>
      </c>
      <c r="I208" s="105" t="s">
        <v>148</v>
      </c>
      <c r="J208" s="105">
        <v>-5.47</v>
      </c>
      <c r="K208" s="105" t="s">
        <v>74</v>
      </c>
      <c r="L208" s="105">
        <v>-0.32</v>
      </c>
      <c r="M208" s="105" t="s">
        <v>74</v>
      </c>
      <c r="N208" s="105">
        <v>30.59</v>
      </c>
      <c r="O208" s="105" t="s">
        <v>74</v>
      </c>
      <c r="P208" s="105">
        <v>8.93</v>
      </c>
      <c r="Q208" s="105" t="s">
        <v>365</v>
      </c>
      <c r="R208" s="105">
        <v>-0.27700000000000002</v>
      </c>
      <c r="S208" s="105" t="s">
        <v>75</v>
      </c>
      <c r="T208" s="105">
        <v>21.085999999999999</v>
      </c>
      <c r="U208" s="105" t="s">
        <v>386</v>
      </c>
      <c r="V208" s="105">
        <v>-1.1080000000000001</v>
      </c>
      <c r="W208" s="105" t="s">
        <v>107</v>
      </c>
      <c r="X208" s="105">
        <v>112.411</v>
      </c>
      <c r="Y208" s="105" t="s">
        <v>697</v>
      </c>
      <c r="Z208" s="105">
        <v>90.49</v>
      </c>
      <c r="AA208" s="105" t="s">
        <v>353</v>
      </c>
      <c r="AB208" s="105">
        <v>4.9466516166104665E-3</v>
      </c>
      <c r="AC208" s="105" t="s">
        <v>698</v>
      </c>
      <c r="AD208" s="105">
        <v>-0.32100000000000001</v>
      </c>
      <c r="AE208" s="105">
        <v>1.0550730055702469</v>
      </c>
      <c r="AF208" s="105">
        <v>0.93395398753760517</v>
      </c>
      <c r="AG208" s="105">
        <v>0.59499999999999997</v>
      </c>
      <c r="AH208" s="105">
        <v>0</v>
      </c>
      <c r="AI208" s="105">
        <v>2.1280020533589235E-2</v>
      </c>
      <c r="AJ208" s="105" t="s">
        <v>699</v>
      </c>
      <c r="AK208" s="105">
        <v>-1.5569999999999999</v>
      </c>
      <c r="AL208" s="105">
        <v>0.24582847964050394</v>
      </c>
      <c r="AM208" s="105">
        <v>0.51786114478053891</v>
      </c>
      <c r="AN208" s="105">
        <v>0.13500000000000001</v>
      </c>
      <c r="AO208" s="105">
        <v>0</v>
      </c>
      <c r="AP208" s="105">
        <v>-5.5</v>
      </c>
      <c r="AQ208" s="102"/>
      <c r="AR208" s="102"/>
      <c r="AS208" s="105">
        <v>-8.4</v>
      </c>
      <c r="AT208" s="102"/>
      <c r="AU208" s="102"/>
      <c r="AV208" s="105">
        <v>22.26</v>
      </c>
      <c r="AW208" s="102"/>
      <c r="AX208" s="102"/>
      <c r="AY208" s="105">
        <v>0.59499999999999997</v>
      </c>
      <c r="AZ208" s="102"/>
      <c r="BA208" s="102"/>
      <c r="BB208" s="105"/>
      <c r="BC208" s="105"/>
      <c r="BD208" s="105">
        <v>0.13500000000000001</v>
      </c>
      <c r="BE208" s="102"/>
      <c r="BF208" s="102"/>
      <c r="BG208" s="102"/>
      <c r="BH208" s="102"/>
      <c r="BI208" s="105">
        <f t="shared" si="87"/>
        <v>24.61187049263782</v>
      </c>
      <c r="BJ208" s="102"/>
      <c r="BK208" s="102"/>
      <c r="BL208" s="105">
        <f t="shared" si="88"/>
        <v>1.0293298751780358</v>
      </c>
      <c r="BM208" s="102"/>
      <c r="BN208" s="105">
        <f t="shared" si="89"/>
        <v>-6.8684251264085106</v>
      </c>
      <c r="BO208" s="102"/>
      <c r="BP208" s="102"/>
    </row>
    <row r="209" spans="1:68" ht="15.75" customHeight="1" x14ac:dyDescent="0.2">
      <c r="B209" s="22"/>
      <c r="C209" s="23"/>
      <c r="BI209" s="29"/>
    </row>
    <row r="210" spans="1:68" ht="15.75" customHeight="1" x14ac:dyDescent="0.2">
      <c r="A210" s="25"/>
      <c r="B210" s="26">
        <v>1</v>
      </c>
      <c r="C210" s="27"/>
      <c r="D210" s="28" t="str">
        <f>G211</f>
        <v>Yichuan S M 19</v>
      </c>
      <c r="E210" s="25"/>
      <c r="F210" s="25"/>
      <c r="G210" s="25"/>
      <c r="H210" s="25"/>
      <c r="I210" s="25"/>
      <c r="J210" s="25"/>
      <c r="K210" s="28" t="e">
        <f>STDEV(J211)/SQRT(COUNT(J211))</f>
        <v>#DIV/0!</v>
      </c>
      <c r="L210" s="25"/>
      <c r="M210" s="28" t="e">
        <f>STDEV(L211)/SQRT(COUNT(L211))</f>
        <v>#DIV/0!</v>
      </c>
      <c r="N210" s="25"/>
      <c r="O210" s="28" t="e">
        <f>STDEV(N211)/SQRT(COUNT(N211))</f>
        <v>#DIV/0!</v>
      </c>
      <c r="P210" s="25"/>
      <c r="Q210" s="28" t="e">
        <f>STDEV(P211)/SQRT(COUNT(P211))</f>
        <v>#DIV/0!</v>
      </c>
      <c r="R210" s="25"/>
      <c r="S210" s="28" t="e">
        <f>STDEV(R211)/SQRT(COUNT(R211))</f>
        <v>#DIV/0!</v>
      </c>
      <c r="T210" s="25"/>
      <c r="U210" s="28" t="e">
        <f>STDEV(T211)/SQRT(COUNT(T211))</f>
        <v>#DIV/0!</v>
      </c>
      <c r="V210" s="25"/>
      <c r="W210" s="28" t="e">
        <f>STDEV(V211)/SQRT(COUNT(V211))</f>
        <v>#DIV/0!</v>
      </c>
      <c r="X210" s="25"/>
      <c r="Y210" s="28" t="e">
        <f>STDEV(X211)/SQRT(COUNT(X211))</f>
        <v>#DIV/0!</v>
      </c>
      <c r="Z210" s="25"/>
      <c r="AA210" s="28" t="e">
        <f>STDEV(Z211)/SQRT(COUNT(Z211))</f>
        <v>#DIV/0!</v>
      </c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8">
        <f>AVERAGE(AP211)</f>
        <v>-8.44</v>
      </c>
      <c r="AR210" s="28" t="e">
        <f>STDEV(AP211)</f>
        <v>#DIV/0!</v>
      </c>
      <c r="AS210" s="25"/>
      <c r="AT210" s="28">
        <f>AVERAGE(AS211)</f>
        <v>-7.24</v>
      </c>
      <c r="AU210" s="28" t="e">
        <f>STDEV(AS211)</f>
        <v>#DIV/0!</v>
      </c>
      <c r="AV210" s="25"/>
      <c r="AW210" s="28">
        <f>AVERAGE(AV211)</f>
        <v>23.45</v>
      </c>
      <c r="AX210" s="28" t="e">
        <f>STDEV(AV211)</f>
        <v>#DIV/0!</v>
      </c>
      <c r="AY210" s="25"/>
      <c r="AZ210" s="28">
        <f>AVERAGE(AY211)</f>
        <v>0.57999999999999996</v>
      </c>
      <c r="BA210" s="28" t="e">
        <f>STDEV(AY211)/SQRT(COUNT(AY211))</f>
        <v>#DIV/0!</v>
      </c>
      <c r="BB210" s="25"/>
      <c r="BC210" s="25"/>
      <c r="BD210" s="25"/>
      <c r="BE210" s="28">
        <f>AVERAGE(BD211)</f>
        <v>0.30499999999999999</v>
      </c>
      <c r="BF210" s="28" t="e">
        <f>STDEV(BD211)/SQRT(COUNT(BD211))</f>
        <v>#DIV/0!</v>
      </c>
      <c r="BG210" s="25"/>
      <c r="BH210" s="25"/>
      <c r="BI210" s="28"/>
      <c r="BJ210" s="28">
        <f>AVERAGE(BI211)</f>
        <v>29.808805052247124</v>
      </c>
      <c r="BK210" s="28" t="e">
        <f>STDEV(BI211)/SQRT(COUNT(BI211))</f>
        <v>#DIV/0!</v>
      </c>
      <c r="BL210" s="25"/>
      <c r="BM210" s="28">
        <f>AVERAGE(BL211)</f>
        <v>1.028270150563021</v>
      </c>
      <c r="BN210" s="25"/>
      <c r="BO210" s="28">
        <f>AVERAGE(BN211)</f>
        <v>-4.6876305418198854</v>
      </c>
      <c r="BP210" s="28" t="e">
        <f>STDEV(BN211)</f>
        <v>#DIV/0!</v>
      </c>
    </row>
    <row r="211" spans="1:68" ht="15.75" customHeight="1" x14ac:dyDescent="0.2">
      <c r="B211" s="22"/>
      <c r="C211" s="23"/>
      <c r="D211" s="29" t="s">
        <v>68</v>
      </c>
      <c r="E211" s="29" t="s">
        <v>700</v>
      </c>
      <c r="F211" s="29" t="s">
        <v>84</v>
      </c>
      <c r="G211" s="29" t="s">
        <v>701</v>
      </c>
      <c r="H211" s="29" t="s">
        <v>72</v>
      </c>
      <c r="I211" s="29" t="s">
        <v>358</v>
      </c>
      <c r="J211" s="29">
        <v>-8.42</v>
      </c>
      <c r="K211" s="29" t="s">
        <v>74</v>
      </c>
      <c r="L211" s="29">
        <v>1.48</v>
      </c>
      <c r="M211" s="29" t="s">
        <v>74</v>
      </c>
      <c r="N211" s="29">
        <v>32.44</v>
      </c>
      <c r="O211" s="29" t="s">
        <v>74</v>
      </c>
      <c r="P211" s="29">
        <v>2.258</v>
      </c>
      <c r="Q211" s="29" t="s">
        <v>469</v>
      </c>
      <c r="R211" s="29">
        <v>-0.371</v>
      </c>
      <c r="S211" s="29" t="s">
        <v>225</v>
      </c>
      <c r="T211" s="29">
        <v>14.31</v>
      </c>
      <c r="U211" s="29" t="s">
        <v>246</v>
      </c>
      <c r="V211" s="29">
        <v>-0.108</v>
      </c>
      <c r="W211" s="29" t="s">
        <v>89</v>
      </c>
      <c r="X211" s="29">
        <v>12.569000000000001</v>
      </c>
      <c r="Y211" s="29" t="s">
        <v>702</v>
      </c>
      <c r="Z211" s="29">
        <v>2.9860000000000002</v>
      </c>
      <c r="AA211" s="29" t="s">
        <v>703</v>
      </c>
      <c r="AB211" s="29">
        <v>2.6537494684951391E-4</v>
      </c>
      <c r="AC211" s="29" t="s">
        <v>704</v>
      </c>
      <c r="AD211" s="29">
        <v>-0.372</v>
      </c>
      <c r="AE211" s="29">
        <v>1.0661052230384245</v>
      </c>
      <c r="AF211" s="29">
        <v>0.97648775398767074</v>
      </c>
      <c r="AG211" s="29">
        <v>0.57999999999999996</v>
      </c>
      <c r="AH211" s="29">
        <v>0</v>
      </c>
      <c r="AI211" s="29">
        <v>-2.3993961086486628E-3</v>
      </c>
      <c r="AJ211" s="29" t="s">
        <v>649</v>
      </c>
      <c r="AK211" s="29">
        <v>-7.2999999999999995E-2</v>
      </c>
      <c r="AL211" s="29">
        <v>1.1027915089645028</v>
      </c>
      <c r="AM211" s="29">
        <v>0.38548067891483356</v>
      </c>
      <c r="AN211" s="29">
        <v>0.30499999999999999</v>
      </c>
      <c r="AO211" s="29">
        <v>0</v>
      </c>
      <c r="AP211" s="29">
        <v>-8.44</v>
      </c>
      <c r="AS211" s="29">
        <v>-7.24</v>
      </c>
      <c r="AV211" s="29">
        <v>23.45</v>
      </c>
      <c r="AY211" s="29">
        <v>0.57999999999999996</v>
      </c>
      <c r="BB211" s="29"/>
      <c r="BC211" s="29"/>
      <c r="BD211" s="29">
        <v>0.30499999999999999</v>
      </c>
      <c r="BI211" s="29">
        <f>SQRT(($BG$2*(10^6))/(AY211-$BH$2))-273.15</f>
        <v>29.808805052247124</v>
      </c>
      <c r="BL211" s="29">
        <f>IF(H211="Calcite",EXP((((18.03*10^3)/(BI211+273.15))-32.42)/1000),IF(H211="Aragonite",EXP((((17.88*10^3)/(BI211+273.15))-31.14)/1000),IF(H211="Dolomite",EXP((((18.02*10^3)/(BI211+273.15))-29.38)/1000),"")))</f>
        <v>1.028270150563021</v>
      </c>
      <c r="BN211" s="29">
        <f>((AV211+1000)/BL211)-1000</f>
        <v>-4.6876305418198854</v>
      </c>
    </row>
    <row r="212" spans="1:68" ht="15.75" customHeight="1" x14ac:dyDescent="0.2">
      <c r="B212" s="22"/>
      <c r="C212" s="23"/>
      <c r="BI212" s="29"/>
    </row>
    <row r="213" spans="1:68" ht="15.75" customHeight="1" x14ac:dyDescent="0.2">
      <c r="A213" s="25"/>
      <c r="B213" s="26">
        <v>1</v>
      </c>
      <c r="C213" s="27"/>
      <c r="D213" s="28" t="str">
        <f>G214</f>
        <v>Yichuan S M 20</v>
      </c>
      <c r="E213" s="25"/>
      <c r="F213" s="25"/>
      <c r="G213" s="25"/>
      <c r="H213" s="25"/>
      <c r="I213" s="25"/>
      <c r="J213" s="25"/>
      <c r="K213" s="28" t="e">
        <f>STDEV(J214)/SQRT(COUNT(J214))</f>
        <v>#DIV/0!</v>
      </c>
      <c r="L213" s="25"/>
      <c r="M213" s="28" t="e">
        <f>STDEV(L214)/SQRT(COUNT(L214))</f>
        <v>#DIV/0!</v>
      </c>
      <c r="N213" s="25"/>
      <c r="O213" s="28" t="e">
        <f>STDEV(N214)/SQRT(COUNT(N214))</f>
        <v>#DIV/0!</v>
      </c>
      <c r="P213" s="25"/>
      <c r="Q213" s="28" t="e">
        <f>STDEV(P214)/SQRT(COUNT(P214))</f>
        <v>#DIV/0!</v>
      </c>
      <c r="R213" s="25"/>
      <c r="S213" s="28" t="e">
        <f>STDEV(R214)/SQRT(COUNT(R214))</f>
        <v>#DIV/0!</v>
      </c>
      <c r="T213" s="25"/>
      <c r="U213" s="28" t="e">
        <f>STDEV(T214)/SQRT(COUNT(T214))</f>
        <v>#DIV/0!</v>
      </c>
      <c r="V213" s="25"/>
      <c r="W213" s="28" t="e">
        <f>STDEV(V214)/SQRT(COUNT(V214))</f>
        <v>#DIV/0!</v>
      </c>
      <c r="X213" s="25"/>
      <c r="Y213" s="28" t="e">
        <f>STDEV(X214)/SQRT(COUNT(X214))</f>
        <v>#DIV/0!</v>
      </c>
      <c r="Z213" s="25"/>
      <c r="AA213" s="28" t="e">
        <f>STDEV(Z214)/SQRT(COUNT(Z214))</f>
        <v>#DIV/0!</v>
      </c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8">
        <f>AVERAGE(AP214)</f>
        <v>-8.82</v>
      </c>
      <c r="AR213" s="28" t="e">
        <f>STDEV(AP214)</f>
        <v>#DIV/0!</v>
      </c>
      <c r="AS213" s="25"/>
      <c r="AT213" s="28">
        <f>AVERAGE(AS214)</f>
        <v>-4.79</v>
      </c>
      <c r="AU213" s="28" t="e">
        <f>STDEV(AS214)</f>
        <v>#DIV/0!</v>
      </c>
      <c r="AV213" s="25"/>
      <c r="AW213" s="28">
        <f>AVERAGE(AV214)</f>
        <v>25.99</v>
      </c>
      <c r="AX213" s="28" t="e">
        <f>STDEV(AV214)</f>
        <v>#DIV/0!</v>
      </c>
      <c r="AY213" s="25"/>
      <c r="AZ213" s="28">
        <f>AVERAGE(AY214)</f>
        <v>0.57099999999999995</v>
      </c>
      <c r="BA213" s="28" t="e">
        <f>STDEV(AY214)/SQRT(COUNT(AY214))</f>
        <v>#DIV/0!</v>
      </c>
      <c r="BB213" s="25"/>
      <c r="BC213" s="25"/>
      <c r="BD213" s="25"/>
      <c r="BE213" s="28">
        <f>AVERAGE(BD214)</f>
        <v>0.34899999999999998</v>
      </c>
      <c r="BF213" s="28" t="e">
        <f>STDEV(BD214)/SQRT(COUNT(BD214))</f>
        <v>#DIV/0!</v>
      </c>
      <c r="BG213" s="25"/>
      <c r="BH213" s="25"/>
      <c r="BI213" s="28"/>
      <c r="BJ213" s="28">
        <f>AVERAGE(BI214)</f>
        <v>33.060692186919482</v>
      </c>
      <c r="BK213" s="28" t="e">
        <f>STDEV(BI214)/SQRT(COUNT(BI214))</f>
        <v>#DIV/0!</v>
      </c>
      <c r="BL213" s="25"/>
      <c r="BM213" s="28">
        <f>AVERAGE(BL214)</f>
        <v>1.0276258771861393</v>
      </c>
      <c r="BN213" s="25"/>
      <c r="BO213" s="28">
        <f>AVERAGE(BN214)</f>
        <v>-1.5918995642837217</v>
      </c>
      <c r="BP213" s="28" t="e">
        <f>STDEV(BN214)</f>
        <v>#DIV/0!</v>
      </c>
    </row>
    <row r="214" spans="1:68" ht="15.75" customHeight="1" x14ac:dyDescent="0.2">
      <c r="B214" s="22"/>
      <c r="C214" s="23"/>
      <c r="D214" s="29" t="s">
        <v>68</v>
      </c>
      <c r="E214" s="29" t="s">
        <v>705</v>
      </c>
      <c r="F214" s="29" t="s">
        <v>84</v>
      </c>
      <c r="G214" s="29" t="s">
        <v>706</v>
      </c>
      <c r="H214" s="29" t="s">
        <v>72</v>
      </c>
      <c r="I214" s="29" t="s">
        <v>358</v>
      </c>
      <c r="J214" s="29">
        <v>-8.81</v>
      </c>
      <c r="K214" s="29" t="s">
        <v>74</v>
      </c>
      <c r="L214" s="29">
        <v>3.95</v>
      </c>
      <c r="M214" s="29" t="s">
        <v>74</v>
      </c>
      <c r="N214" s="29">
        <v>34.99</v>
      </c>
      <c r="O214" s="29" t="s">
        <v>74</v>
      </c>
      <c r="P214" s="29">
        <v>4.3959999999999999</v>
      </c>
      <c r="Q214" s="29" t="s">
        <v>106</v>
      </c>
      <c r="R214" s="29">
        <v>-0.379</v>
      </c>
      <c r="S214" s="29" t="s">
        <v>106</v>
      </c>
      <c r="T214" s="29">
        <v>19.350000000000001</v>
      </c>
      <c r="U214" s="29" t="s">
        <v>246</v>
      </c>
      <c r="V214" s="29">
        <v>-0.08</v>
      </c>
      <c r="W214" s="29" t="s">
        <v>276</v>
      </c>
      <c r="X214" s="29">
        <v>15.542</v>
      </c>
      <c r="Y214" s="29" t="s">
        <v>707</v>
      </c>
      <c r="Z214" s="29">
        <v>1.3660000000000001</v>
      </c>
      <c r="AA214" s="29" t="s">
        <v>708</v>
      </c>
      <c r="AB214" s="29">
        <v>2.6537494684951586E-4</v>
      </c>
      <c r="AC214" s="29" t="s">
        <v>709</v>
      </c>
      <c r="AD214" s="29">
        <v>-0.38</v>
      </c>
      <c r="AE214" s="29">
        <v>1.0661052230384247</v>
      </c>
      <c r="AF214" s="29">
        <v>0.97648775398767063</v>
      </c>
      <c r="AG214" s="29">
        <v>0.57099999999999995</v>
      </c>
      <c r="AH214" s="29">
        <v>0</v>
      </c>
      <c r="AI214" s="29">
        <v>-2.3993961086486615E-3</v>
      </c>
      <c r="AJ214" s="29" t="s">
        <v>710</v>
      </c>
      <c r="AK214" s="29">
        <v>-3.4000000000000002E-2</v>
      </c>
      <c r="AL214" s="29">
        <v>1.1027915089645028</v>
      </c>
      <c r="AM214" s="29">
        <v>0.38548067891483356</v>
      </c>
      <c r="AN214" s="29">
        <v>0.34899999999999998</v>
      </c>
      <c r="AO214" s="29">
        <v>0</v>
      </c>
      <c r="AP214" s="29">
        <v>-8.82</v>
      </c>
      <c r="AS214" s="29">
        <v>-4.79</v>
      </c>
      <c r="AV214" s="29">
        <v>25.99</v>
      </c>
      <c r="AY214" s="29">
        <v>0.57099999999999995</v>
      </c>
      <c r="BB214" s="29"/>
      <c r="BC214" s="29"/>
      <c r="BD214" s="29">
        <v>0.34899999999999998</v>
      </c>
      <c r="BI214" s="29">
        <f>SQRT(($BG$2*(10^6))/(AY214-$BH$2))-273.15</f>
        <v>33.060692186919482</v>
      </c>
      <c r="BL214" s="29">
        <f>IF(H214="Calcite",EXP((((18.03*10^3)/(BI214+273.15))-32.42)/1000),IF(H214="Aragonite",EXP((((17.88*10^3)/(BI214+273.15))-31.14)/1000),IF(H214="Dolomite",EXP((((18.02*10^3)/(BI214+273.15))-29.38)/1000),"")))</f>
        <v>1.0276258771861393</v>
      </c>
      <c r="BN214" s="29">
        <f>((AV214+1000)/BL214)-1000</f>
        <v>-1.5918995642837217</v>
      </c>
    </row>
    <row r="215" spans="1:68" ht="15.75" customHeight="1" x14ac:dyDescent="0.2">
      <c r="B215" s="22"/>
      <c r="C215" s="23"/>
      <c r="D215" s="23"/>
      <c r="E215" s="23"/>
      <c r="F215" s="32"/>
      <c r="G215" s="32"/>
      <c r="H215" s="32"/>
      <c r="I215" s="32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5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I215" s="33"/>
      <c r="BJ215" s="33"/>
      <c r="BK215" s="33"/>
      <c r="BL215" s="32"/>
      <c r="BM215" s="32"/>
      <c r="BN215" s="33"/>
      <c r="BO215" s="33"/>
      <c r="BP215" s="33"/>
    </row>
    <row r="216" spans="1:68" ht="13.5" customHeight="1" x14ac:dyDescent="0.2">
      <c r="B216" s="22"/>
      <c r="C216" s="23"/>
      <c r="D216" s="23"/>
      <c r="E216" s="23"/>
      <c r="F216" s="32"/>
      <c r="G216" s="32"/>
      <c r="H216" s="32"/>
      <c r="I216" s="32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5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I216" s="33"/>
      <c r="BJ216" s="33"/>
      <c r="BK216" s="33"/>
      <c r="BL216" s="32"/>
      <c r="BM216" s="32"/>
      <c r="BN216" s="33"/>
      <c r="BO216" s="33"/>
      <c r="BP216" s="33"/>
    </row>
    <row r="217" spans="1:68" ht="15.75" customHeight="1" x14ac:dyDescent="0.2">
      <c r="B217" s="22"/>
      <c r="C217" s="23"/>
      <c r="D217" s="23"/>
      <c r="E217" s="23"/>
      <c r="F217" s="32"/>
      <c r="G217" s="32"/>
      <c r="H217" s="32"/>
      <c r="I217" s="32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5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I217" s="33"/>
      <c r="BJ217" s="33"/>
      <c r="BK217" s="33"/>
      <c r="BL217" s="32"/>
      <c r="BM217" s="32"/>
      <c r="BN217" s="33"/>
      <c r="BO217" s="33"/>
      <c r="BP217" s="33"/>
    </row>
    <row r="218" spans="1:68" ht="15.75" customHeight="1" x14ac:dyDescent="0.2">
      <c r="B218" s="22"/>
      <c r="C218" s="23"/>
      <c r="D218" s="23"/>
      <c r="E218" s="23"/>
      <c r="F218" s="32"/>
      <c r="G218" s="32"/>
      <c r="H218" s="32"/>
      <c r="I218" s="32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5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I218" s="33"/>
      <c r="BJ218" s="33"/>
      <c r="BK218" s="33"/>
      <c r="BL218" s="32"/>
      <c r="BM218" s="32"/>
      <c r="BN218" s="33"/>
      <c r="BO218" s="33"/>
      <c r="BP218" s="33"/>
    </row>
    <row r="219" spans="1:68" ht="15.75" customHeight="1" x14ac:dyDescent="0.2">
      <c r="B219" s="22"/>
      <c r="C219" s="23"/>
      <c r="D219" s="23"/>
      <c r="E219" s="23"/>
      <c r="F219" s="32"/>
      <c r="G219" s="32"/>
      <c r="H219" s="32"/>
      <c r="I219" s="32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5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I219" s="33"/>
      <c r="BJ219" s="33"/>
      <c r="BK219" s="33"/>
      <c r="BL219" s="32"/>
      <c r="BM219" s="32"/>
      <c r="BN219" s="33"/>
      <c r="BO219" s="33"/>
      <c r="BP219" s="33"/>
    </row>
    <row r="220" spans="1:68" ht="15.75" customHeight="1" x14ac:dyDescent="0.2">
      <c r="B220" s="22"/>
      <c r="C220" s="23"/>
      <c r="D220" s="23"/>
      <c r="E220" s="23"/>
      <c r="F220" s="32"/>
      <c r="G220" s="32"/>
      <c r="H220" s="32"/>
      <c r="I220" s="32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5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I220" s="33"/>
      <c r="BJ220" s="33"/>
      <c r="BK220" s="33"/>
      <c r="BL220" s="32"/>
      <c r="BM220" s="32"/>
      <c r="BN220" s="33"/>
      <c r="BO220" s="33"/>
      <c r="BP220" s="33"/>
    </row>
    <row r="221" spans="1:68" ht="15.75" customHeight="1" x14ac:dyDescent="0.2">
      <c r="B221" s="22"/>
      <c r="C221" s="23"/>
      <c r="D221" s="23"/>
      <c r="E221" s="23"/>
      <c r="F221" s="32"/>
      <c r="G221" s="32"/>
      <c r="H221" s="32"/>
      <c r="I221" s="32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5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I221" s="33"/>
      <c r="BJ221" s="33"/>
      <c r="BK221" s="33"/>
      <c r="BL221" s="32"/>
      <c r="BM221" s="32"/>
      <c r="BN221" s="33"/>
      <c r="BO221" s="33"/>
      <c r="BP221" s="33"/>
    </row>
    <row r="222" spans="1:68" ht="15.75" customHeight="1" x14ac:dyDescent="0.2">
      <c r="B222" s="22"/>
      <c r="C222" s="23"/>
      <c r="D222" s="23"/>
      <c r="E222" s="23"/>
      <c r="F222" s="32"/>
      <c r="G222" s="32"/>
      <c r="H222" s="32"/>
      <c r="I222" s="32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5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I222" s="33"/>
      <c r="BJ222" s="33"/>
      <c r="BK222" s="33"/>
      <c r="BL222" s="32"/>
      <c r="BM222" s="32"/>
      <c r="BN222" s="33"/>
      <c r="BO222" s="33"/>
      <c r="BP222" s="33"/>
    </row>
    <row r="223" spans="1:68" ht="15.75" customHeight="1" x14ac:dyDescent="0.2">
      <c r="B223" s="22"/>
      <c r="C223" s="23"/>
      <c r="D223" s="23"/>
      <c r="E223" s="23"/>
      <c r="F223" s="32"/>
      <c r="G223" s="32"/>
      <c r="H223" s="32"/>
      <c r="I223" s="32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5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I223" s="33"/>
      <c r="BJ223" s="33"/>
      <c r="BK223" s="33"/>
      <c r="BL223" s="32"/>
      <c r="BM223" s="32"/>
      <c r="BN223" s="33"/>
      <c r="BO223" s="33"/>
      <c r="BP223" s="33"/>
    </row>
    <row r="224" spans="1:68" ht="15.75" customHeight="1" x14ac:dyDescent="0.2">
      <c r="B224" s="22"/>
      <c r="C224" s="23"/>
      <c r="D224" s="23"/>
      <c r="E224" s="23"/>
      <c r="F224" s="32"/>
      <c r="G224" s="32"/>
      <c r="H224" s="32"/>
      <c r="I224" s="32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5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I224" s="33"/>
      <c r="BJ224" s="33"/>
      <c r="BK224" s="33"/>
      <c r="BL224" s="32"/>
      <c r="BM224" s="32"/>
      <c r="BN224" s="33"/>
      <c r="BO224" s="33"/>
      <c r="BP224" s="33"/>
    </row>
    <row r="225" spans="2:68" ht="15.75" customHeight="1" x14ac:dyDescent="0.2">
      <c r="B225" s="22"/>
      <c r="C225" s="23"/>
      <c r="D225" s="23"/>
      <c r="E225" s="23"/>
      <c r="F225" s="32"/>
      <c r="G225" s="32"/>
      <c r="H225" s="32"/>
      <c r="I225" s="32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5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I225" s="33"/>
      <c r="BJ225" s="33"/>
      <c r="BK225" s="33"/>
      <c r="BL225" s="32"/>
      <c r="BM225" s="32"/>
      <c r="BN225" s="33"/>
      <c r="BO225" s="33"/>
      <c r="BP225" s="33"/>
    </row>
    <row r="226" spans="2:68" ht="15.75" customHeight="1" x14ac:dyDescent="0.2">
      <c r="B226" s="22"/>
      <c r="C226" s="23"/>
      <c r="D226" s="23"/>
      <c r="E226" s="23"/>
      <c r="F226" s="32"/>
      <c r="G226" s="32"/>
      <c r="H226" s="32"/>
      <c r="I226" s="32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5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I226" s="33"/>
      <c r="BJ226" s="33"/>
      <c r="BK226" s="33"/>
      <c r="BL226" s="32"/>
      <c r="BM226" s="32"/>
      <c r="BN226" s="33"/>
      <c r="BO226" s="33"/>
      <c r="BP226" s="33"/>
    </row>
    <row r="227" spans="2:68" ht="15.75" customHeight="1" x14ac:dyDescent="0.2">
      <c r="B227" s="22"/>
      <c r="C227" s="23"/>
      <c r="D227" s="23"/>
      <c r="E227" s="23"/>
      <c r="F227" s="32"/>
      <c r="G227" s="32"/>
      <c r="H227" s="32"/>
      <c r="I227" s="32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5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I227" s="33"/>
      <c r="BJ227" s="33"/>
      <c r="BK227" s="33"/>
      <c r="BL227" s="32"/>
      <c r="BM227" s="32"/>
      <c r="BN227" s="33"/>
      <c r="BO227" s="33"/>
      <c r="BP227" s="33"/>
    </row>
    <row r="228" spans="2:68" ht="15.75" customHeight="1" x14ac:dyDescent="0.2">
      <c r="B228" s="22"/>
      <c r="C228" s="23"/>
      <c r="D228" s="23"/>
      <c r="E228" s="23"/>
      <c r="F228" s="32"/>
      <c r="G228" s="32"/>
      <c r="H228" s="32"/>
      <c r="I228" s="32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5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I228" s="33"/>
      <c r="BJ228" s="33"/>
      <c r="BK228" s="33"/>
      <c r="BL228" s="32"/>
      <c r="BM228" s="32"/>
      <c r="BN228" s="33"/>
      <c r="BO228" s="33"/>
      <c r="BP228" s="33"/>
    </row>
    <row r="229" spans="2:68" ht="15.75" customHeight="1" x14ac:dyDescent="0.2">
      <c r="B229" s="22"/>
      <c r="C229" s="23"/>
      <c r="D229" s="23"/>
      <c r="E229" s="23"/>
      <c r="F229" s="32"/>
      <c r="G229" s="32"/>
      <c r="H229" s="32"/>
      <c r="I229" s="32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5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I229" s="33"/>
      <c r="BJ229" s="33"/>
      <c r="BK229" s="33"/>
      <c r="BL229" s="32"/>
      <c r="BM229" s="32"/>
      <c r="BN229" s="33"/>
      <c r="BO229" s="33"/>
      <c r="BP229" s="33"/>
    </row>
    <row r="230" spans="2:68" ht="15.75" customHeight="1" x14ac:dyDescent="0.2">
      <c r="B230" s="22"/>
      <c r="C230" s="23"/>
      <c r="D230" s="23"/>
      <c r="E230" s="23"/>
      <c r="F230" s="32"/>
      <c r="G230" s="32"/>
      <c r="H230" s="32"/>
      <c r="I230" s="32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5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I230" s="33"/>
      <c r="BJ230" s="33"/>
      <c r="BK230" s="33"/>
      <c r="BL230" s="32"/>
      <c r="BM230" s="32"/>
      <c r="BN230" s="33"/>
      <c r="BO230" s="33"/>
      <c r="BP230" s="33"/>
    </row>
    <row r="231" spans="2:68" ht="15.75" customHeight="1" x14ac:dyDescent="0.2">
      <c r="B231" s="22"/>
      <c r="C231" s="23"/>
      <c r="D231" s="23"/>
      <c r="E231" s="23"/>
      <c r="F231" s="32"/>
      <c r="G231" s="32"/>
      <c r="H231" s="32"/>
      <c r="I231" s="32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5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I231" s="33"/>
      <c r="BJ231" s="33"/>
      <c r="BK231" s="33"/>
      <c r="BL231" s="32"/>
      <c r="BM231" s="32"/>
      <c r="BN231" s="33"/>
      <c r="BO231" s="33"/>
      <c r="BP231" s="33"/>
    </row>
    <row r="232" spans="2:68" ht="15.75" customHeight="1" x14ac:dyDescent="0.2">
      <c r="B232" s="22"/>
      <c r="C232" s="23"/>
      <c r="D232" s="23"/>
      <c r="E232" s="23"/>
      <c r="F232" s="32"/>
      <c r="G232" s="32"/>
      <c r="H232" s="32"/>
      <c r="I232" s="32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5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I232" s="33"/>
      <c r="BJ232" s="33"/>
      <c r="BK232" s="33"/>
      <c r="BL232" s="32"/>
      <c r="BM232" s="32"/>
      <c r="BN232" s="33"/>
      <c r="BO232" s="33"/>
      <c r="BP232" s="33"/>
    </row>
    <row r="233" spans="2:68" ht="15.75" customHeight="1" x14ac:dyDescent="0.2">
      <c r="B233" s="22"/>
      <c r="C233" s="23"/>
      <c r="D233" s="23"/>
      <c r="E233" s="23"/>
      <c r="F233" s="32"/>
      <c r="G233" s="32"/>
      <c r="H233" s="32"/>
      <c r="I233" s="32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5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I233" s="33"/>
      <c r="BJ233" s="33"/>
      <c r="BK233" s="33"/>
      <c r="BL233" s="32"/>
      <c r="BM233" s="32"/>
      <c r="BN233" s="33"/>
      <c r="BO233" s="33"/>
      <c r="BP233" s="33"/>
    </row>
    <row r="234" spans="2:68" ht="15.75" customHeight="1" x14ac:dyDescent="0.2">
      <c r="B234" s="22"/>
      <c r="C234" s="23"/>
      <c r="D234" s="23"/>
      <c r="E234" s="23"/>
      <c r="F234" s="32"/>
      <c r="G234" s="32"/>
      <c r="H234" s="32"/>
      <c r="I234" s="32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5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I234" s="33"/>
      <c r="BJ234" s="33"/>
      <c r="BK234" s="33"/>
      <c r="BL234" s="32"/>
      <c r="BM234" s="32"/>
      <c r="BN234" s="33"/>
      <c r="BO234" s="33"/>
      <c r="BP234" s="33"/>
    </row>
    <row r="235" spans="2:68" ht="15.75" customHeight="1" x14ac:dyDescent="0.2">
      <c r="B235" s="22"/>
      <c r="C235" s="23"/>
      <c r="D235" s="23"/>
      <c r="E235" s="23"/>
      <c r="F235" s="32"/>
      <c r="G235" s="32"/>
      <c r="H235" s="32"/>
      <c r="I235" s="32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5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I235" s="33"/>
      <c r="BJ235" s="33"/>
      <c r="BK235" s="33"/>
      <c r="BL235" s="32"/>
      <c r="BM235" s="32"/>
      <c r="BN235" s="33"/>
      <c r="BO235" s="33"/>
      <c r="BP235" s="33"/>
    </row>
    <row r="236" spans="2:68" ht="15.75" customHeight="1" x14ac:dyDescent="0.2">
      <c r="B236" s="22"/>
      <c r="C236" s="23"/>
      <c r="D236" s="23"/>
      <c r="E236" s="23"/>
      <c r="F236" s="32"/>
      <c r="G236" s="32"/>
      <c r="H236" s="32"/>
      <c r="I236" s="32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5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I236" s="33"/>
      <c r="BJ236" s="33"/>
      <c r="BK236" s="33"/>
      <c r="BL236" s="32"/>
      <c r="BM236" s="32"/>
      <c r="BN236" s="33"/>
      <c r="BO236" s="33"/>
      <c r="BP236" s="33"/>
    </row>
    <row r="237" spans="2:68" ht="15.75" customHeight="1" x14ac:dyDescent="0.2">
      <c r="B237" s="22"/>
      <c r="C237" s="23"/>
      <c r="D237" s="23"/>
      <c r="E237" s="23"/>
      <c r="F237" s="32"/>
      <c r="G237" s="32"/>
      <c r="H237" s="32"/>
      <c r="I237" s="32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5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I237" s="33"/>
      <c r="BJ237" s="33"/>
      <c r="BK237" s="33"/>
      <c r="BL237" s="32"/>
      <c r="BM237" s="32"/>
      <c r="BN237" s="33"/>
      <c r="BO237" s="33"/>
      <c r="BP237" s="33"/>
    </row>
    <row r="238" spans="2:68" ht="15.75" customHeight="1" x14ac:dyDescent="0.2">
      <c r="B238" s="22"/>
      <c r="C238" s="23"/>
      <c r="D238" s="23"/>
      <c r="E238" s="23"/>
      <c r="F238" s="32"/>
      <c r="G238" s="32"/>
      <c r="H238" s="32"/>
      <c r="I238" s="32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5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I238" s="33"/>
      <c r="BJ238" s="33"/>
      <c r="BK238" s="33"/>
      <c r="BL238" s="32"/>
      <c r="BM238" s="32"/>
      <c r="BN238" s="33"/>
      <c r="BO238" s="33"/>
      <c r="BP238" s="33"/>
    </row>
    <row r="239" spans="2:68" ht="15.75" customHeight="1" x14ac:dyDescent="0.2">
      <c r="B239" s="22"/>
      <c r="C239" s="23"/>
      <c r="D239" s="23"/>
      <c r="E239" s="23"/>
      <c r="F239" s="32"/>
      <c r="G239" s="32"/>
      <c r="H239" s="32"/>
      <c r="I239" s="32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5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I239" s="33"/>
      <c r="BJ239" s="33"/>
      <c r="BK239" s="33"/>
      <c r="BL239" s="32"/>
      <c r="BM239" s="32"/>
      <c r="BN239" s="33"/>
      <c r="BO239" s="33"/>
      <c r="BP239" s="33"/>
    </row>
    <row r="240" spans="2:68" ht="15.75" customHeight="1" x14ac:dyDescent="0.2">
      <c r="B240" s="22"/>
      <c r="C240" s="23"/>
      <c r="D240" s="23"/>
      <c r="E240" s="23"/>
      <c r="F240" s="32"/>
      <c r="G240" s="32"/>
      <c r="H240" s="32"/>
      <c r="I240" s="32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5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I240" s="33"/>
      <c r="BJ240" s="33"/>
      <c r="BK240" s="33"/>
      <c r="BL240" s="32"/>
      <c r="BM240" s="32"/>
      <c r="BN240" s="33"/>
      <c r="BO240" s="33"/>
      <c r="BP240" s="33"/>
    </row>
    <row r="241" spans="2:68" ht="15.75" customHeight="1" x14ac:dyDescent="0.2">
      <c r="B241" s="22"/>
      <c r="C241" s="23"/>
      <c r="D241" s="23"/>
      <c r="E241" s="23"/>
      <c r="F241" s="32"/>
      <c r="G241" s="32"/>
      <c r="H241" s="32"/>
      <c r="I241" s="32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5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I241" s="33"/>
      <c r="BJ241" s="33"/>
      <c r="BK241" s="33"/>
      <c r="BL241" s="32"/>
      <c r="BM241" s="32"/>
      <c r="BN241" s="33"/>
      <c r="BO241" s="33"/>
      <c r="BP241" s="33"/>
    </row>
    <row r="242" spans="2:68" ht="15.75" customHeight="1" x14ac:dyDescent="0.2">
      <c r="B242" s="22"/>
      <c r="C242" s="23"/>
      <c r="D242" s="23"/>
      <c r="E242" s="23"/>
      <c r="F242" s="32"/>
      <c r="G242" s="32"/>
      <c r="H242" s="32"/>
      <c r="I242" s="32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5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I242" s="33"/>
      <c r="BJ242" s="33"/>
      <c r="BK242" s="33"/>
      <c r="BL242" s="32"/>
      <c r="BM242" s="32"/>
      <c r="BN242" s="33"/>
      <c r="BO242" s="33"/>
      <c r="BP242" s="33"/>
    </row>
    <row r="243" spans="2:68" ht="15.75" customHeight="1" x14ac:dyDescent="0.2">
      <c r="B243" s="22"/>
      <c r="C243" s="23"/>
      <c r="D243" s="23"/>
      <c r="E243" s="23"/>
      <c r="F243" s="32"/>
      <c r="G243" s="32"/>
      <c r="H243" s="32"/>
      <c r="I243" s="32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5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I243" s="33"/>
      <c r="BJ243" s="33"/>
      <c r="BK243" s="33"/>
      <c r="BL243" s="32"/>
      <c r="BM243" s="32"/>
      <c r="BN243" s="33"/>
      <c r="BO243" s="33"/>
      <c r="BP243" s="33"/>
    </row>
    <row r="244" spans="2:68" ht="15.75" customHeight="1" x14ac:dyDescent="0.2">
      <c r="B244" s="22"/>
      <c r="C244" s="23"/>
      <c r="D244" s="23"/>
      <c r="E244" s="23"/>
      <c r="F244" s="32"/>
      <c r="G244" s="32"/>
      <c r="H244" s="32"/>
      <c r="I244" s="32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5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I244" s="33"/>
      <c r="BJ244" s="33"/>
      <c r="BK244" s="33"/>
      <c r="BL244" s="32"/>
      <c r="BM244" s="32"/>
      <c r="BN244" s="33"/>
      <c r="BO244" s="33"/>
      <c r="BP244" s="33"/>
    </row>
    <row r="245" spans="2:68" ht="15.75" customHeight="1" x14ac:dyDescent="0.2">
      <c r="B245" s="22"/>
      <c r="C245" s="23"/>
      <c r="D245" s="23"/>
      <c r="E245" s="23"/>
      <c r="F245" s="32"/>
      <c r="G245" s="32"/>
      <c r="H245" s="32"/>
      <c r="I245" s="32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5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I245" s="33"/>
      <c r="BJ245" s="33"/>
      <c r="BK245" s="33"/>
      <c r="BL245" s="32"/>
      <c r="BM245" s="32"/>
      <c r="BN245" s="33"/>
      <c r="BO245" s="33"/>
      <c r="BP245" s="33"/>
    </row>
    <row r="246" spans="2:68" ht="15.75" customHeight="1" x14ac:dyDescent="0.2">
      <c r="B246" s="22"/>
      <c r="C246" s="23"/>
      <c r="D246" s="23"/>
      <c r="E246" s="23"/>
      <c r="F246" s="32"/>
      <c r="G246" s="32"/>
      <c r="H246" s="32"/>
      <c r="I246" s="32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5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I246" s="33"/>
      <c r="BJ246" s="33"/>
      <c r="BK246" s="33"/>
      <c r="BL246" s="32"/>
      <c r="BM246" s="32"/>
      <c r="BN246" s="33"/>
      <c r="BO246" s="33"/>
      <c r="BP246" s="33"/>
    </row>
    <row r="247" spans="2:68" ht="15.75" customHeight="1" x14ac:dyDescent="0.2">
      <c r="B247" s="22"/>
      <c r="C247" s="23"/>
      <c r="D247" s="23"/>
      <c r="E247" s="23"/>
      <c r="F247" s="32"/>
      <c r="G247" s="32"/>
      <c r="H247" s="32"/>
      <c r="I247" s="32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5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I247" s="33"/>
      <c r="BJ247" s="33"/>
      <c r="BK247" s="33"/>
      <c r="BL247" s="32"/>
      <c r="BM247" s="32"/>
      <c r="BN247" s="33"/>
      <c r="BO247" s="33"/>
      <c r="BP247" s="33"/>
    </row>
    <row r="248" spans="2:68" ht="15.75" customHeight="1" x14ac:dyDescent="0.2">
      <c r="B248" s="22"/>
      <c r="C248" s="23"/>
      <c r="D248" s="23"/>
      <c r="E248" s="23"/>
      <c r="F248" s="32"/>
      <c r="G248" s="32"/>
      <c r="H248" s="32"/>
      <c r="I248" s="32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5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I248" s="33"/>
      <c r="BJ248" s="33"/>
      <c r="BK248" s="33"/>
      <c r="BL248" s="32"/>
      <c r="BM248" s="32"/>
      <c r="BN248" s="33"/>
      <c r="BO248" s="33"/>
      <c r="BP248" s="33"/>
    </row>
    <row r="249" spans="2:68" ht="15.75" customHeight="1" x14ac:dyDescent="0.2">
      <c r="B249" s="22"/>
      <c r="C249" s="23"/>
      <c r="D249" s="23"/>
      <c r="E249" s="23"/>
      <c r="F249" s="32"/>
      <c r="G249" s="32"/>
      <c r="H249" s="32"/>
      <c r="I249" s="32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5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I249" s="33"/>
      <c r="BJ249" s="33"/>
      <c r="BK249" s="33"/>
      <c r="BL249" s="32"/>
      <c r="BM249" s="32"/>
      <c r="BN249" s="33"/>
      <c r="BO249" s="33"/>
      <c r="BP249" s="33"/>
    </row>
    <row r="250" spans="2:68" ht="15.75" customHeight="1" x14ac:dyDescent="0.2">
      <c r="B250" s="22"/>
      <c r="C250" s="23"/>
      <c r="D250" s="23"/>
      <c r="E250" s="23"/>
      <c r="F250" s="32"/>
      <c r="G250" s="32"/>
      <c r="H250" s="32"/>
      <c r="I250" s="32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5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I250" s="33"/>
      <c r="BJ250" s="33"/>
      <c r="BK250" s="33"/>
      <c r="BL250" s="32"/>
      <c r="BM250" s="32"/>
      <c r="BN250" s="33"/>
      <c r="BO250" s="33"/>
      <c r="BP250" s="33"/>
    </row>
    <row r="251" spans="2:68" ht="15.75" customHeight="1" x14ac:dyDescent="0.2">
      <c r="B251" s="22"/>
      <c r="C251" s="23"/>
      <c r="D251" s="23"/>
      <c r="E251" s="23"/>
      <c r="F251" s="32"/>
      <c r="G251" s="32"/>
      <c r="H251" s="32"/>
      <c r="I251" s="32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5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I251" s="33"/>
      <c r="BJ251" s="33"/>
      <c r="BK251" s="33"/>
      <c r="BL251" s="32"/>
      <c r="BM251" s="32"/>
      <c r="BN251" s="33"/>
      <c r="BO251" s="33"/>
      <c r="BP251" s="33"/>
    </row>
    <row r="252" spans="2:68" ht="15.75" customHeight="1" x14ac:dyDescent="0.2">
      <c r="B252" s="22"/>
      <c r="C252" s="23"/>
      <c r="D252" s="23"/>
      <c r="E252" s="23"/>
      <c r="F252" s="32"/>
      <c r="G252" s="32"/>
      <c r="H252" s="32"/>
      <c r="I252" s="32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5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I252" s="33"/>
      <c r="BJ252" s="33"/>
      <c r="BK252" s="33"/>
      <c r="BL252" s="32"/>
      <c r="BM252" s="32"/>
      <c r="BN252" s="33"/>
      <c r="BO252" s="33"/>
      <c r="BP252" s="33"/>
    </row>
    <row r="253" spans="2:68" ht="15.75" customHeight="1" x14ac:dyDescent="0.2">
      <c r="B253" s="22"/>
      <c r="C253" s="23"/>
      <c r="D253" s="23"/>
      <c r="E253" s="23"/>
      <c r="F253" s="32"/>
      <c r="G253" s="32"/>
      <c r="H253" s="32"/>
      <c r="I253" s="32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5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I253" s="33"/>
      <c r="BJ253" s="33"/>
      <c r="BK253" s="33"/>
      <c r="BL253" s="32"/>
      <c r="BM253" s="32"/>
      <c r="BN253" s="33"/>
      <c r="BO253" s="33"/>
      <c r="BP253" s="33"/>
    </row>
    <row r="254" spans="2:68" ht="15.75" customHeight="1" x14ac:dyDescent="0.2">
      <c r="B254" s="22"/>
      <c r="C254" s="23"/>
      <c r="D254" s="23"/>
      <c r="E254" s="23"/>
      <c r="F254" s="32"/>
      <c r="G254" s="32"/>
      <c r="H254" s="32"/>
      <c r="I254" s="32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5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I254" s="33"/>
      <c r="BJ254" s="33"/>
      <c r="BK254" s="33"/>
      <c r="BL254" s="32"/>
      <c r="BM254" s="32"/>
      <c r="BN254" s="33"/>
      <c r="BO254" s="33"/>
      <c r="BP254" s="33"/>
    </row>
    <row r="255" spans="2:68" ht="15.75" customHeight="1" x14ac:dyDescent="0.2">
      <c r="B255" s="22"/>
      <c r="C255" s="23"/>
      <c r="D255" s="23"/>
      <c r="E255" s="23"/>
      <c r="F255" s="32"/>
      <c r="G255" s="32"/>
      <c r="H255" s="32"/>
      <c r="I255" s="32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5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I255" s="33"/>
      <c r="BJ255" s="33"/>
      <c r="BK255" s="33"/>
      <c r="BL255" s="32"/>
      <c r="BM255" s="32"/>
      <c r="BN255" s="33"/>
      <c r="BO255" s="33"/>
      <c r="BP255" s="33"/>
    </row>
    <row r="256" spans="2:68" ht="15.75" customHeight="1" x14ac:dyDescent="0.2">
      <c r="B256" s="22"/>
      <c r="C256" s="23"/>
      <c r="D256" s="23"/>
      <c r="E256" s="23"/>
      <c r="F256" s="32"/>
      <c r="G256" s="32"/>
      <c r="H256" s="32"/>
      <c r="I256" s="32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5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I256" s="33"/>
      <c r="BJ256" s="33"/>
      <c r="BK256" s="33"/>
      <c r="BL256" s="32"/>
      <c r="BM256" s="32"/>
      <c r="BN256" s="33"/>
      <c r="BO256" s="33"/>
      <c r="BP256" s="33"/>
    </row>
    <row r="257" spans="2:68" ht="15.75" customHeight="1" x14ac:dyDescent="0.2">
      <c r="B257" s="22"/>
      <c r="C257" s="23"/>
      <c r="D257" s="23"/>
      <c r="E257" s="23"/>
      <c r="F257" s="32"/>
      <c r="G257" s="32"/>
      <c r="H257" s="32"/>
      <c r="I257" s="32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5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I257" s="33"/>
      <c r="BJ257" s="33"/>
      <c r="BK257" s="33"/>
      <c r="BL257" s="32"/>
      <c r="BM257" s="32"/>
      <c r="BN257" s="33"/>
      <c r="BO257" s="33"/>
      <c r="BP257" s="33"/>
    </row>
    <row r="258" spans="2:68" ht="15.75" customHeight="1" x14ac:dyDescent="0.2">
      <c r="B258" s="22"/>
      <c r="C258" s="23"/>
      <c r="D258" s="23"/>
      <c r="E258" s="23"/>
      <c r="F258" s="32"/>
      <c r="G258" s="32"/>
      <c r="H258" s="32"/>
      <c r="I258" s="32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5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I258" s="33"/>
      <c r="BJ258" s="33"/>
      <c r="BK258" s="33"/>
      <c r="BL258" s="32"/>
      <c r="BM258" s="32"/>
      <c r="BN258" s="33"/>
      <c r="BO258" s="33"/>
      <c r="BP258" s="33"/>
    </row>
    <row r="259" spans="2:68" ht="15.75" customHeight="1" x14ac:dyDescent="0.2">
      <c r="B259" s="22"/>
      <c r="C259" s="23"/>
      <c r="D259" s="23"/>
      <c r="E259" s="23"/>
      <c r="F259" s="32"/>
      <c r="G259" s="32"/>
      <c r="H259" s="32"/>
      <c r="I259" s="32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5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I259" s="33"/>
      <c r="BJ259" s="33"/>
      <c r="BK259" s="33"/>
      <c r="BL259" s="32"/>
      <c r="BM259" s="32"/>
      <c r="BN259" s="33"/>
      <c r="BO259" s="33"/>
      <c r="BP259" s="33"/>
    </row>
    <row r="260" spans="2:68" ht="15.75" customHeight="1" x14ac:dyDescent="0.2">
      <c r="B260" s="22"/>
      <c r="C260" s="23"/>
      <c r="D260" s="23"/>
      <c r="E260" s="23"/>
      <c r="F260" s="32"/>
      <c r="G260" s="32"/>
      <c r="H260" s="32"/>
      <c r="I260" s="32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5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I260" s="33"/>
      <c r="BJ260" s="33"/>
      <c r="BK260" s="33"/>
      <c r="BL260" s="32"/>
      <c r="BM260" s="32"/>
      <c r="BN260" s="33"/>
      <c r="BO260" s="33"/>
      <c r="BP260" s="33"/>
    </row>
    <row r="261" spans="2:68" ht="15.75" customHeight="1" x14ac:dyDescent="0.2">
      <c r="B261" s="22"/>
      <c r="C261" s="23"/>
      <c r="D261" s="23"/>
      <c r="E261" s="23"/>
      <c r="F261" s="32"/>
      <c r="G261" s="32"/>
      <c r="H261" s="32"/>
      <c r="I261" s="32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5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I261" s="33"/>
      <c r="BJ261" s="33"/>
      <c r="BK261" s="33"/>
      <c r="BL261" s="32"/>
      <c r="BM261" s="32"/>
      <c r="BN261" s="33"/>
      <c r="BO261" s="33"/>
      <c r="BP261" s="33"/>
    </row>
    <row r="262" spans="2:68" ht="15.75" customHeight="1" x14ac:dyDescent="0.2">
      <c r="B262" s="22"/>
      <c r="C262" s="23"/>
      <c r="D262" s="23"/>
      <c r="E262" s="23"/>
      <c r="F262" s="32"/>
      <c r="G262" s="32"/>
      <c r="H262" s="32"/>
      <c r="I262" s="32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5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I262" s="33"/>
      <c r="BJ262" s="33"/>
      <c r="BK262" s="33"/>
      <c r="BL262" s="32"/>
      <c r="BM262" s="32"/>
      <c r="BN262" s="33"/>
      <c r="BO262" s="33"/>
      <c r="BP262" s="33"/>
    </row>
    <row r="263" spans="2:68" ht="15.75" customHeight="1" x14ac:dyDescent="0.2">
      <c r="B263" s="22"/>
      <c r="C263" s="23"/>
      <c r="D263" s="23"/>
      <c r="E263" s="23"/>
      <c r="F263" s="32"/>
      <c r="G263" s="32"/>
      <c r="H263" s="32"/>
      <c r="I263" s="32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5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I263" s="33"/>
      <c r="BJ263" s="33"/>
      <c r="BK263" s="33"/>
      <c r="BL263" s="32"/>
      <c r="BM263" s="32"/>
      <c r="BN263" s="33"/>
      <c r="BO263" s="33"/>
      <c r="BP263" s="33"/>
    </row>
    <row r="264" spans="2:68" ht="15.75" customHeight="1" x14ac:dyDescent="0.2">
      <c r="B264" s="22"/>
      <c r="C264" s="23"/>
      <c r="D264" s="23"/>
      <c r="E264" s="23"/>
      <c r="F264" s="32"/>
      <c r="G264" s="32"/>
      <c r="H264" s="32"/>
      <c r="I264" s="32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5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I264" s="33"/>
      <c r="BJ264" s="33"/>
      <c r="BK264" s="33"/>
      <c r="BL264" s="32"/>
      <c r="BM264" s="32"/>
      <c r="BN264" s="33"/>
      <c r="BO264" s="33"/>
      <c r="BP264" s="33"/>
    </row>
    <row r="265" spans="2:68" ht="15.75" customHeight="1" x14ac:dyDescent="0.2">
      <c r="B265" s="22"/>
      <c r="C265" s="23"/>
      <c r="D265" s="23"/>
      <c r="E265" s="23"/>
      <c r="F265" s="32"/>
      <c r="G265" s="32"/>
      <c r="H265" s="32"/>
      <c r="I265" s="32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5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I265" s="33"/>
      <c r="BJ265" s="33"/>
      <c r="BK265" s="33"/>
      <c r="BL265" s="32"/>
      <c r="BM265" s="32"/>
      <c r="BN265" s="33"/>
      <c r="BO265" s="33"/>
      <c r="BP265" s="33"/>
    </row>
    <row r="266" spans="2:68" ht="15.75" customHeight="1" x14ac:dyDescent="0.2">
      <c r="B266" s="22"/>
      <c r="C266" s="23"/>
      <c r="D266" s="23"/>
      <c r="E266" s="23"/>
      <c r="F266" s="32"/>
      <c r="G266" s="32"/>
      <c r="H266" s="32"/>
      <c r="I266" s="32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5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I266" s="33"/>
      <c r="BJ266" s="33"/>
      <c r="BK266" s="33"/>
      <c r="BL266" s="32"/>
      <c r="BM266" s="32"/>
      <c r="BN266" s="33"/>
      <c r="BO266" s="33"/>
      <c r="BP266" s="33"/>
    </row>
    <row r="267" spans="2:68" ht="15.75" customHeight="1" x14ac:dyDescent="0.2">
      <c r="B267" s="22"/>
      <c r="C267" s="23"/>
      <c r="D267" s="23"/>
      <c r="E267" s="23"/>
      <c r="F267" s="32"/>
      <c r="G267" s="32"/>
      <c r="H267" s="32"/>
      <c r="I267" s="32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5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I267" s="33"/>
      <c r="BJ267" s="33"/>
      <c r="BK267" s="33"/>
      <c r="BL267" s="32"/>
      <c r="BM267" s="32"/>
      <c r="BN267" s="33"/>
      <c r="BO267" s="33"/>
      <c r="BP267" s="33"/>
    </row>
    <row r="268" spans="2:68" ht="15.75" customHeight="1" x14ac:dyDescent="0.2">
      <c r="B268" s="22"/>
      <c r="C268" s="23"/>
      <c r="D268" s="23"/>
      <c r="E268" s="23"/>
      <c r="F268" s="32"/>
      <c r="G268" s="32"/>
      <c r="H268" s="32"/>
      <c r="I268" s="32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5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I268" s="33"/>
      <c r="BJ268" s="33"/>
      <c r="BK268" s="33"/>
      <c r="BL268" s="32"/>
      <c r="BM268" s="32"/>
      <c r="BN268" s="33"/>
      <c r="BO268" s="33"/>
      <c r="BP268" s="33"/>
    </row>
    <row r="269" spans="2:68" ht="15.75" customHeight="1" x14ac:dyDescent="0.2">
      <c r="B269" s="22"/>
      <c r="C269" s="23"/>
      <c r="D269" s="23"/>
      <c r="E269" s="23"/>
      <c r="F269" s="32"/>
      <c r="G269" s="32"/>
      <c r="H269" s="32"/>
      <c r="I269" s="32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5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I269" s="33"/>
      <c r="BJ269" s="33"/>
      <c r="BK269" s="33"/>
      <c r="BL269" s="32"/>
      <c r="BM269" s="32"/>
      <c r="BN269" s="33"/>
      <c r="BO269" s="33"/>
      <c r="BP269" s="33"/>
    </row>
    <row r="270" spans="2:68" ht="15.75" customHeight="1" x14ac:dyDescent="0.2">
      <c r="B270" s="22"/>
      <c r="C270" s="23"/>
      <c r="D270" s="23"/>
      <c r="E270" s="23"/>
      <c r="F270" s="32"/>
      <c r="G270" s="32"/>
      <c r="H270" s="32"/>
      <c r="I270" s="32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5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I270" s="33"/>
      <c r="BJ270" s="33"/>
      <c r="BK270" s="33"/>
      <c r="BL270" s="32"/>
      <c r="BM270" s="32"/>
      <c r="BN270" s="33"/>
      <c r="BO270" s="33"/>
      <c r="BP270" s="33"/>
    </row>
    <row r="271" spans="2:68" ht="15.75" customHeight="1" x14ac:dyDescent="0.2">
      <c r="B271" s="22"/>
      <c r="C271" s="23"/>
      <c r="D271" s="23"/>
      <c r="E271" s="23"/>
      <c r="F271" s="32"/>
      <c r="G271" s="32"/>
      <c r="H271" s="32"/>
      <c r="I271" s="32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5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I271" s="33"/>
      <c r="BJ271" s="33"/>
      <c r="BK271" s="33"/>
      <c r="BL271" s="32"/>
      <c r="BM271" s="32"/>
      <c r="BN271" s="33"/>
      <c r="BO271" s="33"/>
      <c r="BP271" s="33"/>
    </row>
    <row r="272" spans="2:68" ht="15.75" customHeight="1" x14ac:dyDescent="0.2">
      <c r="B272" s="22"/>
      <c r="C272" s="23"/>
      <c r="D272" s="23"/>
      <c r="E272" s="23"/>
      <c r="F272" s="32"/>
      <c r="G272" s="32"/>
      <c r="H272" s="32"/>
      <c r="I272" s="32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5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I272" s="33"/>
      <c r="BJ272" s="33"/>
      <c r="BK272" s="33"/>
      <c r="BL272" s="32"/>
      <c r="BM272" s="32"/>
      <c r="BN272" s="33"/>
      <c r="BO272" s="33"/>
      <c r="BP272" s="33"/>
    </row>
    <row r="273" spans="2:68" ht="15.75" customHeight="1" x14ac:dyDescent="0.2">
      <c r="B273" s="22"/>
      <c r="C273" s="23"/>
      <c r="D273" s="23"/>
      <c r="E273" s="23"/>
      <c r="F273" s="32"/>
      <c r="G273" s="32"/>
      <c r="H273" s="32"/>
      <c r="I273" s="32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5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I273" s="33"/>
      <c r="BJ273" s="33"/>
      <c r="BK273" s="33"/>
      <c r="BL273" s="32"/>
      <c r="BM273" s="32"/>
      <c r="BN273" s="33"/>
      <c r="BO273" s="33"/>
      <c r="BP273" s="33"/>
    </row>
    <row r="274" spans="2:68" ht="15.75" customHeight="1" x14ac:dyDescent="0.2">
      <c r="B274" s="22"/>
      <c r="C274" s="23"/>
      <c r="D274" s="23"/>
      <c r="E274" s="23"/>
      <c r="F274" s="32"/>
      <c r="G274" s="32"/>
      <c r="H274" s="32"/>
      <c r="I274" s="32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5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I274" s="33"/>
      <c r="BJ274" s="33"/>
      <c r="BK274" s="33"/>
      <c r="BL274" s="32"/>
      <c r="BM274" s="32"/>
      <c r="BN274" s="33"/>
      <c r="BO274" s="33"/>
      <c r="BP274" s="33"/>
    </row>
    <row r="275" spans="2:68" ht="15.75" customHeight="1" x14ac:dyDescent="0.2">
      <c r="B275" s="22"/>
      <c r="C275" s="23"/>
      <c r="D275" s="23"/>
      <c r="E275" s="23"/>
      <c r="F275" s="32"/>
      <c r="G275" s="32"/>
      <c r="H275" s="32"/>
      <c r="I275" s="32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5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I275" s="33"/>
      <c r="BJ275" s="33"/>
      <c r="BK275" s="33"/>
      <c r="BL275" s="32"/>
      <c r="BM275" s="32"/>
      <c r="BN275" s="33"/>
      <c r="BO275" s="33"/>
      <c r="BP275" s="33"/>
    </row>
    <row r="276" spans="2:68" ht="15.75" customHeight="1" x14ac:dyDescent="0.2">
      <c r="B276" s="22"/>
      <c r="C276" s="23"/>
      <c r="D276" s="23"/>
      <c r="E276" s="23"/>
      <c r="F276" s="32"/>
      <c r="G276" s="32"/>
      <c r="H276" s="32"/>
      <c r="I276" s="32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5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I276" s="33"/>
      <c r="BJ276" s="33"/>
      <c r="BK276" s="33"/>
      <c r="BL276" s="32"/>
      <c r="BM276" s="32"/>
      <c r="BN276" s="33"/>
      <c r="BO276" s="33"/>
      <c r="BP276" s="33"/>
    </row>
    <row r="277" spans="2:68" ht="15.75" customHeight="1" x14ac:dyDescent="0.2">
      <c r="B277" s="22"/>
      <c r="C277" s="23"/>
      <c r="D277" s="23"/>
      <c r="E277" s="23"/>
      <c r="F277" s="32"/>
      <c r="G277" s="32"/>
      <c r="H277" s="32"/>
      <c r="I277" s="32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5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I277" s="33"/>
      <c r="BJ277" s="33"/>
      <c r="BK277" s="33"/>
      <c r="BL277" s="32"/>
      <c r="BM277" s="32"/>
      <c r="BN277" s="33"/>
      <c r="BO277" s="33"/>
      <c r="BP277" s="33"/>
    </row>
    <row r="278" spans="2:68" ht="15.75" customHeight="1" x14ac:dyDescent="0.2">
      <c r="B278" s="22"/>
      <c r="C278" s="23"/>
      <c r="D278" s="23"/>
      <c r="E278" s="23"/>
      <c r="F278" s="32"/>
      <c r="G278" s="32"/>
      <c r="H278" s="32"/>
      <c r="I278" s="32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5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I278" s="33"/>
      <c r="BJ278" s="33"/>
      <c r="BK278" s="33"/>
      <c r="BL278" s="32"/>
      <c r="BM278" s="32"/>
      <c r="BN278" s="33"/>
      <c r="BO278" s="33"/>
      <c r="BP278" s="33"/>
    </row>
    <row r="279" spans="2:68" ht="15.75" customHeight="1" x14ac:dyDescent="0.2">
      <c r="B279" s="22"/>
      <c r="C279" s="23"/>
      <c r="D279" s="23"/>
      <c r="E279" s="23"/>
      <c r="F279" s="32"/>
      <c r="G279" s="32"/>
      <c r="H279" s="32"/>
      <c r="I279" s="32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5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I279" s="33"/>
      <c r="BJ279" s="33"/>
      <c r="BK279" s="33"/>
      <c r="BL279" s="32"/>
      <c r="BM279" s="32"/>
      <c r="BN279" s="33"/>
      <c r="BO279" s="33"/>
      <c r="BP279" s="33"/>
    </row>
    <row r="280" spans="2:68" ht="15.75" customHeight="1" x14ac:dyDescent="0.2">
      <c r="B280" s="22"/>
      <c r="C280" s="23"/>
      <c r="D280" s="23"/>
      <c r="E280" s="23"/>
      <c r="F280" s="32"/>
      <c r="G280" s="32"/>
      <c r="H280" s="32"/>
      <c r="I280" s="32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5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I280" s="33"/>
      <c r="BJ280" s="33"/>
      <c r="BK280" s="33"/>
      <c r="BL280" s="32"/>
      <c r="BM280" s="32"/>
      <c r="BN280" s="33"/>
      <c r="BO280" s="33"/>
      <c r="BP280" s="33"/>
    </row>
    <row r="281" spans="2:68" ht="15.75" customHeight="1" x14ac:dyDescent="0.2">
      <c r="B281" s="22"/>
      <c r="C281" s="23"/>
      <c r="D281" s="23"/>
      <c r="E281" s="23"/>
      <c r="F281" s="32"/>
      <c r="G281" s="32"/>
      <c r="H281" s="32"/>
      <c r="I281" s="32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5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I281" s="33"/>
      <c r="BJ281" s="33"/>
      <c r="BK281" s="33"/>
      <c r="BL281" s="32"/>
      <c r="BM281" s="32"/>
      <c r="BN281" s="33"/>
      <c r="BO281" s="33"/>
      <c r="BP281" s="33"/>
    </row>
    <row r="282" spans="2:68" ht="15.75" customHeight="1" x14ac:dyDescent="0.2">
      <c r="B282" s="22"/>
      <c r="C282" s="23"/>
      <c r="D282" s="23"/>
      <c r="E282" s="23"/>
      <c r="F282" s="32"/>
      <c r="G282" s="32"/>
      <c r="H282" s="32"/>
      <c r="I282" s="32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5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I282" s="33"/>
      <c r="BJ282" s="33"/>
      <c r="BK282" s="33"/>
      <c r="BL282" s="32"/>
      <c r="BM282" s="32"/>
      <c r="BN282" s="33"/>
      <c r="BO282" s="33"/>
      <c r="BP282" s="33"/>
    </row>
    <row r="283" spans="2:68" ht="15.75" customHeight="1" x14ac:dyDescent="0.2">
      <c r="B283" s="22"/>
      <c r="C283" s="23"/>
      <c r="D283" s="23"/>
      <c r="E283" s="23"/>
      <c r="F283" s="32"/>
      <c r="G283" s="32"/>
      <c r="H283" s="32"/>
      <c r="I283" s="32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5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I283" s="33"/>
      <c r="BJ283" s="33"/>
      <c r="BK283" s="33"/>
      <c r="BL283" s="32"/>
      <c r="BM283" s="32"/>
      <c r="BN283" s="33"/>
      <c r="BO283" s="33"/>
      <c r="BP283" s="33"/>
    </row>
    <row r="284" spans="2:68" ht="15.75" customHeight="1" x14ac:dyDescent="0.2">
      <c r="B284" s="22"/>
      <c r="C284" s="23"/>
      <c r="D284" s="23"/>
      <c r="E284" s="23"/>
      <c r="F284" s="32"/>
      <c r="G284" s="32"/>
      <c r="H284" s="32"/>
      <c r="I284" s="32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5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I284" s="33"/>
      <c r="BJ284" s="33"/>
      <c r="BK284" s="33"/>
      <c r="BL284" s="32"/>
      <c r="BM284" s="32"/>
      <c r="BN284" s="33"/>
      <c r="BO284" s="33"/>
      <c r="BP284" s="33"/>
    </row>
    <row r="285" spans="2:68" ht="15.75" customHeight="1" x14ac:dyDescent="0.2">
      <c r="B285" s="22"/>
      <c r="C285" s="23"/>
      <c r="D285" s="23"/>
      <c r="E285" s="23"/>
      <c r="F285" s="32"/>
      <c r="G285" s="32"/>
      <c r="H285" s="32"/>
      <c r="I285" s="32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5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I285" s="33"/>
      <c r="BJ285" s="33"/>
      <c r="BK285" s="33"/>
      <c r="BL285" s="32"/>
      <c r="BM285" s="32"/>
      <c r="BN285" s="33"/>
      <c r="BO285" s="33"/>
      <c r="BP285" s="33"/>
    </row>
    <row r="286" spans="2:68" ht="15.75" customHeight="1" x14ac:dyDescent="0.2">
      <c r="B286" s="22"/>
      <c r="C286" s="23"/>
      <c r="D286" s="23"/>
      <c r="E286" s="23"/>
      <c r="F286" s="32"/>
      <c r="G286" s="32"/>
      <c r="H286" s="32"/>
      <c r="I286" s="32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5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I286" s="33"/>
      <c r="BJ286" s="33"/>
      <c r="BK286" s="33"/>
      <c r="BL286" s="32"/>
      <c r="BM286" s="32"/>
      <c r="BN286" s="33"/>
      <c r="BO286" s="33"/>
      <c r="BP286" s="33"/>
    </row>
    <row r="287" spans="2:68" ht="15.75" customHeight="1" x14ac:dyDescent="0.2">
      <c r="B287" s="22"/>
      <c r="C287" s="23"/>
      <c r="D287" s="23"/>
      <c r="E287" s="23"/>
      <c r="F287" s="32"/>
      <c r="G287" s="32"/>
      <c r="H287" s="32"/>
      <c r="I287" s="32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5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I287" s="33"/>
      <c r="BJ287" s="33"/>
      <c r="BK287" s="33"/>
      <c r="BL287" s="32"/>
      <c r="BM287" s="32"/>
      <c r="BN287" s="33"/>
      <c r="BO287" s="33"/>
      <c r="BP287" s="33"/>
    </row>
    <row r="288" spans="2:68" ht="15.75" customHeight="1" x14ac:dyDescent="0.2">
      <c r="B288" s="22"/>
      <c r="C288" s="23"/>
      <c r="D288" s="23"/>
      <c r="E288" s="23"/>
      <c r="F288" s="32"/>
      <c r="G288" s="32"/>
      <c r="H288" s="32"/>
      <c r="I288" s="32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5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I288" s="33"/>
      <c r="BJ288" s="33"/>
      <c r="BK288" s="33"/>
      <c r="BL288" s="32"/>
      <c r="BM288" s="32"/>
      <c r="BN288" s="33"/>
      <c r="BO288" s="33"/>
      <c r="BP288" s="33"/>
    </row>
    <row r="289" spans="2:68" ht="15.75" customHeight="1" x14ac:dyDescent="0.2">
      <c r="B289" s="22"/>
      <c r="C289" s="23"/>
      <c r="D289" s="23"/>
      <c r="E289" s="23"/>
      <c r="F289" s="32"/>
      <c r="G289" s="32"/>
      <c r="H289" s="32"/>
      <c r="I289" s="32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5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I289" s="33"/>
      <c r="BJ289" s="33"/>
      <c r="BK289" s="33"/>
      <c r="BL289" s="32"/>
      <c r="BM289" s="32"/>
      <c r="BN289" s="33"/>
      <c r="BO289" s="33"/>
      <c r="BP289" s="33"/>
    </row>
    <row r="290" spans="2:68" ht="15.75" customHeight="1" x14ac:dyDescent="0.2">
      <c r="B290" s="22"/>
      <c r="C290" s="23"/>
      <c r="D290" s="23"/>
      <c r="E290" s="23"/>
      <c r="F290" s="32"/>
      <c r="G290" s="32"/>
      <c r="H290" s="32"/>
      <c r="I290" s="32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5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I290" s="33"/>
      <c r="BJ290" s="33"/>
      <c r="BK290" s="33"/>
      <c r="BL290" s="32"/>
      <c r="BM290" s="32"/>
      <c r="BN290" s="33"/>
      <c r="BO290" s="33"/>
      <c r="BP290" s="33"/>
    </row>
    <row r="291" spans="2:68" ht="15.75" customHeight="1" x14ac:dyDescent="0.2">
      <c r="B291" s="22"/>
      <c r="C291" s="23"/>
      <c r="D291" s="23"/>
      <c r="E291" s="23"/>
      <c r="F291" s="32"/>
      <c r="G291" s="32"/>
      <c r="H291" s="32"/>
      <c r="I291" s="32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5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I291" s="33"/>
      <c r="BJ291" s="33"/>
      <c r="BK291" s="33"/>
      <c r="BL291" s="32"/>
      <c r="BM291" s="32"/>
      <c r="BN291" s="33"/>
      <c r="BO291" s="33"/>
      <c r="BP291" s="33"/>
    </row>
    <row r="292" spans="2:68" ht="15.75" customHeight="1" x14ac:dyDescent="0.2">
      <c r="B292" s="22"/>
      <c r="C292" s="23"/>
      <c r="D292" s="23"/>
      <c r="E292" s="23"/>
      <c r="F292" s="32"/>
      <c r="G292" s="32"/>
      <c r="H292" s="32"/>
      <c r="I292" s="32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5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I292" s="33"/>
      <c r="BJ292" s="33"/>
      <c r="BK292" s="33"/>
      <c r="BL292" s="32"/>
      <c r="BM292" s="32"/>
      <c r="BN292" s="33"/>
      <c r="BO292" s="33"/>
      <c r="BP292" s="33"/>
    </row>
    <row r="293" spans="2:68" ht="15.75" customHeight="1" x14ac:dyDescent="0.2">
      <c r="B293" s="22"/>
      <c r="C293" s="23"/>
      <c r="D293" s="23"/>
      <c r="E293" s="23"/>
      <c r="F293" s="32"/>
      <c r="G293" s="32"/>
      <c r="H293" s="32"/>
      <c r="I293" s="32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5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I293" s="33"/>
      <c r="BJ293" s="33"/>
      <c r="BK293" s="33"/>
      <c r="BL293" s="32"/>
      <c r="BM293" s="32"/>
      <c r="BN293" s="33"/>
      <c r="BO293" s="33"/>
      <c r="BP293" s="33"/>
    </row>
    <row r="294" spans="2:68" ht="15.75" customHeight="1" x14ac:dyDescent="0.2">
      <c r="B294" s="22"/>
      <c r="C294" s="23"/>
      <c r="D294" s="23"/>
      <c r="E294" s="23"/>
      <c r="F294" s="32"/>
      <c r="G294" s="32"/>
      <c r="H294" s="32"/>
      <c r="I294" s="32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5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I294" s="33"/>
      <c r="BJ294" s="33"/>
      <c r="BK294" s="33"/>
      <c r="BL294" s="32"/>
      <c r="BM294" s="32"/>
      <c r="BN294" s="33"/>
      <c r="BO294" s="33"/>
      <c r="BP294" s="33"/>
    </row>
    <row r="295" spans="2:68" ht="15.75" customHeight="1" x14ac:dyDescent="0.2">
      <c r="B295" s="22"/>
      <c r="C295" s="23"/>
      <c r="D295" s="23"/>
      <c r="E295" s="23"/>
      <c r="F295" s="32"/>
      <c r="G295" s="32"/>
      <c r="H295" s="32"/>
      <c r="I295" s="32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5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I295" s="33"/>
      <c r="BJ295" s="33"/>
      <c r="BK295" s="33"/>
      <c r="BL295" s="32"/>
      <c r="BM295" s="32"/>
      <c r="BN295" s="33"/>
      <c r="BO295" s="33"/>
      <c r="BP295" s="33"/>
    </row>
    <row r="296" spans="2:68" ht="15.75" customHeight="1" x14ac:dyDescent="0.2">
      <c r="B296" s="22"/>
      <c r="C296" s="23"/>
      <c r="D296" s="23"/>
      <c r="E296" s="23"/>
      <c r="F296" s="32"/>
      <c r="G296" s="32"/>
      <c r="H296" s="32"/>
      <c r="I296" s="32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5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I296" s="33"/>
      <c r="BJ296" s="33"/>
      <c r="BK296" s="33"/>
      <c r="BL296" s="32"/>
      <c r="BM296" s="32"/>
      <c r="BN296" s="33"/>
      <c r="BO296" s="33"/>
      <c r="BP296" s="33"/>
    </row>
    <row r="297" spans="2:68" ht="15.75" customHeight="1" x14ac:dyDescent="0.2">
      <c r="B297" s="22"/>
      <c r="C297" s="23"/>
      <c r="D297" s="23"/>
      <c r="E297" s="23"/>
      <c r="F297" s="32"/>
      <c r="G297" s="32"/>
      <c r="H297" s="32"/>
      <c r="I297" s="32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5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I297" s="33"/>
      <c r="BJ297" s="33"/>
      <c r="BK297" s="33"/>
      <c r="BL297" s="32"/>
      <c r="BM297" s="32"/>
      <c r="BN297" s="33"/>
      <c r="BO297" s="33"/>
      <c r="BP297" s="33"/>
    </row>
    <row r="298" spans="2:68" ht="15.75" customHeight="1" x14ac:dyDescent="0.2">
      <c r="B298" s="22"/>
      <c r="C298" s="23"/>
      <c r="D298" s="23"/>
      <c r="E298" s="23"/>
      <c r="F298" s="32"/>
      <c r="G298" s="32"/>
      <c r="H298" s="32"/>
      <c r="I298" s="32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5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I298" s="33"/>
      <c r="BJ298" s="33"/>
      <c r="BK298" s="33"/>
      <c r="BL298" s="32"/>
      <c r="BM298" s="32"/>
      <c r="BN298" s="33"/>
      <c r="BO298" s="33"/>
      <c r="BP298" s="33"/>
    </row>
    <row r="299" spans="2:68" ht="15.75" customHeight="1" x14ac:dyDescent="0.2">
      <c r="B299" s="22"/>
      <c r="C299" s="23"/>
      <c r="D299" s="23"/>
      <c r="E299" s="23"/>
      <c r="F299" s="32"/>
      <c r="G299" s="32"/>
      <c r="H299" s="32"/>
      <c r="I299" s="32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5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I299" s="33"/>
      <c r="BJ299" s="33"/>
      <c r="BK299" s="33"/>
      <c r="BL299" s="32"/>
      <c r="BM299" s="32"/>
      <c r="BN299" s="33"/>
      <c r="BO299" s="33"/>
      <c r="BP299" s="33"/>
    </row>
    <row r="300" spans="2:68" ht="15.75" customHeight="1" x14ac:dyDescent="0.2">
      <c r="B300" s="22"/>
      <c r="C300" s="23"/>
      <c r="D300" s="23"/>
      <c r="E300" s="23"/>
      <c r="F300" s="32"/>
      <c r="G300" s="32"/>
      <c r="H300" s="32"/>
      <c r="I300" s="32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5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I300" s="33"/>
      <c r="BJ300" s="33"/>
      <c r="BK300" s="33"/>
      <c r="BL300" s="32"/>
      <c r="BM300" s="32"/>
      <c r="BN300" s="33"/>
      <c r="BO300" s="33"/>
      <c r="BP300" s="33"/>
    </row>
    <row r="301" spans="2:68" ht="15.75" customHeight="1" x14ac:dyDescent="0.2">
      <c r="B301" s="22"/>
      <c r="C301" s="23"/>
      <c r="D301" s="23"/>
      <c r="E301" s="23"/>
      <c r="F301" s="32"/>
      <c r="G301" s="32"/>
      <c r="H301" s="32"/>
      <c r="I301" s="32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5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I301" s="33"/>
      <c r="BJ301" s="33"/>
      <c r="BK301" s="33"/>
      <c r="BL301" s="32"/>
      <c r="BM301" s="32"/>
      <c r="BN301" s="33"/>
      <c r="BO301" s="33"/>
      <c r="BP301" s="33"/>
    </row>
    <row r="302" spans="2:68" ht="15.75" customHeight="1" x14ac:dyDescent="0.2">
      <c r="B302" s="22"/>
      <c r="C302" s="23"/>
      <c r="D302" s="23"/>
      <c r="E302" s="23"/>
      <c r="F302" s="32"/>
      <c r="G302" s="32"/>
      <c r="H302" s="32"/>
      <c r="I302" s="32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5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I302" s="33"/>
      <c r="BJ302" s="33"/>
      <c r="BK302" s="33"/>
      <c r="BL302" s="32"/>
      <c r="BM302" s="32"/>
      <c r="BN302" s="33"/>
      <c r="BO302" s="33"/>
      <c r="BP302" s="33"/>
    </row>
    <row r="303" spans="2:68" ht="15.75" customHeight="1" x14ac:dyDescent="0.2">
      <c r="B303" s="22"/>
      <c r="C303" s="23"/>
      <c r="D303" s="23"/>
      <c r="E303" s="23"/>
      <c r="F303" s="32"/>
      <c r="G303" s="32"/>
      <c r="H303" s="32"/>
      <c r="I303" s="32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5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I303" s="33"/>
      <c r="BJ303" s="33"/>
      <c r="BK303" s="33"/>
      <c r="BL303" s="32"/>
      <c r="BM303" s="32"/>
      <c r="BN303" s="33"/>
      <c r="BO303" s="33"/>
      <c r="BP303" s="33"/>
    </row>
    <row r="304" spans="2:68" ht="15.75" customHeight="1" x14ac:dyDescent="0.2">
      <c r="B304" s="22"/>
      <c r="C304" s="23"/>
      <c r="D304" s="23"/>
      <c r="E304" s="23"/>
      <c r="F304" s="32"/>
      <c r="G304" s="32"/>
      <c r="H304" s="32"/>
      <c r="I304" s="32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5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I304" s="33"/>
      <c r="BJ304" s="33"/>
      <c r="BK304" s="33"/>
      <c r="BL304" s="32"/>
      <c r="BM304" s="32"/>
      <c r="BN304" s="33"/>
      <c r="BO304" s="33"/>
      <c r="BP304" s="33"/>
    </row>
    <row r="305" spans="2:68" ht="15.75" customHeight="1" x14ac:dyDescent="0.2">
      <c r="B305" s="22"/>
      <c r="C305" s="23"/>
      <c r="D305" s="23"/>
      <c r="E305" s="23"/>
      <c r="F305" s="32"/>
      <c r="G305" s="32"/>
      <c r="H305" s="32"/>
      <c r="I305" s="32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5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I305" s="33"/>
      <c r="BJ305" s="33"/>
      <c r="BK305" s="33"/>
      <c r="BL305" s="32"/>
      <c r="BM305" s="32"/>
      <c r="BN305" s="33"/>
      <c r="BO305" s="33"/>
      <c r="BP305" s="33"/>
    </row>
    <row r="306" spans="2:68" ht="15.75" customHeight="1" x14ac:dyDescent="0.2">
      <c r="B306" s="22"/>
      <c r="C306" s="23"/>
      <c r="D306" s="23"/>
      <c r="E306" s="23"/>
      <c r="F306" s="32"/>
      <c r="G306" s="32"/>
      <c r="H306" s="32"/>
      <c r="I306" s="32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5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I306" s="33"/>
      <c r="BJ306" s="33"/>
      <c r="BK306" s="33"/>
      <c r="BL306" s="32"/>
      <c r="BM306" s="32"/>
      <c r="BN306" s="33"/>
      <c r="BO306" s="33"/>
      <c r="BP306" s="33"/>
    </row>
    <row r="307" spans="2:68" ht="15.75" customHeight="1" x14ac:dyDescent="0.2">
      <c r="B307" s="22"/>
      <c r="C307" s="23"/>
      <c r="D307" s="23"/>
      <c r="E307" s="23"/>
      <c r="F307" s="32"/>
      <c r="G307" s="32"/>
      <c r="H307" s="32"/>
      <c r="I307" s="32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5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I307" s="33"/>
      <c r="BJ307" s="33"/>
      <c r="BK307" s="33"/>
      <c r="BL307" s="32"/>
      <c r="BM307" s="32"/>
      <c r="BN307" s="33"/>
      <c r="BO307" s="33"/>
      <c r="BP307" s="33"/>
    </row>
    <row r="308" spans="2:68" ht="15.75" customHeight="1" x14ac:dyDescent="0.2">
      <c r="B308" s="22"/>
      <c r="C308" s="23"/>
      <c r="D308" s="23"/>
      <c r="E308" s="23"/>
      <c r="F308" s="32"/>
      <c r="G308" s="32"/>
      <c r="H308" s="32"/>
      <c r="I308" s="32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5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I308" s="33"/>
      <c r="BJ308" s="33"/>
      <c r="BK308" s="33"/>
      <c r="BL308" s="32"/>
      <c r="BM308" s="32"/>
      <c r="BN308" s="33"/>
      <c r="BO308" s="33"/>
      <c r="BP308" s="33"/>
    </row>
    <row r="309" spans="2:68" ht="15.75" customHeight="1" x14ac:dyDescent="0.2">
      <c r="B309" s="22"/>
      <c r="C309" s="23"/>
      <c r="D309" s="23"/>
      <c r="E309" s="23"/>
      <c r="F309" s="32"/>
      <c r="G309" s="32"/>
      <c r="H309" s="32"/>
      <c r="I309" s="32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5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I309" s="33"/>
      <c r="BJ309" s="33"/>
      <c r="BK309" s="33"/>
      <c r="BL309" s="32"/>
      <c r="BM309" s="32"/>
      <c r="BN309" s="33"/>
      <c r="BO309" s="33"/>
      <c r="BP309" s="33"/>
    </row>
    <row r="310" spans="2:68" ht="15.75" customHeight="1" x14ac:dyDescent="0.2">
      <c r="B310" s="22"/>
      <c r="C310" s="23"/>
      <c r="D310" s="23"/>
      <c r="E310" s="23"/>
      <c r="F310" s="32"/>
      <c r="G310" s="32"/>
      <c r="H310" s="32"/>
      <c r="I310" s="32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5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I310" s="33"/>
      <c r="BJ310" s="33"/>
      <c r="BK310" s="33"/>
      <c r="BL310" s="32"/>
      <c r="BM310" s="32"/>
      <c r="BN310" s="33"/>
      <c r="BO310" s="33"/>
      <c r="BP310" s="33"/>
    </row>
    <row r="311" spans="2:68" ht="15.75" customHeight="1" x14ac:dyDescent="0.2">
      <c r="B311" s="22"/>
      <c r="C311" s="23"/>
      <c r="D311" s="23"/>
      <c r="E311" s="23"/>
      <c r="F311" s="32"/>
      <c r="G311" s="32"/>
      <c r="H311" s="32"/>
      <c r="I311" s="32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5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I311" s="33"/>
      <c r="BJ311" s="33"/>
      <c r="BK311" s="33"/>
      <c r="BL311" s="32"/>
      <c r="BM311" s="32"/>
      <c r="BN311" s="33"/>
      <c r="BO311" s="33"/>
      <c r="BP311" s="33"/>
    </row>
    <row r="312" spans="2:68" ht="15.75" customHeight="1" x14ac:dyDescent="0.2">
      <c r="B312" s="22"/>
      <c r="C312" s="23"/>
      <c r="D312" s="23"/>
      <c r="E312" s="23"/>
      <c r="F312" s="32"/>
      <c r="G312" s="32"/>
      <c r="H312" s="32"/>
      <c r="I312" s="32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5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I312" s="33"/>
      <c r="BJ312" s="33"/>
      <c r="BK312" s="33"/>
      <c r="BL312" s="32"/>
      <c r="BM312" s="32"/>
      <c r="BN312" s="33"/>
      <c r="BO312" s="33"/>
      <c r="BP312" s="33"/>
    </row>
    <row r="313" spans="2:68" ht="15.75" customHeight="1" x14ac:dyDescent="0.2">
      <c r="B313" s="22"/>
      <c r="C313" s="23"/>
      <c r="D313" s="23"/>
      <c r="E313" s="23"/>
      <c r="F313" s="32"/>
      <c r="G313" s="32"/>
      <c r="H313" s="32"/>
      <c r="I313" s="32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5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I313" s="33"/>
      <c r="BJ313" s="33"/>
      <c r="BK313" s="33"/>
      <c r="BL313" s="32"/>
      <c r="BM313" s="32"/>
      <c r="BN313" s="33"/>
      <c r="BO313" s="33"/>
      <c r="BP313" s="33"/>
    </row>
    <row r="314" spans="2:68" ht="15.75" customHeight="1" x14ac:dyDescent="0.2">
      <c r="B314" s="22"/>
      <c r="C314" s="23"/>
      <c r="D314" s="23"/>
      <c r="E314" s="23"/>
      <c r="F314" s="32"/>
      <c r="G314" s="32"/>
      <c r="H314" s="32"/>
      <c r="I314" s="32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5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I314" s="33"/>
      <c r="BJ314" s="33"/>
      <c r="BK314" s="33"/>
      <c r="BL314" s="32"/>
      <c r="BM314" s="32"/>
      <c r="BN314" s="33"/>
      <c r="BO314" s="33"/>
      <c r="BP314" s="33"/>
    </row>
    <row r="315" spans="2:68" ht="15.75" customHeight="1" x14ac:dyDescent="0.2">
      <c r="B315" s="22"/>
      <c r="C315" s="23"/>
      <c r="D315" s="23"/>
      <c r="E315" s="23"/>
      <c r="F315" s="32"/>
      <c r="G315" s="32"/>
      <c r="H315" s="32"/>
      <c r="I315" s="32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5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I315" s="33"/>
      <c r="BJ315" s="33"/>
      <c r="BK315" s="33"/>
      <c r="BL315" s="32"/>
      <c r="BM315" s="32"/>
      <c r="BN315" s="33"/>
      <c r="BO315" s="33"/>
      <c r="BP315" s="33"/>
    </row>
    <row r="316" spans="2:68" ht="15.75" customHeight="1" x14ac:dyDescent="0.2">
      <c r="B316" s="22"/>
      <c r="C316" s="23"/>
      <c r="D316" s="23"/>
      <c r="E316" s="23"/>
      <c r="F316" s="32"/>
      <c r="G316" s="32"/>
      <c r="H316" s="32"/>
      <c r="I316" s="32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5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I316" s="33"/>
      <c r="BJ316" s="33"/>
      <c r="BK316" s="33"/>
      <c r="BL316" s="32"/>
      <c r="BM316" s="32"/>
      <c r="BN316" s="33"/>
      <c r="BO316" s="33"/>
      <c r="BP316" s="33"/>
    </row>
    <row r="317" spans="2:68" ht="15.75" customHeight="1" x14ac:dyDescent="0.2">
      <c r="B317" s="22"/>
      <c r="C317" s="23"/>
      <c r="D317" s="23"/>
      <c r="E317" s="23"/>
      <c r="F317" s="32"/>
      <c r="G317" s="32"/>
      <c r="H317" s="32"/>
      <c r="I317" s="32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5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I317" s="33"/>
      <c r="BJ317" s="33"/>
      <c r="BK317" s="33"/>
      <c r="BL317" s="32"/>
      <c r="BM317" s="32"/>
      <c r="BN317" s="33"/>
      <c r="BO317" s="33"/>
      <c r="BP317" s="33"/>
    </row>
    <row r="318" spans="2:68" ht="15.75" customHeight="1" x14ac:dyDescent="0.2">
      <c r="B318" s="22"/>
      <c r="C318" s="23"/>
      <c r="D318" s="23"/>
      <c r="E318" s="23"/>
      <c r="F318" s="32"/>
      <c r="G318" s="32"/>
      <c r="H318" s="32"/>
      <c r="I318" s="32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5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I318" s="33"/>
      <c r="BJ318" s="33"/>
      <c r="BK318" s="33"/>
      <c r="BL318" s="32"/>
      <c r="BM318" s="32"/>
      <c r="BN318" s="33"/>
      <c r="BO318" s="33"/>
      <c r="BP318" s="33"/>
    </row>
    <row r="319" spans="2:68" ht="15.75" customHeight="1" x14ac:dyDescent="0.2">
      <c r="B319" s="22"/>
      <c r="C319" s="23"/>
      <c r="D319" s="23"/>
      <c r="E319" s="23"/>
      <c r="F319" s="32"/>
      <c r="G319" s="32"/>
      <c r="H319" s="32"/>
      <c r="I319" s="32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5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I319" s="33"/>
      <c r="BJ319" s="33"/>
      <c r="BK319" s="33"/>
      <c r="BL319" s="32"/>
      <c r="BM319" s="32"/>
      <c r="BN319" s="33"/>
      <c r="BO319" s="33"/>
      <c r="BP319" s="33"/>
    </row>
    <row r="320" spans="2:68" ht="15.75" customHeight="1" x14ac:dyDescent="0.2">
      <c r="B320" s="22"/>
      <c r="C320" s="23"/>
      <c r="D320" s="23"/>
      <c r="E320" s="23"/>
      <c r="F320" s="32"/>
      <c r="G320" s="32"/>
      <c r="H320" s="32"/>
      <c r="I320" s="32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5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I320" s="33"/>
      <c r="BJ320" s="33"/>
      <c r="BK320" s="33"/>
      <c r="BL320" s="32"/>
      <c r="BM320" s="32"/>
      <c r="BN320" s="33"/>
      <c r="BO320" s="33"/>
      <c r="BP320" s="33"/>
    </row>
    <row r="321" spans="2:68" ht="15.75" customHeight="1" x14ac:dyDescent="0.2">
      <c r="B321" s="22"/>
      <c r="C321" s="23"/>
      <c r="D321" s="23"/>
      <c r="E321" s="23"/>
      <c r="F321" s="32"/>
      <c r="G321" s="32"/>
      <c r="H321" s="32"/>
      <c r="I321" s="32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5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I321" s="33"/>
      <c r="BJ321" s="33"/>
      <c r="BK321" s="33"/>
      <c r="BL321" s="32"/>
      <c r="BM321" s="32"/>
      <c r="BN321" s="33"/>
      <c r="BO321" s="33"/>
      <c r="BP321" s="33"/>
    </row>
    <row r="322" spans="2:68" ht="15.75" customHeight="1" x14ac:dyDescent="0.2">
      <c r="B322" s="22"/>
      <c r="C322" s="23"/>
      <c r="D322" s="23"/>
      <c r="E322" s="23"/>
      <c r="F322" s="32"/>
      <c r="G322" s="32"/>
      <c r="H322" s="32"/>
      <c r="I322" s="32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5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I322" s="33"/>
      <c r="BJ322" s="33"/>
      <c r="BK322" s="33"/>
      <c r="BL322" s="32"/>
      <c r="BM322" s="32"/>
      <c r="BN322" s="33"/>
      <c r="BO322" s="33"/>
      <c r="BP322" s="33"/>
    </row>
    <row r="323" spans="2:68" ht="15.75" customHeight="1" x14ac:dyDescent="0.2">
      <c r="B323" s="22"/>
      <c r="C323" s="23"/>
      <c r="D323" s="23"/>
      <c r="E323" s="23"/>
      <c r="F323" s="32"/>
      <c r="G323" s="32"/>
      <c r="H323" s="32"/>
      <c r="I323" s="32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5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I323" s="33"/>
      <c r="BJ323" s="33"/>
      <c r="BK323" s="33"/>
      <c r="BL323" s="32"/>
      <c r="BM323" s="32"/>
      <c r="BN323" s="33"/>
      <c r="BO323" s="33"/>
      <c r="BP323" s="33"/>
    </row>
    <row r="324" spans="2:68" ht="15.75" customHeight="1" x14ac:dyDescent="0.2">
      <c r="B324" s="22"/>
      <c r="C324" s="23"/>
      <c r="D324" s="23"/>
      <c r="E324" s="23"/>
      <c r="F324" s="32"/>
      <c r="G324" s="32"/>
      <c r="H324" s="32"/>
      <c r="I324" s="32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5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I324" s="33"/>
      <c r="BJ324" s="33"/>
      <c r="BK324" s="33"/>
      <c r="BL324" s="32"/>
      <c r="BM324" s="32"/>
      <c r="BN324" s="33"/>
      <c r="BO324" s="33"/>
      <c r="BP324" s="33"/>
    </row>
    <row r="325" spans="2:68" ht="15.75" customHeight="1" x14ac:dyDescent="0.2">
      <c r="B325" s="22"/>
      <c r="C325" s="23"/>
      <c r="D325" s="23"/>
      <c r="E325" s="23"/>
      <c r="F325" s="32"/>
      <c r="G325" s="32"/>
      <c r="H325" s="32"/>
      <c r="I325" s="32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5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I325" s="33"/>
      <c r="BJ325" s="33"/>
      <c r="BK325" s="33"/>
      <c r="BL325" s="32"/>
      <c r="BM325" s="32"/>
      <c r="BN325" s="33"/>
      <c r="BO325" s="33"/>
      <c r="BP325" s="33"/>
    </row>
    <row r="326" spans="2:68" ht="15.75" customHeight="1" x14ac:dyDescent="0.2">
      <c r="B326" s="22"/>
      <c r="C326" s="23"/>
      <c r="D326" s="23"/>
      <c r="E326" s="23"/>
      <c r="F326" s="32"/>
      <c r="G326" s="32"/>
      <c r="H326" s="32"/>
      <c r="I326" s="32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5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I326" s="33"/>
      <c r="BJ326" s="33"/>
      <c r="BK326" s="33"/>
      <c r="BL326" s="32"/>
      <c r="BM326" s="32"/>
      <c r="BN326" s="33"/>
      <c r="BO326" s="33"/>
      <c r="BP326" s="33"/>
    </row>
    <row r="327" spans="2:68" ht="15.75" customHeight="1" x14ac:dyDescent="0.2">
      <c r="B327" s="22"/>
      <c r="C327" s="23"/>
      <c r="D327" s="23"/>
      <c r="E327" s="23"/>
      <c r="F327" s="32"/>
      <c r="G327" s="32"/>
      <c r="H327" s="32"/>
      <c r="I327" s="32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5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I327" s="33"/>
      <c r="BJ327" s="33"/>
      <c r="BK327" s="33"/>
      <c r="BL327" s="32"/>
      <c r="BM327" s="32"/>
      <c r="BN327" s="33"/>
      <c r="BO327" s="33"/>
      <c r="BP327" s="33"/>
    </row>
    <row r="328" spans="2:68" ht="15.75" customHeight="1" x14ac:dyDescent="0.2">
      <c r="B328" s="22"/>
      <c r="C328" s="23"/>
      <c r="D328" s="23"/>
      <c r="E328" s="23"/>
      <c r="F328" s="32"/>
      <c r="G328" s="32"/>
      <c r="H328" s="32"/>
      <c r="I328" s="32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5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I328" s="33"/>
      <c r="BJ328" s="33"/>
      <c r="BK328" s="33"/>
      <c r="BL328" s="32"/>
      <c r="BM328" s="32"/>
      <c r="BN328" s="33"/>
      <c r="BO328" s="33"/>
      <c r="BP328" s="33"/>
    </row>
    <row r="329" spans="2:68" ht="15.75" customHeight="1" x14ac:dyDescent="0.2">
      <c r="B329" s="22"/>
      <c r="C329" s="23"/>
      <c r="D329" s="23"/>
      <c r="E329" s="23"/>
      <c r="F329" s="32"/>
      <c r="G329" s="32"/>
      <c r="H329" s="32"/>
      <c r="I329" s="32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5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I329" s="33"/>
      <c r="BJ329" s="33"/>
      <c r="BK329" s="33"/>
      <c r="BL329" s="32"/>
      <c r="BM329" s="32"/>
      <c r="BN329" s="33"/>
      <c r="BO329" s="33"/>
      <c r="BP329" s="33"/>
    </row>
    <row r="330" spans="2:68" ht="15.75" customHeight="1" x14ac:dyDescent="0.2">
      <c r="B330" s="22"/>
      <c r="C330" s="23"/>
      <c r="D330" s="23"/>
      <c r="E330" s="23"/>
      <c r="F330" s="32"/>
      <c r="G330" s="32"/>
      <c r="H330" s="32"/>
      <c r="I330" s="32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5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I330" s="33"/>
      <c r="BJ330" s="33"/>
      <c r="BK330" s="33"/>
      <c r="BL330" s="32"/>
      <c r="BM330" s="32"/>
      <c r="BN330" s="33"/>
      <c r="BO330" s="33"/>
      <c r="BP330" s="33"/>
    </row>
    <row r="331" spans="2:68" ht="15.75" customHeight="1" x14ac:dyDescent="0.2">
      <c r="B331" s="22"/>
      <c r="C331" s="23"/>
      <c r="D331" s="23"/>
      <c r="E331" s="23"/>
      <c r="F331" s="32"/>
      <c r="G331" s="32"/>
      <c r="H331" s="32"/>
      <c r="I331" s="32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5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I331" s="33"/>
      <c r="BJ331" s="33"/>
      <c r="BK331" s="33"/>
      <c r="BL331" s="32"/>
      <c r="BM331" s="32"/>
      <c r="BN331" s="33"/>
      <c r="BO331" s="33"/>
      <c r="BP331" s="33"/>
    </row>
    <row r="332" spans="2:68" ht="15.75" customHeight="1" x14ac:dyDescent="0.2">
      <c r="B332" s="22"/>
      <c r="C332" s="23"/>
      <c r="D332" s="23"/>
      <c r="E332" s="23"/>
      <c r="F332" s="32"/>
      <c r="G332" s="32"/>
      <c r="H332" s="32"/>
      <c r="I332" s="32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5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I332" s="33"/>
      <c r="BJ332" s="33"/>
      <c r="BK332" s="33"/>
      <c r="BL332" s="32"/>
      <c r="BM332" s="32"/>
      <c r="BN332" s="33"/>
      <c r="BO332" s="33"/>
      <c r="BP332" s="33"/>
    </row>
    <row r="333" spans="2:68" ht="15.75" customHeight="1" x14ac:dyDescent="0.2">
      <c r="B333" s="22"/>
      <c r="C333" s="23"/>
      <c r="D333" s="23"/>
      <c r="E333" s="23"/>
      <c r="F333" s="32"/>
      <c r="G333" s="32"/>
      <c r="H333" s="32"/>
      <c r="I333" s="32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5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I333" s="33"/>
      <c r="BJ333" s="33"/>
      <c r="BK333" s="33"/>
      <c r="BL333" s="32"/>
      <c r="BM333" s="32"/>
      <c r="BN333" s="33"/>
      <c r="BO333" s="33"/>
      <c r="BP333" s="33"/>
    </row>
    <row r="334" spans="2:68" ht="15.75" customHeight="1" x14ac:dyDescent="0.2">
      <c r="B334" s="22"/>
      <c r="C334" s="23"/>
      <c r="D334" s="23"/>
      <c r="E334" s="23"/>
      <c r="F334" s="32"/>
      <c r="G334" s="32"/>
      <c r="H334" s="32"/>
      <c r="I334" s="32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5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I334" s="33"/>
      <c r="BJ334" s="33"/>
      <c r="BK334" s="33"/>
      <c r="BL334" s="32"/>
      <c r="BM334" s="32"/>
      <c r="BN334" s="33"/>
      <c r="BO334" s="33"/>
      <c r="BP334" s="33"/>
    </row>
    <row r="335" spans="2:68" ht="15.75" customHeight="1" x14ac:dyDescent="0.2">
      <c r="B335" s="22"/>
      <c r="C335" s="23"/>
      <c r="D335" s="23"/>
      <c r="E335" s="23"/>
      <c r="F335" s="32"/>
      <c r="G335" s="32"/>
      <c r="H335" s="32"/>
      <c r="I335" s="32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5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I335" s="33"/>
      <c r="BJ335" s="33"/>
      <c r="BK335" s="33"/>
      <c r="BL335" s="32"/>
      <c r="BM335" s="32"/>
      <c r="BN335" s="33"/>
      <c r="BO335" s="33"/>
      <c r="BP335" s="33"/>
    </row>
    <row r="336" spans="2:68" ht="15.75" customHeight="1" x14ac:dyDescent="0.2">
      <c r="B336" s="22"/>
      <c r="C336" s="23"/>
      <c r="D336" s="23"/>
      <c r="E336" s="23"/>
      <c r="F336" s="32"/>
      <c r="G336" s="32"/>
      <c r="H336" s="32"/>
      <c r="I336" s="32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5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I336" s="33"/>
      <c r="BJ336" s="33"/>
      <c r="BK336" s="33"/>
      <c r="BL336" s="32"/>
      <c r="BM336" s="32"/>
      <c r="BN336" s="33"/>
      <c r="BO336" s="33"/>
      <c r="BP336" s="33"/>
    </row>
    <row r="337" spans="2:68" ht="15.75" customHeight="1" x14ac:dyDescent="0.2">
      <c r="B337" s="22"/>
      <c r="C337" s="23"/>
      <c r="D337" s="23"/>
      <c r="E337" s="23"/>
      <c r="F337" s="32"/>
      <c r="G337" s="32"/>
      <c r="H337" s="32"/>
      <c r="I337" s="32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5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I337" s="33"/>
      <c r="BJ337" s="33"/>
      <c r="BK337" s="33"/>
      <c r="BL337" s="32"/>
      <c r="BM337" s="32"/>
      <c r="BN337" s="33"/>
      <c r="BO337" s="33"/>
      <c r="BP337" s="33"/>
    </row>
    <row r="338" spans="2:68" ht="15.75" customHeight="1" x14ac:dyDescent="0.2">
      <c r="B338" s="22"/>
      <c r="C338" s="23"/>
      <c r="D338" s="23"/>
      <c r="E338" s="23"/>
      <c r="F338" s="32"/>
      <c r="G338" s="32"/>
      <c r="H338" s="32"/>
      <c r="I338" s="32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5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I338" s="33"/>
      <c r="BJ338" s="33"/>
      <c r="BK338" s="33"/>
      <c r="BL338" s="32"/>
      <c r="BM338" s="32"/>
      <c r="BN338" s="33"/>
      <c r="BO338" s="33"/>
      <c r="BP338" s="33"/>
    </row>
    <row r="339" spans="2:68" ht="15.75" customHeight="1" x14ac:dyDescent="0.2">
      <c r="B339" s="22"/>
      <c r="C339" s="23"/>
      <c r="D339" s="23"/>
      <c r="E339" s="23"/>
      <c r="F339" s="32"/>
      <c r="G339" s="32"/>
      <c r="H339" s="32"/>
      <c r="I339" s="32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5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I339" s="33"/>
      <c r="BJ339" s="33"/>
      <c r="BK339" s="33"/>
      <c r="BL339" s="32"/>
      <c r="BM339" s="32"/>
      <c r="BN339" s="33"/>
      <c r="BO339" s="33"/>
      <c r="BP339" s="33"/>
    </row>
    <row r="340" spans="2:68" ht="15.75" customHeight="1" x14ac:dyDescent="0.2">
      <c r="B340" s="22"/>
      <c r="C340" s="23"/>
      <c r="D340" s="23"/>
      <c r="E340" s="23"/>
      <c r="F340" s="32"/>
      <c r="G340" s="32"/>
      <c r="H340" s="32"/>
      <c r="I340" s="32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5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I340" s="33"/>
      <c r="BJ340" s="33"/>
      <c r="BK340" s="33"/>
      <c r="BL340" s="32"/>
      <c r="BM340" s="32"/>
      <c r="BN340" s="33"/>
      <c r="BO340" s="33"/>
      <c r="BP340" s="33"/>
    </row>
    <row r="341" spans="2:68" ht="15.75" customHeight="1" x14ac:dyDescent="0.2">
      <c r="B341" s="22"/>
      <c r="C341" s="23"/>
      <c r="D341" s="23"/>
      <c r="E341" s="23"/>
      <c r="F341" s="32"/>
      <c r="G341" s="32"/>
      <c r="H341" s="32"/>
      <c r="I341" s="32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5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I341" s="33"/>
      <c r="BJ341" s="33"/>
      <c r="BK341" s="33"/>
      <c r="BL341" s="32"/>
      <c r="BM341" s="32"/>
      <c r="BN341" s="33"/>
      <c r="BO341" s="33"/>
      <c r="BP341" s="33"/>
    </row>
    <row r="342" spans="2:68" ht="15.75" customHeight="1" x14ac:dyDescent="0.2">
      <c r="B342" s="22"/>
      <c r="C342" s="23"/>
      <c r="D342" s="23"/>
      <c r="E342" s="23"/>
      <c r="F342" s="32"/>
      <c r="G342" s="32"/>
      <c r="H342" s="32"/>
      <c r="I342" s="32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5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I342" s="33"/>
      <c r="BJ342" s="33"/>
      <c r="BK342" s="33"/>
      <c r="BL342" s="32"/>
      <c r="BM342" s="32"/>
      <c r="BN342" s="33"/>
      <c r="BO342" s="33"/>
      <c r="BP342" s="33"/>
    </row>
    <row r="343" spans="2:68" ht="15.75" customHeight="1" x14ac:dyDescent="0.2">
      <c r="B343" s="22"/>
      <c r="C343" s="23"/>
      <c r="D343" s="23"/>
      <c r="E343" s="23"/>
      <c r="F343" s="32"/>
      <c r="G343" s="32"/>
      <c r="H343" s="32"/>
      <c r="I343" s="32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5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I343" s="33"/>
      <c r="BJ343" s="33"/>
      <c r="BK343" s="33"/>
      <c r="BL343" s="32"/>
      <c r="BM343" s="32"/>
      <c r="BN343" s="33"/>
      <c r="BO343" s="33"/>
      <c r="BP343" s="33"/>
    </row>
    <row r="344" spans="2:68" ht="15.75" customHeight="1" x14ac:dyDescent="0.2">
      <c r="B344" s="22"/>
      <c r="C344" s="23"/>
      <c r="D344" s="23"/>
      <c r="E344" s="23"/>
      <c r="F344" s="32"/>
      <c r="G344" s="32"/>
      <c r="H344" s="32"/>
      <c r="I344" s="32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5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I344" s="33"/>
      <c r="BJ344" s="33"/>
      <c r="BK344" s="33"/>
      <c r="BL344" s="32"/>
      <c r="BM344" s="32"/>
      <c r="BN344" s="33"/>
      <c r="BO344" s="33"/>
      <c r="BP344" s="33"/>
    </row>
    <row r="345" spans="2:68" ht="15.75" customHeight="1" x14ac:dyDescent="0.2">
      <c r="B345" s="22"/>
      <c r="C345" s="23"/>
      <c r="D345" s="23"/>
      <c r="E345" s="23"/>
      <c r="F345" s="32"/>
      <c r="G345" s="32"/>
      <c r="H345" s="32"/>
      <c r="I345" s="32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5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I345" s="33"/>
      <c r="BJ345" s="33"/>
      <c r="BK345" s="33"/>
      <c r="BL345" s="32"/>
      <c r="BM345" s="32"/>
      <c r="BN345" s="33"/>
      <c r="BO345" s="33"/>
      <c r="BP345" s="33"/>
    </row>
    <row r="346" spans="2:68" ht="15.75" customHeight="1" x14ac:dyDescent="0.2">
      <c r="B346" s="22"/>
      <c r="C346" s="23"/>
      <c r="D346" s="23"/>
      <c r="E346" s="23"/>
      <c r="F346" s="32"/>
      <c r="G346" s="32"/>
      <c r="H346" s="32"/>
      <c r="I346" s="32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5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I346" s="33"/>
      <c r="BJ346" s="33"/>
      <c r="BK346" s="33"/>
      <c r="BL346" s="32"/>
      <c r="BM346" s="32"/>
      <c r="BN346" s="33"/>
      <c r="BO346" s="33"/>
      <c r="BP346" s="33"/>
    </row>
    <row r="347" spans="2:68" ht="15.75" customHeight="1" x14ac:dyDescent="0.2">
      <c r="B347" s="22"/>
      <c r="C347" s="23"/>
      <c r="D347" s="23"/>
      <c r="E347" s="23"/>
      <c r="F347" s="32"/>
      <c r="G347" s="32"/>
      <c r="H347" s="32"/>
      <c r="I347" s="32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5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I347" s="33"/>
      <c r="BJ347" s="33"/>
      <c r="BK347" s="33"/>
      <c r="BL347" s="32"/>
      <c r="BM347" s="32"/>
      <c r="BN347" s="33"/>
      <c r="BO347" s="33"/>
      <c r="BP347" s="33"/>
    </row>
    <row r="348" spans="2:68" ht="15.75" customHeight="1" x14ac:dyDescent="0.2">
      <c r="B348" s="22"/>
      <c r="C348" s="23"/>
      <c r="D348" s="23"/>
      <c r="E348" s="23"/>
      <c r="F348" s="32"/>
      <c r="G348" s="32"/>
      <c r="H348" s="32"/>
      <c r="I348" s="32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5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I348" s="33"/>
      <c r="BJ348" s="33"/>
      <c r="BK348" s="33"/>
      <c r="BL348" s="32"/>
      <c r="BM348" s="32"/>
      <c r="BN348" s="33"/>
      <c r="BO348" s="33"/>
      <c r="BP348" s="33"/>
    </row>
    <row r="349" spans="2:68" ht="15.75" customHeight="1" x14ac:dyDescent="0.2">
      <c r="B349" s="22"/>
      <c r="C349" s="23"/>
      <c r="D349" s="23"/>
      <c r="E349" s="23"/>
      <c r="F349" s="32"/>
      <c r="G349" s="32"/>
      <c r="H349" s="32"/>
      <c r="I349" s="32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5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I349" s="33"/>
      <c r="BJ349" s="33"/>
      <c r="BK349" s="33"/>
      <c r="BL349" s="32"/>
      <c r="BM349" s="32"/>
      <c r="BN349" s="33"/>
      <c r="BO349" s="33"/>
      <c r="BP349" s="33"/>
    </row>
    <row r="350" spans="2:68" ht="15.75" customHeight="1" x14ac:dyDescent="0.2">
      <c r="B350" s="22"/>
      <c r="C350" s="23"/>
      <c r="D350" s="23"/>
      <c r="E350" s="23"/>
      <c r="F350" s="32"/>
      <c r="G350" s="32"/>
      <c r="H350" s="32"/>
      <c r="I350" s="32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5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I350" s="33"/>
      <c r="BJ350" s="33"/>
      <c r="BK350" s="33"/>
      <c r="BL350" s="32"/>
      <c r="BM350" s="32"/>
      <c r="BN350" s="33"/>
      <c r="BO350" s="33"/>
      <c r="BP350" s="33"/>
    </row>
    <row r="351" spans="2:68" ht="15.75" customHeight="1" x14ac:dyDescent="0.2">
      <c r="B351" s="22"/>
      <c r="C351" s="23"/>
      <c r="D351" s="23"/>
      <c r="E351" s="23"/>
      <c r="F351" s="32"/>
      <c r="G351" s="32"/>
      <c r="H351" s="32"/>
      <c r="I351" s="32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5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I351" s="33"/>
      <c r="BJ351" s="33"/>
      <c r="BK351" s="33"/>
      <c r="BL351" s="32"/>
      <c r="BM351" s="32"/>
      <c r="BN351" s="33"/>
      <c r="BO351" s="33"/>
      <c r="BP351" s="33"/>
    </row>
    <row r="352" spans="2:68" ht="15.75" customHeight="1" x14ac:dyDescent="0.2">
      <c r="B352" s="22"/>
      <c r="C352" s="23"/>
      <c r="D352" s="23"/>
      <c r="E352" s="23"/>
      <c r="F352" s="32"/>
      <c r="G352" s="32"/>
      <c r="H352" s="32"/>
      <c r="I352" s="32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5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I352" s="33"/>
      <c r="BJ352" s="33"/>
      <c r="BK352" s="33"/>
      <c r="BL352" s="32"/>
      <c r="BM352" s="32"/>
      <c r="BN352" s="33"/>
      <c r="BO352" s="33"/>
      <c r="BP352" s="33"/>
    </row>
    <row r="353" spans="2:68" ht="15.75" customHeight="1" x14ac:dyDescent="0.2">
      <c r="B353" s="22"/>
      <c r="C353" s="23"/>
      <c r="D353" s="23"/>
      <c r="E353" s="23"/>
      <c r="F353" s="32"/>
      <c r="G353" s="32"/>
      <c r="H353" s="32"/>
      <c r="I353" s="32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5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I353" s="33"/>
      <c r="BJ353" s="33"/>
      <c r="BK353" s="33"/>
      <c r="BL353" s="32"/>
      <c r="BM353" s="32"/>
      <c r="BN353" s="33"/>
      <c r="BO353" s="33"/>
      <c r="BP353" s="33"/>
    </row>
    <row r="354" spans="2:68" ht="15.75" customHeight="1" x14ac:dyDescent="0.2">
      <c r="B354" s="22"/>
      <c r="C354" s="23"/>
      <c r="D354" s="23"/>
      <c r="E354" s="23"/>
      <c r="F354" s="32"/>
      <c r="G354" s="32"/>
      <c r="H354" s="32"/>
      <c r="I354" s="32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5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I354" s="33"/>
      <c r="BJ354" s="33"/>
      <c r="BK354" s="33"/>
      <c r="BL354" s="32"/>
      <c r="BM354" s="32"/>
      <c r="BN354" s="33"/>
      <c r="BO354" s="33"/>
      <c r="BP354" s="33"/>
    </row>
    <row r="355" spans="2:68" ht="15.75" customHeight="1" x14ac:dyDescent="0.2">
      <c r="B355" s="22"/>
      <c r="C355" s="23"/>
      <c r="D355" s="23"/>
      <c r="E355" s="23"/>
      <c r="F355" s="32"/>
      <c r="G355" s="32"/>
      <c r="H355" s="32"/>
      <c r="I355" s="32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5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I355" s="33"/>
      <c r="BJ355" s="33"/>
      <c r="BK355" s="33"/>
      <c r="BL355" s="32"/>
      <c r="BM355" s="32"/>
      <c r="BN355" s="33"/>
      <c r="BO355" s="33"/>
      <c r="BP355" s="33"/>
    </row>
    <row r="356" spans="2:68" ht="15.75" customHeight="1" x14ac:dyDescent="0.2">
      <c r="B356" s="22"/>
      <c r="C356" s="23"/>
      <c r="D356" s="23"/>
      <c r="E356" s="23"/>
      <c r="F356" s="32"/>
      <c r="G356" s="32"/>
      <c r="H356" s="32"/>
      <c r="I356" s="32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5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I356" s="33"/>
      <c r="BJ356" s="33"/>
      <c r="BK356" s="33"/>
      <c r="BL356" s="32"/>
      <c r="BM356" s="32"/>
      <c r="BN356" s="33"/>
      <c r="BO356" s="33"/>
      <c r="BP356" s="33"/>
    </row>
    <row r="357" spans="2:68" ht="15.75" customHeight="1" x14ac:dyDescent="0.2">
      <c r="B357" s="22"/>
      <c r="C357" s="23"/>
      <c r="D357" s="23"/>
      <c r="E357" s="23"/>
      <c r="F357" s="32"/>
      <c r="G357" s="32"/>
      <c r="H357" s="32"/>
      <c r="I357" s="32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5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I357" s="33"/>
      <c r="BJ357" s="33"/>
      <c r="BK357" s="33"/>
      <c r="BL357" s="32"/>
      <c r="BM357" s="32"/>
      <c r="BN357" s="33"/>
      <c r="BO357" s="33"/>
      <c r="BP357" s="33"/>
    </row>
    <row r="358" spans="2:68" ht="15.75" customHeight="1" x14ac:dyDescent="0.2">
      <c r="B358" s="22"/>
      <c r="C358" s="23"/>
      <c r="D358" s="23"/>
      <c r="E358" s="23"/>
      <c r="F358" s="32"/>
      <c r="G358" s="32"/>
      <c r="H358" s="32"/>
      <c r="I358" s="32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5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I358" s="33"/>
      <c r="BJ358" s="33"/>
      <c r="BK358" s="33"/>
      <c r="BL358" s="32"/>
      <c r="BM358" s="32"/>
      <c r="BN358" s="33"/>
      <c r="BO358" s="33"/>
      <c r="BP358" s="33"/>
    </row>
    <row r="359" spans="2:68" ht="15.75" customHeight="1" x14ac:dyDescent="0.2">
      <c r="B359" s="22"/>
      <c r="C359" s="23"/>
      <c r="D359" s="23"/>
      <c r="E359" s="23"/>
      <c r="F359" s="32"/>
      <c r="G359" s="32"/>
      <c r="H359" s="32"/>
      <c r="I359" s="32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5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I359" s="33"/>
      <c r="BJ359" s="33"/>
      <c r="BK359" s="33"/>
      <c r="BL359" s="32"/>
      <c r="BM359" s="32"/>
      <c r="BN359" s="33"/>
      <c r="BO359" s="33"/>
      <c r="BP359" s="33"/>
    </row>
    <row r="360" spans="2:68" ht="15.75" customHeight="1" x14ac:dyDescent="0.2">
      <c r="B360" s="22"/>
      <c r="C360" s="23"/>
      <c r="D360" s="23"/>
      <c r="E360" s="23"/>
      <c r="F360" s="32"/>
      <c r="G360" s="32"/>
      <c r="H360" s="32"/>
      <c r="I360" s="32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5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I360" s="33"/>
      <c r="BJ360" s="33"/>
      <c r="BK360" s="33"/>
      <c r="BL360" s="32"/>
      <c r="BM360" s="32"/>
      <c r="BN360" s="33"/>
      <c r="BO360" s="33"/>
      <c r="BP360" s="33"/>
    </row>
    <row r="361" spans="2:68" ht="15.75" customHeight="1" x14ac:dyDescent="0.2">
      <c r="B361" s="22"/>
      <c r="C361" s="23"/>
      <c r="D361" s="23"/>
      <c r="E361" s="23"/>
      <c r="F361" s="32"/>
      <c r="G361" s="32"/>
      <c r="H361" s="32"/>
      <c r="I361" s="32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5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I361" s="33"/>
      <c r="BJ361" s="33"/>
      <c r="BK361" s="33"/>
      <c r="BL361" s="32"/>
      <c r="BM361" s="32"/>
      <c r="BN361" s="33"/>
      <c r="BO361" s="33"/>
      <c r="BP361" s="33"/>
    </row>
    <row r="362" spans="2:68" ht="15.75" customHeight="1" x14ac:dyDescent="0.2">
      <c r="B362" s="22"/>
      <c r="C362" s="23"/>
      <c r="D362" s="23"/>
      <c r="E362" s="23"/>
      <c r="F362" s="32"/>
      <c r="G362" s="32"/>
      <c r="H362" s="32"/>
      <c r="I362" s="32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5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I362" s="33"/>
      <c r="BJ362" s="33"/>
      <c r="BK362" s="33"/>
      <c r="BL362" s="32"/>
      <c r="BM362" s="32"/>
      <c r="BN362" s="33"/>
      <c r="BO362" s="33"/>
      <c r="BP362" s="33"/>
    </row>
    <row r="363" spans="2:68" ht="15.75" customHeight="1" x14ac:dyDescent="0.2">
      <c r="B363" s="22"/>
      <c r="C363" s="23"/>
      <c r="D363" s="23"/>
      <c r="E363" s="23"/>
      <c r="F363" s="32"/>
      <c r="G363" s="32"/>
      <c r="H363" s="32"/>
      <c r="I363" s="32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5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I363" s="33"/>
      <c r="BJ363" s="33"/>
      <c r="BK363" s="33"/>
      <c r="BL363" s="32"/>
      <c r="BM363" s="32"/>
      <c r="BN363" s="33"/>
      <c r="BO363" s="33"/>
      <c r="BP363" s="33"/>
    </row>
    <row r="364" spans="2:68" ht="15.75" customHeight="1" x14ac:dyDescent="0.2">
      <c r="B364" s="22"/>
      <c r="C364" s="23"/>
      <c r="D364" s="23"/>
      <c r="E364" s="23"/>
      <c r="F364" s="32"/>
      <c r="G364" s="32"/>
      <c r="H364" s="32"/>
      <c r="I364" s="32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5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I364" s="33"/>
      <c r="BJ364" s="33"/>
      <c r="BK364" s="33"/>
      <c r="BL364" s="32"/>
      <c r="BM364" s="32"/>
      <c r="BN364" s="33"/>
      <c r="BO364" s="33"/>
      <c r="BP364" s="33"/>
    </row>
    <row r="365" spans="2:68" ht="15.75" customHeight="1" x14ac:dyDescent="0.2">
      <c r="B365" s="22"/>
      <c r="C365" s="23"/>
      <c r="D365" s="23"/>
      <c r="E365" s="23"/>
      <c r="F365" s="32"/>
      <c r="G365" s="32"/>
      <c r="H365" s="32"/>
      <c r="I365" s="32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5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I365" s="33"/>
      <c r="BJ365" s="33"/>
      <c r="BK365" s="33"/>
      <c r="BL365" s="32"/>
      <c r="BM365" s="32"/>
      <c r="BN365" s="33"/>
      <c r="BO365" s="33"/>
      <c r="BP365" s="33"/>
    </row>
    <row r="366" spans="2:68" ht="15.75" customHeight="1" x14ac:dyDescent="0.2">
      <c r="B366" s="22"/>
      <c r="C366" s="23"/>
      <c r="D366" s="23"/>
      <c r="E366" s="23"/>
      <c r="F366" s="32"/>
      <c r="G366" s="32"/>
      <c r="H366" s="32"/>
      <c r="I366" s="32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5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I366" s="33"/>
      <c r="BJ366" s="33"/>
      <c r="BK366" s="33"/>
      <c r="BL366" s="32"/>
      <c r="BM366" s="32"/>
      <c r="BN366" s="33"/>
      <c r="BO366" s="33"/>
      <c r="BP366" s="33"/>
    </row>
    <row r="367" spans="2:68" ht="15.75" customHeight="1" x14ac:dyDescent="0.2">
      <c r="B367" s="22"/>
      <c r="C367" s="23"/>
      <c r="D367" s="23"/>
      <c r="E367" s="23"/>
      <c r="F367" s="32"/>
      <c r="G367" s="32"/>
      <c r="H367" s="32"/>
      <c r="I367" s="32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5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I367" s="33"/>
      <c r="BJ367" s="33"/>
      <c r="BK367" s="33"/>
      <c r="BL367" s="32"/>
      <c r="BM367" s="32"/>
      <c r="BN367" s="33"/>
      <c r="BO367" s="33"/>
      <c r="BP367" s="33"/>
    </row>
    <row r="368" spans="2:68" ht="15.75" customHeight="1" x14ac:dyDescent="0.2">
      <c r="B368" s="22"/>
      <c r="C368" s="23"/>
      <c r="D368" s="23"/>
      <c r="E368" s="23"/>
      <c r="F368" s="32"/>
      <c r="G368" s="32"/>
      <c r="H368" s="32"/>
      <c r="I368" s="32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5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I368" s="33"/>
      <c r="BJ368" s="33"/>
      <c r="BK368" s="33"/>
      <c r="BL368" s="32"/>
      <c r="BM368" s="32"/>
      <c r="BN368" s="33"/>
      <c r="BO368" s="33"/>
      <c r="BP368" s="33"/>
    </row>
    <row r="369" spans="2:68" ht="15.75" customHeight="1" x14ac:dyDescent="0.2">
      <c r="B369" s="22"/>
      <c r="C369" s="23"/>
      <c r="D369" s="23"/>
      <c r="E369" s="23"/>
      <c r="F369" s="32"/>
      <c r="G369" s="32"/>
      <c r="H369" s="32"/>
      <c r="I369" s="32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5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I369" s="33"/>
      <c r="BJ369" s="33"/>
      <c r="BK369" s="33"/>
      <c r="BL369" s="32"/>
      <c r="BM369" s="32"/>
      <c r="BN369" s="33"/>
      <c r="BO369" s="33"/>
      <c r="BP369" s="33"/>
    </row>
    <row r="370" spans="2:68" ht="15.75" customHeight="1" x14ac:dyDescent="0.2">
      <c r="B370" s="22"/>
      <c r="C370" s="23"/>
      <c r="D370" s="23"/>
      <c r="E370" s="23"/>
      <c r="F370" s="32"/>
      <c r="G370" s="32"/>
      <c r="H370" s="32"/>
      <c r="I370" s="32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5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I370" s="33"/>
      <c r="BJ370" s="33"/>
      <c r="BK370" s="33"/>
      <c r="BL370" s="32"/>
      <c r="BM370" s="32"/>
      <c r="BN370" s="33"/>
      <c r="BO370" s="33"/>
      <c r="BP370" s="33"/>
    </row>
    <row r="371" spans="2:68" ht="15.75" customHeight="1" x14ac:dyDescent="0.2">
      <c r="B371" s="22"/>
      <c r="C371" s="23"/>
      <c r="D371" s="23"/>
      <c r="E371" s="23"/>
      <c r="F371" s="32"/>
      <c r="G371" s="32"/>
      <c r="H371" s="32"/>
      <c r="I371" s="32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5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I371" s="33"/>
      <c r="BJ371" s="33"/>
      <c r="BK371" s="33"/>
      <c r="BL371" s="32"/>
      <c r="BM371" s="32"/>
      <c r="BN371" s="33"/>
      <c r="BO371" s="33"/>
      <c r="BP371" s="33"/>
    </row>
    <row r="372" spans="2:68" ht="15.75" customHeight="1" x14ac:dyDescent="0.2">
      <c r="B372" s="22"/>
      <c r="C372" s="23"/>
      <c r="D372" s="23"/>
      <c r="E372" s="23"/>
      <c r="F372" s="32"/>
      <c r="G372" s="32"/>
      <c r="H372" s="32"/>
      <c r="I372" s="32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5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I372" s="33"/>
      <c r="BJ372" s="33"/>
      <c r="BK372" s="33"/>
      <c r="BL372" s="32"/>
      <c r="BM372" s="32"/>
      <c r="BN372" s="33"/>
      <c r="BO372" s="33"/>
      <c r="BP372" s="33"/>
    </row>
    <row r="373" spans="2:68" ht="15.75" customHeight="1" x14ac:dyDescent="0.2">
      <c r="B373" s="22"/>
      <c r="C373" s="23"/>
      <c r="D373" s="23"/>
      <c r="E373" s="23"/>
      <c r="F373" s="32"/>
      <c r="G373" s="32"/>
      <c r="H373" s="32"/>
      <c r="I373" s="32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5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I373" s="33"/>
      <c r="BJ373" s="33"/>
      <c r="BK373" s="33"/>
      <c r="BL373" s="32"/>
      <c r="BM373" s="32"/>
      <c r="BN373" s="33"/>
      <c r="BO373" s="33"/>
      <c r="BP373" s="33"/>
    </row>
    <row r="374" spans="2:68" ht="15.75" customHeight="1" x14ac:dyDescent="0.2">
      <c r="B374" s="22"/>
      <c r="C374" s="23"/>
      <c r="D374" s="23"/>
      <c r="E374" s="23"/>
      <c r="F374" s="32"/>
      <c r="G374" s="32"/>
      <c r="H374" s="32"/>
      <c r="I374" s="32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5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I374" s="33"/>
      <c r="BJ374" s="33"/>
      <c r="BK374" s="33"/>
      <c r="BL374" s="32"/>
      <c r="BM374" s="32"/>
      <c r="BN374" s="33"/>
      <c r="BO374" s="33"/>
      <c r="BP374" s="33"/>
    </row>
    <row r="375" spans="2:68" ht="15.75" customHeight="1" x14ac:dyDescent="0.2">
      <c r="B375" s="22"/>
      <c r="C375" s="23"/>
      <c r="D375" s="23"/>
      <c r="E375" s="23"/>
      <c r="F375" s="32"/>
      <c r="G375" s="32"/>
      <c r="H375" s="32"/>
      <c r="I375" s="32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5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I375" s="33"/>
      <c r="BJ375" s="33"/>
      <c r="BK375" s="33"/>
      <c r="BL375" s="32"/>
      <c r="BM375" s="32"/>
      <c r="BN375" s="33"/>
      <c r="BO375" s="33"/>
      <c r="BP375" s="33"/>
    </row>
    <row r="376" spans="2:68" ht="15.75" customHeight="1" x14ac:dyDescent="0.2">
      <c r="B376" s="22"/>
      <c r="C376" s="23"/>
      <c r="D376" s="23"/>
      <c r="E376" s="23"/>
      <c r="F376" s="32"/>
      <c r="G376" s="32"/>
      <c r="H376" s="32"/>
      <c r="I376" s="32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5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I376" s="33"/>
      <c r="BJ376" s="33"/>
      <c r="BK376" s="33"/>
      <c r="BL376" s="32"/>
      <c r="BM376" s="32"/>
      <c r="BN376" s="33"/>
      <c r="BO376" s="33"/>
      <c r="BP376" s="33"/>
    </row>
    <row r="377" spans="2:68" ht="15.75" customHeight="1" x14ac:dyDescent="0.2">
      <c r="B377" s="22"/>
      <c r="C377" s="23"/>
      <c r="D377" s="23"/>
      <c r="E377" s="23"/>
      <c r="F377" s="32"/>
      <c r="G377" s="32"/>
      <c r="H377" s="32"/>
      <c r="I377" s="32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5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I377" s="33"/>
      <c r="BJ377" s="33"/>
      <c r="BK377" s="33"/>
      <c r="BL377" s="32"/>
      <c r="BM377" s="32"/>
      <c r="BN377" s="33"/>
      <c r="BO377" s="33"/>
      <c r="BP377" s="33"/>
    </row>
    <row r="378" spans="2:68" ht="15.75" customHeight="1" x14ac:dyDescent="0.2">
      <c r="B378" s="22"/>
      <c r="C378" s="23"/>
      <c r="D378" s="23"/>
      <c r="E378" s="23"/>
      <c r="F378" s="32"/>
      <c r="G378" s="32"/>
      <c r="H378" s="32"/>
      <c r="I378" s="32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5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I378" s="33"/>
      <c r="BJ378" s="33"/>
      <c r="BK378" s="33"/>
      <c r="BL378" s="32"/>
      <c r="BM378" s="32"/>
      <c r="BN378" s="33"/>
      <c r="BO378" s="33"/>
      <c r="BP378" s="33"/>
    </row>
    <row r="379" spans="2:68" ht="15.75" customHeight="1" x14ac:dyDescent="0.2">
      <c r="B379" s="22"/>
      <c r="C379" s="23"/>
      <c r="D379" s="23"/>
      <c r="E379" s="23"/>
      <c r="F379" s="32"/>
      <c r="G379" s="32"/>
      <c r="H379" s="32"/>
      <c r="I379" s="32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5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I379" s="33"/>
      <c r="BJ379" s="33"/>
      <c r="BK379" s="33"/>
      <c r="BL379" s="32"/>
      <c r="BM379" s="32"/>
      <c r="BN379" s="33"/>
      <c r="BO379" s="33"/>
      <c r="BP379" s="33"/>
    </row>
    <row r="380" spans="2:68" ht="15.75" customHeight="1" x14ac:dyDescent="0.2">
      <c r="B380" s="22"/>
      <c r="C380" s="23"/>
      <c r="D380" s="23"/>
      <c r="E380" s="23"/>
      <c r="F380" s="32"/>
      <c r="G380" s="32"/>
      <c r="H380" s="32"/>
      <c r="I380" s="32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5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I380" s="33"/>
      <c r="BJ380" s="33"/>
      <c r="BK380" s="33"/>
      <c r="BL380" s="32"/>
      <c r="BM380" s="32"/>
      <c r="BN380" s="33"/>
      <c r="BO380" s="33"/>
      <c r="BP380" s="33"/>
    </row>
    <row r="381" spans="2:68" ht="15.75" customHeight="1" x14ac:dyDescent="0.2">
      <c r="B381" s="22"/>
      <c r="C381" s="23"/>
      <c r="D381" s="23"/>
      <c r="E381" s="23"/>
      <c r="F381" s="32"/>
      <c r="G381" s="32"/>
      <c r="H381" s="32"/>
      <c r="I381" s="32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5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I381" s="33"/>
      <c r="BJ381" s="33"/>
      <c r="BK381" s="33"/>
      <c r="BL381" s="32"/>
      <c r="BM381" s="32"/>
      <c r="BN381" s="33"/>
      <c r="BO381" s="33"/>
      <c r="BP381" s="33"/>
    </row>
    <row r="382" spans="2:68" ht="15.75" customHeight="1" x14ac:dyDescent="0.2">
      <c r="B382" s="22"/>
      <c r="C382" s="23"/>
      <c r="D382" s="23"/>
      <c r="E382" s="23"/>
      <c r="F382" s="32"/>
      <c r="G382" s="32"/>
      <c r="H382" s="32"/>
      <c r="I382" s="32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5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I382" s="33"/>
      <c r="BJ382" s="33"/>
      <c r="BK382" s="33"/>
      <c r="BL382" s="32"/>
      <c r="BM382" s="32"/>
      <c r="BN382" s="33"/>
      <c r="BO382" s="33"/>
      <c r="BP382" s="33"/>
    </row>
    <row r="383" spans="2:68" ht="15.75" customHeight="1" x14ac:dyDescent="0.2">
      <c r="B383" s="22"/>
      <c r="C383" s="23"/>
      <c r="D383" s="23"/>
      <c r="E383" s="23"/>
      <c r="F383" s="32"/>
      <c r="G383" s="32"/>
      <c r="H383" s="32"/>
      <c r="I383" s="32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5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I383" s="33"/>
      <c r="BJ383" s="33"/>
      <c r="BK383" s="33"/>
      <c r="BL383" s="32"/>
      <c r="BM383" s="32"/>
      <c r="BN383" s="33"/>
      <c r="BO383" s="33"/>
      <c r="BP383" s="33"/>
    </row>
    <row r="384" spans="2:68" ht="15.75" customHeight="1" x14ac:dyDescent="0.2">
      <c r="B384" s="22"/>
      <c r="C384" s="23"/>
      <c r="D384" s="23"/>
      <c r="E384" s="23"/>
      <c r="F384" s="32"/>
      <c r="G384" s="32"/>
      <c r="H384" s="32"/>
      <c r="I384" s="32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5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I384" s="33"/>
      <c r="BJ384" s="33"/>
      <c r="BK384" s="33"/>
      <c r="BL384" s="32"/>
      <c r="BM384" s="32"/>
      <c r="BN384" s="33"/>
      <c r="BO384" s="33"/>
      <c r="BP384" s="33"/>
    </row>
    <row r="385" spans="2:68" ht="15.75" customHeight="1" x14ac:dyDescent="0.2">
      <c r="B385" s="22"/>
      <c r="C385" s="23"/>
      <c r="D385" s="23"/>
      <c r="E385" s="23"/>
      <c r="F385" s="32"/>
      <c r="G385" s="32"/>
      <c r="H385" s="32"/>
      <c r="I385" s="32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5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I385" s="33"/>
      <c r="BJ385" s="33"/>
      <c r="BK385" s="33"/>
      <c r="BL385" s="32"/>
      <c r="BM385" s="32"/>
      <c r="BN385" s="33"/>
      <c r="BO385" s="33"/>
      <c r="BP385" s="33"/>
    </row>
    <row r="386" spans="2:68" ht="15.75" customHeight="1" x14ac:dyDescent="0.2">
      <c r="B386" s="22"/>
      <c r="C386" s="23"/>
      <c r="D386" s="23"/>
      <c r="E386" s="23"/>
      <c r="F386" s="32"/>
      <c r="G386" s="32"/>
      <c r="H386" s="32"/>
      <c r="I386" s="32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5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I386" s="33"/>
      <c r="BJ386" s="33"/>
      <c r="BK386" s="33"/>
      <c r="BL386" s="32"/>
      <c r="BM386" s="32"/>
      <c r="BN386" s="33"/>
      <c r="BO386" s="33"/>
      <c r="BP386" s="33"/>
    </row>
    <row r="387" spans="2:68" ht="15.75" customHeight="1" x14ac:dyDescent="0.2">
      <c r="B387" s="22"/>
      <c r="C387" s="23"/>
      <c r="D387" s="23"/>
      <c r="E387" s="23"/>
      <c r="F387" s="32"/>
      <c r="G387" s="32"/>
      <c r="H387" s="32"/>
      <c r="I387" s="32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5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I387" s="33"/>
      <c r="BJ387" s="33"/>
      <c r="BK387" s="33"/>
      <c r="BL387" s="32"/>
      <c r="BM387" s="32"/>
      <c r="BN387" s="33"/>
      <c r="BO387" s="33"/>
      <c r="BP387" s="33"/>
    </row>
    <row r="388" spans="2:68" ht="15.75" customHeight="1" x14ac:dyDescent="0.2">
      <c r="B388" s="22"/>
      <c r="C388" s="23"/>
      <c r="D388" s="23"/>
      <c r="E388" s="23"/>
      <c r="F388" s="32"/>
      <c r="G388" s="32"/>
      <c r="H388" s="32"/>
      <c r="I388" s="32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5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I388" s="33"/>
      <c r="BJ388" s="33"/>
      <c r="BK388" s="33"/>
      <c r="BL388" s="32"/>
      <c r="BM388" s="32"/>
      <c r="BN388" s="33"/>
      <c r="BO388" s="33"/>
      <c r="BP388" s="33"/>
    </row>
    <row r="389" spans="2:68" ht="15.75" customHeight="1" x14ac:dyDescent="0.2">
      <c r="B389" s="22"/>
      <c r="C389" s="23"/>
      <c r="D389" s="23"/>
      <c r="E389" s="23"/>
      <c r="F389" s="32"/>
      <c r="G389" s="32"/>
      <c r="H389" s="32"/>
      <c r="I389" s="32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5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I389" s="33"/>
      <c r="BJ389" s="33"/>
      <c r="BK389" s="33"/>
      <c r="BL389" s="32"/>
      <c r="BM389" s="32"/>
      <c r="BN389" s="33"/>
      <c r="BO389" s="33"/>
      <c r="BP389" s="33"/>
    </row>
    <row r="390" spans="2:68" ht="15.75" customHeight="1" x14ac:dyDescent="0.2">
      <c r="B390" s="22"/>
      <c r="C390" s="23"/>
      <c r="D390" s="23"/>
      <c r="E390" s="23"/>
      <c r="F390" s="32"/>
      <c r="G390" s="32"/>
      <c r="H390" s="32"/>
      <c r="I390" s="32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5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I390" s="33"/>
      <c r="BJ390" s="33"/>
      <c r="BK390" s="33"/>
      <c r="BL390" s="32"/>
      <c r="BM390" s="32"/>
      <c r="BN390" s="33"/>
      <c r="BO390" s="33"/>
      <c r="BP390" s="33"/>
    </row>
    <row r="391" spans="2:68" ht="15.75" customHeight="1" x14ac:dyDescent="0.2">
      <c r="B391" s="22"/>
      <c r="C391" s="23"/>
      <c r="D391" s="23"/>
      <c r="E391" s="23"/>
      <c r="F391" s="32"/>
      <c r="G391" s="32"/>
      <c r="H391" s="32"/>
      <c r="I391" s="32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5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I391" s="33"/>
      <c r="BJ391" s="33"/>
      <c r="BK391" s="33"/>
      <c r="BL391" s="32"/>
      <c r="BM391" s="32"/>
      <c r="BN391" s="33"/>
      <c r="BO391" s="33"/>
      <c r="BP391" s="33"/>
    </row>
    <row r="392" spans="2:68" ht="15.75" customHeight="1" x14ac:dyDescent="0.2">
      <c r="B392" s="22"/>
      <c r="C392" s="23"/>
      <c r="D392" s="23"/>
      <c r="E392" s="23"/>
      <c r="F392" s="32"/>
      <c r="G392" s="32"/>
      <c r="H392" s="32"/>
      <c r="I392" s="32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5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I392" s="33"/>
      <c r="BJ392" s="33"/>
      <c r="BK392" s="33"/>
      <c r="BL392" s="32"/>
      <c r="BM392" s="32"/>
      <c r="BN392" s="33"/>
      <c r="BO392" s="33"/>
      <c r="BP392" s="33"/>
    </row>
    <row r="393" spans="2:68" ht="15.75" customHeight="1" x14ac:dyDescent="0.2">
      <c r="B393" s="22"/>
      <c r="C393" s="23"/>
      <c r="D393" s="23"/>
      <c r="E393" s="23"/>
      <c r="F393" s="32"/>
      <c r="G393" s="32"/>
      <c r="H393" s="32"/>
      <c r="I393" s="32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5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I393" s="33"/>
      <c r="BJ393" s="33"/>
      <c r="BK393" s="33"/>
      <c r="BL393" s="32"/>
      <c r="BM393" s="32"/>
      <c r="BN393" s="33"/>
      <c r="BO393" s="33"/>
      <c r="BP393" s="33"/>
    </row>
    <row r="394" spans="2:68" ht="15.75" customHeight="1" x14ac:dyDescent="0.2">
      <c r="B394" s="22"/>
      <c r="C394" s="23"/>
      <c r="D394" s="23"/>
      <c r="E394" s="23"/>
      <c r="F394" s="32"/>
      <c r="G394" s="32"/>
      <c r="H394" s="32"/>
      <c r="I394" s="32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5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I394" s="33"/>
      <c r="BJ394" s="33"/>
      <c r="BK394" s="33"/>
      <c r="BL394" s="32"/>
      <c r="BM394" s="32"/>
      <c r="BN394" s="33"/>
      <c r="BO394" s="33"/>
      <c r="BP394" s="33"/>
    </row>
    <row r="395" spans="2:68" ht="15.75" customHeight="1" x14ac:dyDescent="0.2">
      <c r="B395" s="22"/>
      <c r="C395" s="23"/>
      <c r="D395" s="23"/>
      <c r="E395" s="23"/>
      <c r="F395" s="32"/>
      <c r="G395" s="32"/>
      <c r="H395" s="32"/>
      <c r="I395" s="32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5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I395" s="33"/>
      <c r="BJ395" s="33"/>
      <c r="BK395" s="33"/>
      <c r="BL395" s="32"/>
      <c r="BM395" s="32"/>
      <c r="BN395" s="33"/>
      <c r="BO395" s="33"/>
      <c r="BP395" s="33"/>
    </row>
    <row r="396" spans="2:68" ht="15.75" customHeight="1" x14ac:dyDescent="0.2">
      <c r="B396" s="22"/>
      <c r="C396" s="23"/>
      <c r="D396" s="23"/>
      <c r="E396" s="23"/>
      <c r="F396" s="32"/>
      <c r="G396" s="32"/>
      <c r="H396" s="32"/>
      <c r="I396" s="32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5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I396" s="33"/>
      <c r="BJ396" s="33"/>
      <c r="BK396" s="33"/>
      <c r="BL396" s="32"/>
      <c r="BM396" s="32"/>
      <c r="BN396" s="33"/>
      <c r="BO396" s="33"/>
      <c r="BP396" s="33"/>
    </row>
    <row r="397" spans="2:68" ht="15.75" customHeight="1" x14ac:dyDescent="0.2">
      <c r="B397" s="22"/>
      <c r="C397" s="23"/>
      <c r="D397" s="23"/>
      <c r="E397" s="23"/>
      <c r="F397" s="32"/>
      <c r="G397" s="32"/>
      <c r="H397" s="32"/>
      <c r="I397" s="32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5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I397" s="33"/>
      <c r="BJ397" s="33"/>
      <c r="BK397" s="33"/>
      <c r="BL397" s="32"/>
      <c r="BM397" s="32"/>
      <c r="BN397" s="33"/>
      <c r="BO397" s="33"/>
      <c r="BP397" s="33"/>
    </row>
    <row r="398" spans="2:68" ht="15.75" customHeight="1" x14ac:dyDescent="0.2">
      <c r="B398" s="22"/>
      <c r="C398" s="23"/>
      <c r="D398" s="23"/>
      <c r="E398" s="23"/>
      <c r="F398" s="32"/>
      <c r="G398" s="32"/>
      <c r="H398" s="32"/>
      <c r="I398" s="32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5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I398" s="33"/>
      <c r="BJ398" s="33"/>
      <c r="BK398" s="33"/>
      <c r="BL398" s="32"/>
      <c r="BM398" s="32"/>
      <c r="BN398" s="33"/>
      <c r="BO398" s="33"/>
      <c r="BP398" s="33"/>
    </row>
    <row r="399" spans="2:68" ht="15.75" customHeight="1" x14ac:dyDescent="0.2">
      <c r="B399" s="22"/>
      <c r="C399" s="23"/>
      <c r="D399" s="23"/>
      <c r="E399" s="23"/>
      <c r="F399" s="32"/>
      <c r="G399" s="32"/>
      <c r="H399" s="32"/>
      <c r="I399" s="32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5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I399" s="33"/>
      <c r="BJ399" s="33"/>
      <c r="BK399" s="33"/>
      <c r="BL399" s="32"/>
      <c r="BM399" s="32"/>
      <c r="BN399" s="33"/>
      <c r="BO399" s="33"/>
      <c r="BP399" s="33"/>
    </row>
    <row r="400" spans="2:68" ht="15.75" customHeight="1" x14ac:dyDescent="0.2">
      <c r="B400" s="22"/>
      <c r="C400" s="23"/>
      <c r="D400" s="23"/>
      <c r="E400" s="23"/>
      <c r="F400" s="32"/>
      <c r="G400" s="32"/>
      <c r="H400" s="32"/>
      <c r="I400" s="32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5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I400" s="33"/>
      <c r="BJ400" s="33"/>
      <c r="BK400" s="33"/>
      <c r="BL400" s="32"/>
      <c r="BM400" s="32"/>
      <c r="BN400" s="33"/>
      <c r="BO400" s="33"/>
      <c r="BP400" s="33"/>
    </row>
    <row r="401" spans="2:68" ht="15.75" customHeight="1" x14ac:dyDescent="0.2">
      <c r="B401" s="22"/>
      <c r="C401" s="23"/>
      <c r="D401" s="23"/>
      <c r="E401" s="23"/>
      <c r="F401" s="32"/>
      <c r="G401" s="32"/>
      <c r="H401" s="32"/>
      <c r="I401" s="32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5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I401" s="33"/>
      <c r="BJ401" s="33"/>
      <c r="BK401" s="33"/>
      <c r="BL401" s="32"/>
      <c r="BM401" s="32"/>
      <c r="BN401" s="33"/>
      <c r="BO401" s="33"/>
      <c r="BP401" s="33"/>
    </row>
    <row r="402" spans="2:68" ht="15.75" customHeight="1" x14ac:dyDescent="0.2">
      <c r="B402" s="22"/>
      <c r="C402" s="23"/>
      <c r="D402" s="23"/>
      <c r="E402" s="23"/>
      <c r="F402" s="32"/>
      <c r="G402" s="32"/>
      <c r="H402" s="32"/>
      <c r="I402" s="32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5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I402" s="33"/>
      <c r="BJ402" s="33"/>
      <c r="BK402" s="33"/>
      <c r="BL402" s="32"/>
      <c r="BM402" s="32"/>
      <c r="BN402" s="33"/>
      <c r="BO402" s="33"/>
      <c r="BP402" s="33"/>
    </row>
    <row r="403" spans="2:68" ht="15.75" customHeight="1" x14ac:dyDescent="0.2">
      <c r="B403" s="22"/>
      <c r="C403" s="23"/>
      <c r="D403" s="23"/>
      <c r="E403" s="23"/>
      <c r="F403" s="32"/>
      <c r="G403" s="32"/>
      <c r="H403" s="32"/>
      <c r="I403" s="32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5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I403" s="33"/>
      <c r="BJ403" s="33"/>
      <c r="BK403" s="33"/>
      <c r="BL403" s="32"/>
      <c r="BM403" s="32"/>
      <c r="BN403" s="33"/>
      <c r="BO403" s="33"/>
      <c r="BP403" s="33"/>
    </row>
    <row r="404" spans="2:68" ht="15.75" customHeight="1" x14ac:dyDescent="0.2">
      <c r="B404" s="22"/>
      <c r="C404" s="23"/>
      <c r="D404" s="23"/>
      <c r="E404" s="23"/>
      <c r="F404" s="32"/>
      <c r="G404" s="32"/>
      <c r="H404" s="32"/>
      <c r="I404" s="32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5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I404" s="33"/>
      <c r="BJ404" s="33"/>
      <c r="BK404" s="33"/>
      <c r="BL404" s="32"/>
      <c r="BM404" s="32"/>
      <c r="BN404" s="33"/>
      <c r="BO404" s="33"/>
      <c r="BP404" s="33"/>
    </row>
    <row r="405" spans="2:68" ht="15.75" customHeight="1" x14ac:dyDescent="0.2">
      <c r="B405" s="22"/>
      <c r="C405" s="23"/>
      <c r="D405" s="23"/>
      <c r="E405" s="23"/>
      <c r="F405" s="32"/>
      <c r="G405" s="32"/>
      <c r="H405" s="32"/>
      <c r="I405" s="32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5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I405" s="33"/>
      <c r="BJ405" s="33"/>
      <c r="BK405" s="33"/>
      <c r="BL405" s="32"/>
      <c r="BM405" s="32"/>
      <c r="BN405" s="33"/>
      <c r="BO405" s="33"/>
      <c r="BP405" s="33"/>
    </row>
    <row r="406" spans="2:68" ht="15.75" customHeight="1" x14ac:dyDescent="0.2">
      <c r="B406" s="22"/>
      <c r="C406" s="23"/>
      <c r="D406" s="23"/>
      <c r="E406" s="23"/>
      <c r="F406" s="32"/>
      <c r="G406" s="32"/>
      <c r="H406" s="32"/>
      <c r="I406" s="32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5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I406" s="33"/>
      <c r="BJ406" s="33"/>
      <c r="BK406" s="33"/>
      <c r="BL406" s="32"/>
      <c r="BM406" s="32"/>
      <c r="BN406" s="33"/>
      <c r="BO406" s="33"/>
      <c r="BP406" s="33"/>
    </row>
    <row r="407" spans="2:68" ht="15.75" customHeight="1" x14ac:dyDescent="0.2">
      <c r="B407" s="22"/>
      <c r="C407" s="23"/>
      <c r="D407" s="23"/>
      <c r="E407" s="23"/>
      <c r="F407" s="32"/>
      <c r="G407" s="32"/>
      <c r="H407" s="32"/>
      <c r="I407" s="32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5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I407" s="33"/>
      <c r="BJ407" s="33"/>
      <c r="BK407" s="33"/>
      <c r="BL407" s="32"/>
      <c r="BM407" s="32"/>
      <c r="BN407" s="33"/>
      <c r="BO407" s="33"/>
      <c r="BP407" s="33"/>
    </row>
    <row r="408" spans="2:68" ht="15.75" customHeight="1" x14ac:dyDescent="0.2">
      <c r="B408" s="22"/>
      <c r="C408" s="23"/>
      <c r="D408" s="23"/>
      <c r="E408" s="23"/>
      <c r="F408" s="32"/>
      <c r="G408" s="32"/>
      <c r="H408" s="32"/>
      <c r="I408" s="32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5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I408" s="33"/>
      <c r="BJ408" s="33"/>
      <c r="BK408" s="33"/>
      <c r="BL408" s="32"/>
      <c r="BM408" s="32"/>
      <c r="BN408" s="33"/>
      <c r="BO408" s="33"/>
      <c r="BP408" s="33"/>
    </row>
    <row r="409" spans="2:68" ht="15.75" customHeight="1" x14ac:dyDescent="0.2">
      <c r="B409" s="22"/>
      <c r="C409" s="23"/>
      <c r="D409" s="23"/>
      <c r="E409" s="23"/>
      <c r="F409" s="32"/>
      <c r="G409" s="32"/>
      <c r="H409" s="32"/>
      <c r="I409" s="32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5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I409" s="33"/>
      <c r="BJ409" s="33"/>
      <c r="BK409" s="33"/>
      <c r="BL409" s="32"/>
      <c r="BM409" s="32"/>
      <c r="BN409" s="33"/>
      <c r="BO409" s="33"/>
      <c r="BP409" s="33"/>
    </row>
    <row r="410" spans="2:68" ht="15.75" customHeight="1" x14ac:dyDescent="0.2">
      <c r="B410" s="22"/>
      <c r="C410" s="23"/>
      <c r="D410" s="23"/>
      <c r="E410" s="23"/>
      <c r="F410" s="32"/>
      <c r="G410" s="32"/>
      <c r="H410" s="32"/>
      <c r="I410" s="32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5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I410" s="33"/>
      <c r="BJ410" s="33"/>
      <c r="BK410" s="33"/>
      <c r="BL410" s="32"/>
      <c r="BM410" s="32"/>
      <c r="BN410" s="33"/>
      <c r="BO410" s="33"/>
      <c r="BP410" s="33"/>
    </row>
    <row r="411" spans="2:68" ht="15.75" customHeight="1" x14ac:dyDescent="0.2">
      <c r="B411" s="22"/>
      <c r="C411" s="23"/>
      <c r="D411" s="23"/>
      <c r="E411" s="23"/>
      <c r="F411" s="32"/>
      <c r="G411" s="32"/>
      <c r="H411" s="32"/>
      <c r="I411" s="32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5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I411" s="33"/>
      <c r="BJ411" s="33"/>
      <c r="BK411" s="33"/>
      <c r="BL411" s="32"/>
      <c r="BM411" s="32"/>
      <c r="BN411" s="33"/>
      <c r="BO411" s="33"/>
      <c r="BP411" s="33"/>
    </row>
    <row r="412" spans="2:68" ht="15.75" customHeight="1" x14ac:dyDescent="0.2">
      <c r="B412" s="22"/>
      <c r="C412" s="23"/>
      <c r="D412" s="23"/>
      <c r="E412" s="23"/>
      <c r="F412" s="32"/>
      <c r="G412" s="32"/>
      <c r="H412" s="32"/>
      <c r="I412" s="32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5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I412" s="33"/>
      <c r="BJ412" s="33"/>
      <c r="BK412" s="33"/>
      <c r="BL412" s="32"/>
      <c r="BM412" s="32"/>
      <c r="BN412" s="33"/>
      <c r="BO412" s="33"/>
      <c r="BP412" s="33"/>
    </row>
    <row r="413" spans="2:68" ht="15.75" customHeight="1" x14ac:dyDescent="0.2">
      <c r="B413" s="22"/>
      <c r="C413" s="23"/>
      <c r="D413" s="23"/>
      <c r="E413" s="23"/>
      <c r="F413" s="32"/>
      <c r="G413" s="32"/>
      <c r="H413" s="32"/>
      <c r="I413" s="32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5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I413" s="33"/>
      <c r="BJ413" s="33"/>
      <c r="BK413" s="33"/>
      <c r="BL413" s="32"/>
      <c r="BM413" s="32"/>
      <c r="BN413" s="33"/>
      <c r="BO413" s="33"/>
      <c r="BP413" s="33"/>
    </row>
    <row r="414" spans="2:68" ht="15.75" customHeight="1" x14ac:dyDescent="0.2">
      <c r="B414" s="22"/>
      <c r="C414" s="23"/>
      <c r="D414" s="23"/>
      <c r="E414" s="23"/>
      <c r="F414" s="32"/>
      <c r="G414" s="32"/>
      <c r="H414" s="32"/>
      <c r="I414" s="32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5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I414" s="33"/>
      <c r="BJ414" s="33"/>
      <c r="BK414" s="33"/>
      <c r="BL414" s="32"/>
      <c r="BM414" s="32"/>
      <c r="BN414" s="33"/>
      <c r="BO414" s="33"/>
      <c r="BP414" s="33"/>
    </row>
    <row r="415" spans="2:68" ht="15.75" customHeight="1" x14ac:dyDescent="0.2">
      <c r="B415" s="22"/>
      <c r="C415" s="23"/>
      <c r="D415" s="23"/>
      <c r="E415" s="23"/>
      <c r="F415" s="32"/>
      <c r="G415" s="32"/>
      <c r="H415" s="32"/>
      <c r="I415" s="32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5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I415" s="33"/>
      <c r="BJ415" s="33"/>
      <c r="BK415" s="33"/>
      <c r="BL415" s="32"/>
      <c r="BM415" s="32"/>
      <c r="BN415" s="33"/>
      <c r="BO415" s="33"/>
      <c r="BP415" s="33"/>
    </row>
    <row r="416" spans="2:68" ht="15.75" customHeight="1" x14ac:dyDescent="0.2">
      <c r="B416" s="22"/>
      <c r="C416" s="23"/>
      <c r="D416" s="23"/>
      <c r="E416" s="23"/>
      <c r="F416" s="32"/>
      <c r="G416" s="32"/>
      <c r="H416" s="32"/>
      <c r="I416" s="32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5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I416" s="33"/>
      <c r="BJ416" s="33"/>
      <c r="BK416" s="33"/>
      <c r="BL416" s="32"/>
      <c r="BM416" s="32"/>
      <c r="BN416" s="33"/>
      <c r="BO416" s="33"/>
      <c r="BP416" s="33"/>
    </row>
    <row r="417" spans="2:68" ht="15.75" customHeight="1" x14ac:dyDescent="0.2">
      <c r="B417" s="22"/>
      <c r="C417" s="23"/>
      <c r="D417" s="23"/>
      <c r="E417" s="23"/>
      <c r="F417" s="32"/>
      <c r="G417" s="32"/>
      <c r="H417" s="32"/>
      <c r="I417" s="32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5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I417" s="33"/>
      <c r="BJ417" s="33"/>
      <c r="BK417" s="33"/>
      <c r="BL417" s="32"/>
      <c r="BM417" s="32"/>
      <c r="BN417" s="33"/>
      <c r="BO417" s="33"/>
      <c r="BP417" s="33"/>
    </row>
    <row r="418" spans="2:68" ht="15.75" customHeight="1" x14ac:dyDescent="0.2">
      <c r="B418" s="22"/>
      <c r="C418" s="23"/>
      <c r="D418" s="23"/>
      <c r="E418" s="23"/>
      <c r="F418" s="32"/>
      <c r="G418" s="32"/>
      <c r="H418" s="32"/>
      <c r="I418" s="32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5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I418" s="33"/>
      <c r="BJ418" s="33"/>
      <c r="BK418" s="33"/>
      <c r="BL418" s="32"/>
      <c r="BM418" s="32"/>
      <c r="BN418" s="33"/>
      <c r="BO418" s="33"/>
      <c r="BP418" s="33"/>
    </row>
    <row r="419" spans="2:68" ht="15.75" customHeight="1" x14ac:dyDescent="0.2">
      <c r="B419" s="22"/>
      <c r="C419" s="23"/>
      <c r="D419" s="23"/>
      <c r="E419" s="23"/>
      <c r="F419" s="32"/>
      <c r="G419" s="32"/>
      <c r="H419" s="32"/>
      <c r="I419" s="32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5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I419" s="33"/>
      <c r="BJ419" s="33"/>
      <c r="BK419" s="33"/>
      <c r="BL419" s="32"/>
      <c r="BM419" s="32"/>
      <c r="BN419" s="33"/>
      <c r="BO419" s="33"/>
      <c r="BP419" s="33"/>
    </row>
    <row r="420" spans="2:68" ht="15.75" customHeight="1" x14ac:dyDescent="0.2">
      <c r="B420" s="22"/>
      <c r="C420" s="23"/>
      <c r="D420" s="23"/>
      <c r="E420" s="23"/>
      <c r="F420" s="32"/>
      <c r="G420" s="32"/>
      <c r="H420" s="32"/>
      <c r="I420" s="32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5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I420" s="33"/>
      <c r="BJ420" s="33"/>
      <c r="BK420" s="33"/>
      <c r="BL420" s="32"/>
      <c r="BM420" s="32"/>
      <c r="BN420" s="33"/>
      <c r="BO420" s="33"/>
      <c r="BP420" s="33"/>
    </row>
    <row r="421" spans="2:68" ht="15.75" customHeight="1" x14ac:dyDescent="0.2">
      <c r="B421" s="22"/>
      <c r="C421" s="23"/>
      <c r="D421" s="23"/>
      <c r="E421" s="23"/>
      <c r="F421" s="32"/>
      <c r="G421" s="32"/>
      <c r="H421" s="32"/>
      <c r="I421" s="32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5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I421" s="33"/>
      <c r="BJ421" s="33"/>
      <c r="BK421" s="33"/>
      <c r="BL421" s="32"/>
      <c r="BM421" s="32"/>
      <c r="BN421" s="33"/>
      <c r="BO421" s="33"/>
      <c r="BP421" s="33"/>
    </row>
    <row r="422" spans="2:68" ht="15.75" customHeight="1" x14ac:dyDescent="0.2">
      <c r="B422" s="22"/>
      <c r="C422" s="23"/>
      <c r="D422" s="23"/>
      <c r="E422" s="23"/>
      <c r="F422" s="32"/>
      <c r="G422" s="32"/>
      <c r="H422" s="32"/>
      <c r="I422" s="32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5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I422" s="33"/>
      <c r="BJ422" s="33"/>
      <c r="BK422" s="33"/>
      <c r="BL422" s="32"/>
      <c r="BM422" s="32"/>
      <c r="BN422" s="33"/>
      <c r="BO422" s="33"/>
      <c r="BP422" s="33"/>
    </row>
    <row r="423" spans="2:68" ht="15.75" customHeight="1" x14ac:dyDescent="0.2">
      <c r="B423" s="22"/>
      <c r="C423" s="23"/>
      <c r="D423" s="23"/>
      <c r="E423" s="23"/>
      <c r="F423" s="32"/>
      <c r="G423" s="32"/>
      <c r="H423" s="32"/>
      <c r="I423" s="32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5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I423" s="33"/>
      <c r="BJ423" s="33"/>
      <c r="BK423" s="33"/>
      <c r="BL423" s="32"/>
      <c r="BM423" s="32"/>
      <c r="BN423" s="33"/>
      <c r="BO423" s="33"/>
      <c r="BP423" s="33"/>
    </row>
    <row r="424" spans="2:68" ht="15.75" customHeight="1" x14ac:dyDescent="0.2">
      <c r="B424" s="22"/>
      <c r="C424" s="23"/>
      <c r="D424" s="23"/>
      <c r="E424" s="23"/>
      <c r="F424" s="32"/>
      <c r="G424" s="32"/>
      <c r="H424" s="32"/>
      <c r="I424" s="32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5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I424" s="33"/>
      <c r="BJ424" s="33"/>
      <c r="BK424" s="33"/>
      <c r="BL424" s="32"/>
      <c r="BM424" s="32"/>
      <c r="BN424" s="33"/>
      <c r="BO424" s="33"/>
      <c r="BP424" s="33"/>
    </row>
    <row r="425" spans="2:68" ht="15.75" customHeight="1" x14ac:dyDescent="0.2">
      <c r="B425" s="22"/>
      <c r="C425" s="23"/>
      <c r="D425" s="23"/>
      <c r="E425" s="23"/>
      <c r="F425" s="32"/>
      <c r="G425" s="32"/>
      <c r="H425" s="32"/>
      <c r="I425" s="32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5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I425" s="33"/>
      <c r="BJ425" s="33"/>
      <c r="BK425" s="33"/>
      <c r="BL425" s="32"/>
      <c r="BM425" s="32"/>
      <c r="BN425" s="33"/>
      <c r="BO425" s="33"/>
      <c r="BP425" s="33"/>
    </row>
    <row r="426" spans="2:68" ht="15.75" customHeight="1" x14ac:dyDescent="0.2">
      <c r="B426" s="22"/>
      <c r="C426" s="23"/>
      <c r="D426" s="23"/>
      <c r="E426" s="23"/>
      <c r="F426" s="32"/>
      <c r="G426" s="32"/>
      <c r="H426" s="32"/>
      <c r="I426" s="32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5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I426" s="33"/>
      <c r="BJ426" s="33"/>
      <c r="BK426" s="33"/>
      <c r="BL426" s="32"/>
      <c r="BM426" s="32"/>
      <c r="BN426" s="33"/>
      <c r="BO426" s="33"/>
      <c r="BP426" s="33"/>
    </row>
    <row r="427" spans="2:68" ht="15.75" customHeight="1" x14ac:dyDescent="0.2">
      <c r="B427" s="22"/>
      <c r="C427" s="23"/>
      <c r="D427" s="23"/>
      <c r="E427" s="23"/>
      <c r="F427" s="32"/>
      <c r="G427" s="32"/>
      <c r="H427" s="32"/>
      <c r="I427" s="32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5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I427" s="33"/>
      <c r="BJ427" s="33"/>
      <c r="BK427" s="33"/>
      <c r="BL427" s="32"/>
      <c r="BM427" s="32"/>
      <c r="BN427" s="33"/>
      <c r="BO427" s="33"/>
      <c r="BP427" s="33"/>
    </row>
    <row r="428" spans="2:68" ht="15.75" customHeight="1" x14ac:dyDescent="0.2">
      <c r="B428" s="22"/>
      <c r="C428" s="23"/>
      <c r="D428" s="23"/>
      <c r="E428" s="23"/>
      <c r="F428" s="32"/>
      <c r="G428" s="32"/>
      <c r="H428" s="32"/>
      <c r="I428" s="32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5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I428" s="33"/>
      <c r="BJ428" s="33"/>
      <c r="BK428" s="33"/>
      <c r="BL428" s="32"/>
      <c r="BM428" s="32"/>
      <c r="BN428" s="33"/>
      <c r="BO428" s="33"/>
      <c r="BP428" s="33"/>
    </row>
    <row r="429" spans="2:68" ht="15.75" customHeight="1" x14ac:dyDescent="0.2">
      <c r="B429" s="22"/>
      <c r="C429" s="23"/>
      <c r="D429" s="23"/>
      <c r="E429" s="23"/>
      <c r="F429" s="32"/>
      <c r="G429" s="32"/>
      <c r="H429" s="32"/>
      <c r="I429" s="32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5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I429" s="33"/>
      <c r="BJ429" s="33"/>
      <c r="BK429" s="33"/>
      <c r="BL429" s="32"/>
      <c r="BM429" s="32"/>
      <c r="BN429" s="33"/>
      <c r="BO429" s="33"/>
      <c r="BP429" s="33"/>
    </row>
    <row r="430" spans="2:68" ht="15.75" customHeight="1" x14ac:dyDescent="0.2">
      <c r="B430" s="22"/>
      <c r="C430" s="23"/>
      <c r="D430" s="23"/>
      <c r="E430" s="23"/>
      <c r="F430" s="32"/>
      <c r="G430" s="32"/>
      <c r="H430" s="32"/>
      <c r="I430" s="32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5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I430" s="33"/>
      <c r="BJ430" s="33"/>
      <c r="BK430" s="33"/>
      <c r="BL430" s="32"/>
      <c r="BM430" s="32"/>
      <c r="BN430" s="33"/>
      <c r="BO430" s="33"/>
      <c r="BP430" s="33"/>
    </row>
    <row r="431" spans="2:68" ht="15.75" customHeight="1" x14ac:dyDescent="0.2">
      <c r="B431" s="22"/>
      <c r="C431" s="23"/>
      <c r="D431" s="23"/>
      <c r="E431" s="23"/>
      <c r="F431" s="32"/>
      <c r="G431" s="32"/>
      <c r="H431" s="32"/>
      <c r="I431" s="32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5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I431" s="33"/>
      <c r="BJ431" s="33"/>
      <c r="BK431" s="33"/>
      <c r="BL431" s="32"/>
      <c r="BM431" s="32"/>
      <c r="BN431" s="33"/>
      <c r="BO431" s="33"/>
      <c r="BP431" s="33"/>
    </row>
    <row r="432" spans="2:68" ht="15.75" customHeight="1" x14ac:dyDescent="0.2">
      <c r="B432" s="22"/>
      <c r="C432" s="23"/>
      <c r="D432" s="23"/>
      <c r="E432" s="23"/>
      <c r="F432" s="32"/>
      <c r="G432" s="32"/>
      <c r="H432" s="32"/>
      <c r="I432" s="32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5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I432" s="33"/>
      <c r="BJ432" s="33"/>
      <c r="BK432" s="33"/>
      <c r="BL432" s="32"/>
      <c r="BM432" s="32"/>
      <c r="BN432" s="33"/>
      <c r="BO432" s="33"/>
      <c r="BP432" s="33"/>
    </row>
    <row r="433" spans="2:68" ht="15.75" customHeight="1" x14ac:dyDescent="0.2">
      <c r="B433" s="22"/>
      <c r="C433" s="23"/>
      <c r="D433" s="23"/>
      <c r="E433" s="23"/>
      <c r="F433" s="32"/>
      <c r="G433" s="32"/>
      <c r="H433" s="32"/>
      <c r="I433" s="32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5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I433" s="33"/>
      <c r="BJ433" s="33"/>
      <c r="BK433" s="33"/>
      <c r="BL433" s="32"/>
      <c r="BM433" s="32"/>
      <c r="BN433" s="33"/>
      <c r="BO433" s="33"/>
      <c r="BP433" s="33"/>
    </row>
    <row r="434" spans="2:68" ht="15.75" customHeight="1" x14ac:dyDescent="0.2">
      <c r="B434" s="22"/>
      <c r="C434" s="23"/>
      <c r="D434" s="23"/>
      <c r="E434" s="23"/>
      <c r="F434" s="32"/>
      <c r="G434" s="32"/>
      <c r="H434" s="32"/>
      <c r="I434" s="32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5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I434" s="33"/>
      <c r="BJ434" s="33"/>
      <c r="BK434" s="33"/>
      <c r="BL434" s="32"/>
      <c r="BM434" s="32"/>
      <c r="BN434" s="33"/>
      <c r="BO434" s="33"/>
      <c r="BP434" s="33"/>
    </row>
    <row r="435" spans="2:68" ht="15.75" customHeight="1" x14ac:dyDescent="0.2">
      <c r="B435" s="22"/>
      <c r="C435" s="23"/>
      <c r="D435" s="23"/>
      <c r="E435" s="23"/>
      <c r="F435" s="32"/>
      <c r="G435" s="32"/>
      <c r="H435" s="32"/>
      <c r="I435" s="32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5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I435" s="33"/>
      <c r="BJ435" s="33"/>
      <c r="BK435" s="33"/>
      <c r="BL435" s="32"/>
      <c r="BM435" s="32"/>
      <c r="BN435" s="33"/>
      <c r="BO435" s="33"/>
      <c r="BP435" s="33"/>
    </row>
    <row r="436" spans="2:68" ht="15.75" customHeight="1" x14ac:dyDescent="0.2">
      <c r="B436" s="22"/>
      <c r="C436" s="23"/>
      <c r="D436" s="23"/>
      <c r="E436" s="23"/>
      <c r="F436" s="32"/>
      <c r="G436" s="32"/>
      <c r="H436" s="32"/>
      <c r="I436" s="32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5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I436" s="33"/>
      <c r="BJ436" s="33"/>
      <c r="BK436" s="33"/>
      <c r="BL436" s="32"/>
      <c r="BM436" s="32"/>
      <c r="BN436" s="33"/>
      <c r="BO436" s="33"/>
      <c r="BP436" s="33"/>
    </row>
    <row r="437" spans="2:68" ht="15.75" customHeight="1" x14ac:dyDescent="0.2">
      <c r="B437" s="22"/>
      <c r="C437" s="23"/>
      <c r="D437" s="23"/>
      <c r="E437" s="23"/>
      <c r="F437" s="32"/>
      <c r="G437" s="32"/>
      <c r="H437" s="32"/>
      <c r="I437" s="32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5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I437" s="33"/>
      <c r="BJ437" s="33"/>
      <c r="BK437" s="33"/>
      <c r="BL437" s="32"/>
      <c r="BM437" s="32"/>
      <c r="BN437" s="33"/>
      <c r="BO437" s="33"/>
      <c r="BP437" s="33"/>
    </row>
    <row r="438" spans="2:68" ht="15.75" customHeight="1" x14ac:dyDescent="0.2">
      <c r="B438" s="22"/>
      <c r="C438" s="23"/>
      <c r="D438" s="23"/>
      <c r="E438" s="23"/>
      <c r="F438" s="32"/>
      <c r="G438" s="32"/>
      <c r="H438" s="32"/>
      <c r="I438" s="32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5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I438" s="33"/>
      <c r="BJ438" s="33"/>
      <c r="BK438" s="33"/>
      <c r="BL438" s="32"/>
      <c r="BM438" s="32"/>
      <c r="BN438" s="33"/>
      <c r="BO438" s="33"/>
      <c r="BP438" s="33"/>
    </row>
    <row r="439" spans="2:68" ht="15.75" customHeight="1" x14ac:dyDescent="0.2">
      <c r="B439" s="22"/>
      <c r="C439" s="23"/>
      <c r="D439" s="23"/>
      <c r="E439" s="23"/>
      <c r="F439" s="32"/>
      <c r="G439" s="32"/>
      <c r="H439" s="32"/>
      <c r="I439" s="32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5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I439" s="33"/>
      <c r="BJ439" s="33"/>
      <c r="BK439" s="33"/>
      <c r="BL439" s="32"/>
      <c r="BM439" s="32"/>
      <c r="BN439" s="33"/>
      <c r="BO439" s="33"/>
      <c r="BP439" s="33"/>
    </row>
    <row r="440" spans="2:68" ht="15.75" customHeight="1" x14ac:dyDescent="0.2">
      <c r="B440" s="22"/>
      <c r="C440" s="23"/>
      <c r="D440" s="23"/>
      <c r="E440" s="23"/>
      <c r="F440" s="32"/>
      <c r="G440" s="32"/>
      <c r="H440" s="32"/>
      <c r="I440" s="32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5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I440" s="33"/>
      <c r="BJ440" s="33"/>
      <c r="BK440" s="33"/>
      <c r="BL440" s="32"/>
      <c r="BM440" s="32"/>
      <c r="BN440" s="33"/>
      <c r="BO440" s="33"/>
      <c r="BP440" s="33"/>
    </row>
    <row r="441" spans="2:68" ht="15.75" customHeight="1" x14ac:dyDescent="0.2">
      <c r="B441" s="22"/>
      <c r="C441" s="23"/>
      <c r="D441" s="23"/>
      <c r="E441" s="23"/>
      <c r="F441" s="32"/>
      <c r="G441" s="32"/>
      <c r="H441" s="32"/>
      <c r="I441" s="32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5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I441" s="33"/>
      <c r="BJ441" s="33"/>
      <c r="BK441" s="33"/>
      <c r="BL441" s="32"/>
      <c r="BM441" s="32"/>
      <c r="BN441" s="33"/>
      <c r="BO441" s="33"/>
      <c r="BP441" s="33"/>
    </row>
    <row r="442" spans="2:68" ht="15.75" customHeight="1" x14ac:dyDescent="0.2">
      <c r="B442" s="22"/>
      <c r="C442" s="23"/>
      <c r="D442" s="23"/>
      <c r="E442" s="23"/>
      <c r="F442" s="32"/>
      <c r="G442" s="32"/>
      <c r="H442" s="32"/>
      <c r="I442" s="32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5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I442" s="33"/>
      <c r="BJ442" s="33"/>
      <c r="BK442" s="33"/>
      <c r="BL442" s="32"/>
      <c r="BM442" s="32"/>
      <c r="BN442" s="33"/>
      <c r="BO442" s="33"/>
      <c r="BP442" s="33"/>
    </row>
    <row r="443" spans="2:68" ht="15.75" customHeight="1" x14ac:dyDescent="0.2">
      <c r="B443" s="22"/>
      <c r="C443" s="23"/>
      <c r="D443" s="23"/>
      <c r="E443" s="23"/>
      <c r="F443" s="32"/>
      <c r="G443" s="32"/>
      <c r="H443" s="32"/>
      <c r="I443" s="32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5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I443" s="33"/>
      <c r="BJ443" s="33"/>
      <c r="BK443" s="33"/>
      <c r="BL443" s="32"/>
      <c r="BM443" s="32"/>
      <c r="BN443" s="33"/>
      <c r="BO443" s="33"/>
      <c r="BP443" s="33"/>
    </row>
    <row r="444" spans="2:68" ht="15.75" customHeight="1" x14ac:dyDescent="0.2">
      <c r="B444" s="22"/>
      <c r="C444" s="23"/>
      <c r="D444" s="23"/>
      <c r="E444" s="23"/>
      <c r="F444" s="32"/>
      <c r="G444" s="32"/>
      <c r="H444" s="32"/>
      <c r="I444" s="32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5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I444" s="33"/>
      <c r="BJ444" s="33"/>
      <c r="BK444" s="33"/>
      <c r="BL444" s="32"/>
      <c r="BM444" s="32"/>
      <c r="BN444" s="33"/>
      <c r="BO444" s="33"/>
      <c r="BP444" s="33"/>
    </row>
    <row r="445" spans="2:68" ht="15.75" customHeight="1" x14ac:dyDescent="0.2">
      <c r="B445" s="22"/>
      <c r="C445" s="23"/>
      <c r="D445" s="23"/>
      <c r="E445" s="23"/>
      <c r="F445" s="32"/>
      <c r="G445" s="32"/>
      <c r="H445" s="32"/>
      <c r="I445" s="32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5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I445" s="33"/>
      <c r="BJ445" s="33"/>
      <c r="BK445" s="33"/>
      <c r="BL445" s="32"/>
      <c r="BM445" s="32"/>
      <c r="BN445" s="33"/>
      <c r="BO445" s="33"/>
      <c r="BP445" s="33"/>
    </row>
    <row r="446" spans="2:68" ht="15.75" customHeight="1" x14ac:dyDescent="0.2">
      <c r="B446" s="22"/>
      <c r="C446" s="23"/>
      <c r="D446" s="23"/>
      <c r="E446" s="23"/>
      <c r="F446" s="32"/>
      <c r="G446" s="32"/>
      <c r="H446" s="32"/>
      <c r="I446" s="32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5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I446" s="33"/>
      <c r="BJ446" s="33"/>
      <c r="BK446" s="33"/>
      <c r="BL446" s="32"/>
      <c r="BM446" s="32"/>
      <c r="BN446" s="33"/>
      <c r="BO446" s="33"/>
      <c r="BP446" s="33"/>
    </row>
    <row r="447" spans="2:68" ht="15.75" customHeight="1" x14ac:dyDescent="0.2">
      <c r="B447" s="22"/>
      <c r="C447" s="23"/>
      <c r="D447" s="23"/>
      <c r="E447" s="23"/>
      <c r="F447" s="32"/>
      <c r="G447" s="32"/>
      <c r="H447" s="32"/>
      <c r="I447" s="32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5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I447" s="33"/>
      <c r="BJ447" s="33"/>
      <c r="BK447" s="33"/>
      <c r="BL447" s="32"/>
      <c r="BM447" s="32"/>
      <c r="BN447" s="33"/>
      <c r="BO447" s="33"/>
      <c r="BP447" s="33"/>
    </row>
    <row r="448" spans="2:68" ht="15.75" customHeight="1" x14ac:dyDescent="0.2">
      <c r="B448" s="22"/>
      <c r="C448" s="23"/>
      <c r="D448" s="23"/>
      <c r="E448" s="23"/>
      <c r="F448" s="32"/>
      <c r="G448" s="32"/>
      <c r="H448" s="32"/>
      <c r="I448" s="32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5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I448" s="33"/>
      <c r="BJ448" s="33"/>
      <c r="BK448" s="33"/>
      <c r="BL448" s="32"/>
      <c r="BM448" s="32"/>
      <c r="BN448" s="33"/>
      <c r="BO448" s="33"/>
      <c r="BP448" s="33"/>
    </row>
    <row r="449" spans="2:68" ht="15.75" customHeight="1" x14ac:dyDescent="0.2">
      <c r="B449" s="22"/>
      <c r="C449" s="23"/>
      <c r="D449" s="23"/>
      <c r="E449" s="23"/>
      <c r="F449" s="32"/>
      <c r="G449" s="32"/>
      <c r="H449" s="32"/>
      <c r="I449" s="32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5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I449" s="33"/>
      <c r="BJ449" s="33"/>
      <c r="BK449" s="33"/>
      <c r="BL449" s="32"/>
      <c r="BM449" s="32"/>
      <c r="BN449" s="33"/>
      <c r="BO449" s="33"/>
      <c r="BP449" s="33"/>
    </row>
    <row r="450" spans="2:68" ht="15.75" customHeight="1" x14ac:dyDescent="0.2">
      <c r="B450" s="22"/>
      <c r="C450" s="23"/>
      <c r="D450" s="23"/>
      <c r="E450" s="23"/>
      <c r="F450" s="32"/>
      <c r="G450" s="32"/>
      <c r="H450" s="32"/>
      <c r="I450" s="32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5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I450" s="33"/>
      <c r="BJ450" s="33"/>
      <c r="BK450" s="33"/>
      <c r="BL450" s="32"/>
      <c r="BM450" s="32"/>
      <c r="BN450" s="33"/>
      <c r="BO450" s="33"/>
      <c r="BP450" s="33"/>
    </row>
    <row r="451" spans="2:68" ht="15.75" customHeight="1" x14ac:dyDescent="0.2">
      <c r="B451" s="22"/>
      <c r="C451" s="23"/>
      <c r="D451" s="23"/>
      <c r="E451" s="23"/>
      <c r="F451" s="32"/>
      <c r="G451" s="32"/>
      <c r="H451" s="32"/>
      <c r="I451" s="32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5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I451" s="33"/>
      <c r="BJ451" s="33"/>
      <c r="BK451" s="33"/>
      <c r="BL451" s="32"/>
      <c r="BM451" s="32"/>
      <c r="BN451" s="33"/>
      <c r="BO451" s="33"/>
      <c r="BP451" s="33"/>
    </row>
    <row r="452" spans="2:68" ht="15.75" customHeight="1" x14ac:dyDescent="0.2">
      <c r="B452" s="22"/>
      <c r="C452" s="23"/>
      <c r="D452" s="23"/>
      <c r="E452" s="23"/>
      <c r="F452" s="32"/>
      <c r="G452" s="32"/>
      <c r="H452" s="32"/>
      <c r="I452" s="32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5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I452" s="33"/>
      <c r="BJ452" s="33"/>
      <c r="BK452" s="33"/>
      <c r="BL452" s="32"/>
      <c r="BM452" s="32"/>
      <c r="BN452" s="33"/>
      <c r="BO452" s="33"/>
      <c r="BP452" s="33"/>
    </row>
    <row r="453" spans="2:68" ht="15.75" customHeight="1" x14ac:dyDescent="0.2">
      <c r="B453" s="22"/>
      <c r="C453" s="23"/>
      <c r="D453" s="23"/>
      <c r="E453" s="23"/>
      <c r="F453" s="32"/>
      <c r="G453" s="32"/>
      <c r="H453" s="32"/>
      <c r="I453" s="32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5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I453" s="33"/>
      <c r="BJ453" s="33"/>
      <c r="BK453" s="33"/>
      <c r="BL453" s="32"/>
      <c r="BM453" s="32"/>
      <c r="BN453" s="33"/>
      <c r="BO453" s="33"/>
      <c r="BP453" s="33"/>
    </row>
    <row r="454" spans="2:68" ht="15.75" customHeight="1" x14ac:dyDescent="0.2">
      <c r="B454" s="22"/>
      <c r="C454" s="23"/>
      <c r="D454" s="23"/>
      <c r="E454" s="23"/>
      <c r="F454" s="32"/>
      <c r="G454" s="32"/>
      <c r="H454" s="32"/>
      <c r="I454" s="32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5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I454" s="33"/>
      <c r="BJ454" s="33"/>
      <c r="BK454" s="33"/>
      <c r="BL454" s="32"/>
      <c r="BM454" s="32"/>
      <c r="BN454" s="33"/>
      <c r="BO454" s="33"/>
      <c r="BP454" s="33"/>
    </row>
    <row r="455" spans="2:68" ht="15.75" customHeight="1" x14ac:dyDescent="0.2">
      <c r="B455" s="22"/>
      <c r="C455" s="23"/>
      <c r="D455" s="23"/>
      <c r="E455" s="23"/>
      <c r="F455" s="32"/>
      <c r="G455" s="32"/>
      <c r="H455" s="32"/>
      <c r="I455" s="32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5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I455" s="33"/>
      <c r="BJ455" s="33"/>
      <c r="BK455" s="33"/>
      <c r="BL455" s="32"/>
      <c r="BM455" s="32"/>
      <c r="BN455" s="33"/>
      <c r="BO455" s="33"/>
      <c r="BP455" s="33"/>
    </row>
    <row r="456" spans="2:68" ht="15.75" customHeight="1" x14ac:dyDescent="0.2">
      <c r="B456" s="22"/>
      <c r="C456" s="23"/>
      <c r="D456" s="23"/>
      <c r="E456" s="23"/>
      <c r="F456" s="32"/>
      <c r="G456" s="32"/>
      <c r="H456" s="32"/>
      <c r="I456" s="32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5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I456" s="33"/>
      <c r="BJ456" s="33"/>
      <c r="BK456" s="33"/>
      <c r="BL456" s="32"/>
      <c r="BM456" s="32"/>
      <c r="BN456" s="33"/>
      <c r="BO456" s="33"/>
      <c r="BP456" s="33"/>
    </row>
    <row r="457" spans="2:68" ht="15.75" customHeight="1" x14ac:dyDescent="0.2">
      <c r="B457" s="22"/>
      <c r="C457" s="23"/>
      <c r="D457" s="23"/>
      <c r="E457" s="23"/>
      <c r="F457" s="32"/>
      <c r="G457" s="32"/>
      <c r="H457" s="32"/>
      <c r="I457" s="32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5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I457" s="33"/>
      <c r="BJ457" s="33"/>
      <c r="BK457" s="33"/>
      <c r="BL457" s="32"/>
      <c r="BM457" s="32"/>
      <c r="BN457" s="33"/>
      <c r="BO457" s="33"/>
      <c r="BP457" s="33"/>
    </row>
    <row r="458" spans="2:68" ht="15.75" customHeight="1" x14ac:dyDescent="0.2">
      <c r="B458" s="22"/>
      <c r="C458" s="23"/>
      <c r="D458" s="23"/>
      <c r="E458" s="23"/>
      <c r="F458" s="32"/>
      <c r="G458" s="32"/>
      <c r="H458" s="32"/>
      <c r="I458" s="32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5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I458" s="33"/>
      <c r="BJ458" s="33"/>
      <c r="BK458" s="33"/>
      <c r="BL458" s="32"/>
      <c r="BM458" s="32"/>
      <c r="BN458" s="33"/>
      <c r="BO458" s="33"/>
      <c r="BP458" s="33"/>
    </row>
    <row r="459" spans="2:68" ht="15.75" customHeight="1" x14ac:dyDescent="0.2">
      <c r="B459" s="22"/>
      <c r="C459" s="23"/>
      <c r="D459" s="23"/>
      <c r="E459" s="23"/>
      <c r="F459" s="32"/>
      <c r="G459" s="32"/>
      <c r="H459" s="32"/>
      <c r="I459" s="32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5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I459" s="33"/>
      <c r="BJ459" s="33"/>
      <c r="BK459" s="33"/>
      <c r="BL459" s="32"/>
      <c r="BM459" s="32"/>
      <c r="BN459" s="33"/>
      <c r="BO459" s="33"/>
      <c r="BP459" s="33"/>
    </row>
    <row r="460" spans="2:68" ht="15.75" customHeight="1" x14ac:dyDescent="0.2">
      <c r="B460" s="22"/>
      <c r="C460" s="23"/>
      <c r="D460" s="23"/>
      <c r="E460" s="23"/>
      <c r="F460" s="32"/>
      <c r="G460" s="32"/>
      <c r="H460" s="32"/>
      <c r="I460" s="32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5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I460" s="33"/>
      <c r="BJ460" s="33"/>
      <c r="BK460" s="33"/>
      <c r="BL460" s="32"/>
      <c r="BM460" s="32"/>
      <c r="BN460" s="33"/>
      <c r="BO460" s="33"/>
      <c r="BP460" s="33"/>
    </row>
    <row r="461" spans="2:68" ht="15.75" customHeight="1" x14ac:dyDescent="0.2">
      <c r="B461" s="22"/>
      <c r="C461" s="23"/>
      <c r="D461" s="23"/>
      <c r="E461" s="23"/>
      <c r="F461" s="32"/>
      <c r="G461" s="32"/>
      <c r="H461" s="32"/>
      <c r="I461" s="32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5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I461" s="33"/>
      <c r="BJ461" s="33"/>
      <c r="BK461" s="33"/>
      <c r="BL461" s="32"/>
      <c r="BM461" s="32"/>
      <c r="BN461" s="33"/>
      <c r="BO461" s="33"/>
      <c r="BP461" s="33"/>
    </row>
    <row r="462" spans="2:68" ht="15.75" customHeight="1" x14ac:dyDescent="0.2">
      <c r="B462" s="22"/>
      <c r="C462" s="23"/>
      <c r="D462" s="23"/>
      <c r="E462" s="23"/>
      <c r="F462" s="32"/>
      <c r="G462" s="32"/>
      <c r="H462" s="32"/>
      <c r="I462" s="32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5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I462" s="33"/>
      <c r="BJ462" s="33"/>
      <c r="BK462" s="33"/>
      <c r="BL462" s="32"/>
      <c r="BM462" s="32"/>
      <c r="BN462" s="33"/>
      <c r="BO462" s="33"/>
      <c r="BP462" s="33"/>
    </row>
    <row r="463" spans="2:68" ht="15.75" customHeight="1" x14ac:dyDescent="0.2">
      <c r="B463" s="22"/>
      <c r="C463" s="23"/>
      <c r="D463" s="23"/>
      <c r="E463" s="23"/>
      <c r="F463" s="32"/>
      <c r="G463" s="32"/>
      <c r="H463" s="32"/>
      <c r="I463" s="32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5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I463" s="33"/>
      <c r="BJ463" s="33"/>
      <c r="BK463" s="33"/>
      <c r="BL463" s="32"/>
      <c r="BM463" s="32"/>
      <c r="BN463" s="33"/>
      <c r="BO463" s="33"/>
      <c r="BP463" s="33"/>
    </row>
    <row r="464" spans="2:68" ht="15.75" customHeight="1" x14ac:dyDescent="0.2">
      <c r="B464" s="22"/>
      <c r="C464" s="23"/>
      <c r="D464" s="23"/>
      <c r="E464" s="23"/>
      <c r="F464" s="32"/>
      <c r="G464" s="32"/>
      <c r="H464" s="32"/>
      <c r="I464" s="32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5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I464" s="33"/>
      <c r="BJ464" s="33"/>
      <c r="BK464" s="33"/>
      <c r="BL464" s="32"/>
      <c r="BM464" s="32"/>
      <c r="BN464" s="33"/>
      <c r="BO464" s="33"/>
      <c r="BP464" s="33"/>
    </row>
    <row r="465" spans="2:68" ht="15.75" customHeight="1" x14ac:dyDescent="0.2">
      <c r="B465" s="22"/>
      <c r="C465" s="23"/>
      <c r="D465" s="23"/>
      <c r="E465" s="23"/>
      <c r="F465" s="32"/>
      <c r="G465" s="32"/>
      <c r="H465" s="32"/>
      <c r="I465" s="32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5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I465" s="33"/>
      <c r="BJ465" s="33"/>
      <c r="BK465" s="33"/>
      <c r="BL465" s="32"/>
      <c r="BM465" s="32"/>
      <c r="BN465" s="33"/>
      <c r="BO465" s="33"/>
      <c r="BP465" s="33"/>
    </row>
    <row r="466" spans="2:68" ht="15.75" customHeight="1" x14ac:dyDescent="0.2">
      <c r="B466" s="22"/>
      <c r="C466" s="23"/>
      <c r="D466" s="23"/>
      <c r="E466" s="23"/>
      <c r="F466" s="32"/>
      <c r="G466" s="32"/>
      <c r="H466" s="32"/>
      <c r="I466" s="32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5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I466" s="33"/>
      <c r="BJ466" s="33"/>
      <c r="BK466" s="33"/>
      <c r="BL466" s="32"/>
      <c r="BM466" s="32"/>
      <c r="BN466" s="33"/>
      <c r="BO466" s="33"/>
      <c r="BP466" s="33"/>
    </row>
    <row r="467" spans="2:68" ht="15.75" customHeight="1" x14ac:dyDescent="0.2">
      <c r="B467" s="22"/>
      <c r="C467" s="23"/>
      <c r="D467" s="23"/>
      <c r="E467" s="23"/>
      <c r="F467" s="32"/>
      <c r="G467" s="32"/>
      <c r="H467" s="32"/>
      <c r="I467" s="32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5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I467" s="33"/>
      <c r="BJ467" s="33"/>
      <c r="BK467" s="33"/>
      <c r="BL467" s="32"/>
      <c r="BM467" s="32"/>
      <c r="BN467" s="33"/>
      <c r="BO467" s="33"/>
      <c r="BP467" s="33"/>
    </row>
    <row r="468" spans="2:68" ht="15.75" customHeight="1" x14ac:dyDescent="0.2">
      <c r="B468" s="22"/>
      <c r="C468" s="23"/>
      <c r="D468" s="23"/>
      <c r="E468" s="23"/>
      <c r="F468" s="32"/>
      <c r="G468" s="32"/>
      <c r="H468" s="32"/>
      <c r="I468" s="32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5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I468" s="33"/>
      <c r="BJ468" s="33"/>
      <c r="BK468" s="33"/>
      <c r="BL468" s="32"/>
      <c r="BM468" s="32"/>
      <c r="BN468" s="33"/>
      <c r="BO468" s="33"/>
      <c r="BP468" s="33"/>
    </row>
    <row r="469" spans="2:68" ht="15.75" customHeight="1" x14ac:dyDescent="0.2">
      <c r="B469" s="22"/>
      <c r="C469" s="23"/>
      <c r="D469" s="23"/>
      <c r="E469" s="23"/>
      <c r="F469" s="32"/>
      <c r="G469" s="32"/>
      <c r="H469" s="32"/>
      <c r="I469" s="32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5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I469" s="33"/>
      <c r="BJ469" s="33"/>
      <c r="BK469" s="33"/>
      <c r="BL469" s="32"/>
      <c r="BM469" s="32"/>
      <c r="BN469" s="33"/>
      <c r="BO469" s="33"/>
      <c r="BP469" s="33"/>
    </row>
    <row r="470" spans="2:68" ht="15.75" customHeight="1" x14ac:dyDescent="0.2">
      <c r="B470" s="22"/>
      <c r="C470" s="23"/>
      <c r="D470" s="23"/>
      <c r="E470" s="23"/>
      <c r="F470" s="32"/>
      <c r="G470" s="32"/>
      <c r="H470" s="32"/>
      <c r="I470" s="32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5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I470" s="33"/>
      <c r="BJ470" s="33"/>
      <c r="BK470" s="33"/>
      <c r="BL470" s="32"/>
      <c r="BM470" s="32"/>
      <c r="BN470" s="33"/>
      <c r="BO470" s="33"/>
      <c r="BP470" s="33"/>
    </row>
    <row r="471" spans="2:68" ht="15.75" customHeight="1" x14ac:dyDescent="0.2">
      <c r="B471" s="22"/>
      <c r="C471" s="23"/>
      <c r="D471" s="23"/>
      <c r="E471" s="23"/>
      <c r="F471" s="32"/>
      <c r="G471" s="32"/>
      <c r="H471" s="32"/>
      <c r="I471" s="32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5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I471" s="33"/>
      <c r="BJ471" s="33"/>
      <c r="BK471" s="33"/>
      <c r="BL471" s="32"/>
      <c r="BM471" s="32"/>
      <c r="BN471" s="33"/>
      <c r="BO471" s="33"/>
      <c r="BP471" s="33"/>
    </row>
    <row r="472" spans="2:68" ht="15.75" customHeight="1" x14ac:dyDescent="0.2">
      <c r="B472" s="22"/>
      <c r="C472" s="23"/>
      <c r="D472" s="23"/>
      <c r="E472" s="23"/>
      <c r="F472" s="32"/>
      <c r="G472" s="32"/>
      <c r="H472" s="32"/>
      <c r="I472" s="32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5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I472" s="33"/>
      <c r="BJ472" s="33"/>
      <c r="BK472" s="33"/>
      <c r="BL472" s="32"/>
      <c r="BM472" s="32"/>
      <c r="BN472" s="33"/>
      <c r="BO472" s="33"/>
      <c r="BP472" s="33"/>
    </row>
    <row r="473" spans="2:68" ht="15.75" customHeight="1" x14ac:dyDescent="0.2">
      <c r="B473" s="22"/>
      <c r="C473" s="23"/>
      <c r="D473" s="23"/>
      <c r="E473" s="23"/>
      <c r="F473" s="32"/>
      <c r="G473" s="32"/>
      <c r="H473" s="32"/>
      <c r="I473" s="32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5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I473" s="33"/>
      <c r="BJ473" s="33"/>
      <c r="BK473" s="33"/>
      <c r="BL473" s="32"/>
      <c r="BM473" s="32"/>
      <c r="BN473" s="33"/>
      <c r="BO473" s="33"/>
      <c r="BP473" s="33"/>
    </row>
    <row r="474" spans="2:68" ht="15.75" customHeight="1" x14ac:dyDescent="0.2">
      <c r="B474" s="22"/>
      <c r="C474" s="23"/>
      <c r="D474" s="23"/>
      <c r="E474" s="23"/>
      <c r="F474" s="32"/>
      <c r="G474" s="32"/>
      <c r="H474" s="32"/>
      <c r="I474" s="32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5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I474" s="33"/>
      <c r="BJ474" s="33"/>
      <c r="BK474" s="33"/>
      <c r="BL474" s="32"/>
      <c r="BM474" s="32"/>
      <c r="BN474" s="33"/>
      <c r="BO474" s="33"/>
      <c r="BP474" s="33"/>
    </row>
    <row r="475" spans="2:68" ht="15.75" customHeight="1" x14ac:dyDescent="0.2">
      <c r="B475" s="22"/>
      <c r="C475" s="23"/>
      <c r="D475" s="23"/>
      <c r="E475" s="23"/>
      <c r="F475" s="32"/>
      <c r="G475" s="32"/>
      <c r="H475" s="32"/>
      <c r="I475" s="32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5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I475" s="33"/>
      <c r="BJ475" s="33"/>
      <c r="BK475" s="33"/>
      <c r="BL475" s="32"/>
      <c r="BM475" s="32"/>
      <c r="BN475" s="33"/>
      <c r="BO475" s="33"/>
      <c r="BP475" s="33"/>
    </row>
    <row r="476" spans="2:68" ht="15.75" customHeight="1" x14ac:dyDescent="0.2">
      <c r="B476" s="22"/>
      <c r="C476" s="23"/>
      <c r="D476" s="23"/>
      <c r="E476" s="23"/>
      <c r="F476" s="32"/>
      <c r="G476" s="32"/>
      <c r="H476" s="32"/>
      <c r="I476" s="32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5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I476" s="33"/>
      <c r="BJ476" s="33"/>
      <c r="BK476" s="33"/>
      <c r="BL476" s="32"/>
      <c r="BM476" s="32"/>
      <c r="BN476" s="33"/>
      <c r="BO476" s="33"/>
      <c r="BP476" s="33"/>
    </row>
    <row r="477" spans="2:68" ht="15.75" customHeight="1" x14ac:dyDescent="0.2">
      <c r="B477" s="22"/>
      <c r="C477" s="23"/>
      <c r="D477" s="23"/>
      <c r="E477" s="23"/>
      <c r="F477" s="32"/>
      <c r="G477" s="32"/>
      <c r="H477" s="32"/>
      <c r="I477" s="32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5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I477" s="33"/>
      <c r="BJ477" s="33"/>
      <c r="BK477" s="33"/>
      <c r="BL477" s="32"/>
      <c r="BM477" s="32"/>
      <c r="BN477" s="33"/>
      <c r="BO477" s="33"/>
      <c r="BP477" s="33"/>
    </row>
    <row r="478" spans="2:68" ht="15.75" customHeight="1" x14ac:dyDescent="0.2">
      <c r="B478" s="22"/>
      <c r="C478" s="23"/>
      <c r="D478" s="23"/>
      <c r="E478" s="23"/>
      <c r="F478" s="32"/>
      <c r="G478" s="32"/>
      <c r="H478" s="32"/>
      <c r="I478" s="32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5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I478" s="33"/>
      <c r="BJ478" s="33"/>
      <c r="BK478" s="33"/>
      <c r="BL478" s="32"/>
      <c r="BM478" s="32"/>
      <c r="BN478" s="33"/>
      <c r="BO478" s="33"/>
      <c r="BP478" s="33"/>
    </row>
    <row r="479" spans="2:68" ht="15.75" customHeight="1" x14ac:dyDescent="0.2">
      <c r="B479" s="22"/>
      <c r="C479" s="23"/>
      <c r="D479" s="23"/>
      <c r="E479" s="23"/>
      <c r="F479" s="32"/>
      <c r="G479" s="32"/>
      <c r="H479" s="32"/>
      <c r="I479" s="32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5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I479" s="33"/>
      <c r="BJ479" s="33"/>
      <c r="BK479" s="33"/>
      <c r="BL479" s="32"/>
      <c r="BM479" s="32"/>
      <c r="BN479" s="33"/>
      <c r="BO479" s="33"/>
      <c r="BP479" s="33"/>
    </row>
    <row r="480" spans="2:68" ht="15.75" customHeight="1" x14ac:dyDescent="0.2">
      <c r="B480" s="22"/>
      <c r="C480" s="23"/>
      <c r="D480" s="23"/>
      <c r="E480" s="23"/>
      <c r="F480" s="32"/>
      <c r="G480" s="32"/>
      <c r="H480" s="32"/>
      <c r="I480" s="32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5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I480" s="33"/>
      <c r="BJ480" s="33"/>
      <c r="BK480" s="33"/>
      <c r="BL480" s="32"/>
      <c r="BM480" s="32"/>
      <c r="BN480" s="33"/>
      <c r="BO480" s="33"/>
      <c r="BP480" s="33"/>
    </row>
    <row r="481" spans="2:68" ht="15.75" customHeight="1" x14ac:dyDescent="0.2">
      <c r="B481" s="22"/>
      <c r="C481" s="23"/>
      <c r="D481" s="23"/>
      <c r="E481" s="23"/>
      <c r="F481" s="32"/>
      <c r="G481" s="32"/>
      <c r="H481" s="32"/>
      <c r="I481" s="32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5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I481" s="33"/>
      <c r="BJ481" s="33"/>
      <c r="BK481" s="33"/>
      <c r="BL481" s="32"/>
      <c r="BM481" s="32"/>
      <c r="BN481" s="33"/>
      <c r="BO481" s="33"/>
      <c r="BP481" s="33"/>
    </row>
    <row r="482" spans="2:68" ht="15.75" customHeight="1" x14ac:dyDescent="0.2">
      <c r="B482" s="22"/>
      <c r="C482" s="23"/>
      <c r="D482" s="23"/>
      <c r="E482" s="23"/>
      <c r="F482" s="32"/>
      <c r="G482" s="32"/>
      <c r="H482" s="32"/>
      <c r="I482" s="32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5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I482" s="33"/>
      <c r="BJ482" s="33"/>
      <c r="BK482" s="33"/>
      <c r="BL482" s="32"/>
      <c r="BM482" s="32"/>
      <c r="BN482" s="33"/>
      <c r="BO482" s="33"/>
      <c r="BP482" s="33"/>
    </row>
    <row r="483" spans="2:68" ht="15.75" customHeight="1" x14ac:dyDescent="0.2">
      <c r="B483" s="22"/>
      <c r="C483" s="23"/>
      <c r="D483" s="23"/>
      <c r="E483" s="23"/>
      <c r="F483" s="32"/>
      <c r="G483" s="32"/>
      <c r="H483" s="32"/>
      <c r="I483" s="32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5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I483" s="33"/>
      <c r="BJ483" s="33"/>
      <c r="BK483" s="33"/>
      <c r="BL483" s="32"/>
      <c r="BM483" s="32"/>
      <c r="BN483" s="33"/>
      <c r="BO483" s="33"/>
      <c r="BP483" s="33"/>
    </row>
    <row r="484" spans="2:68" ht="15.75" customHeight="1" x14ac:dyDescent="0.2">
      <c r="B484" s="22"/>
      <c r="C484" s="23"/>
      <c r="D484" s="23"/>
      <c r="E484" s="23"/>
      <c r="F484" s="32"/>
      <c r="G484" s="32"/>
      <c r="H484" s="32"/>
      <c r="I484" s="32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5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I484" s="33"/>
      <c r="BJ484" s="33"/>
      <c r="BK484" s="33"/>
      <c r="BL484" s="32"/>
      <c r="BM484" s="32"/>
      <c r="BN484" s="33"/>
      <c r="BO484" s="33"/>
      <c r="BP484" s="33"/>
    </row>
    <row r="485" spans="2:68" ht="15.75" customHeight="1" x14ac:dyDescent="0.2">
      <c r="B485" s="22"/>
      <c r="C485" s="23"/>
      <c r="D485" s="23"/>
      <c r="E485" s="23"/>
      <c r="F485" s="32"/>
      <c r="G485" s="32"/>
      <c r="H485" s="32"/>
      <c r="I485" s="32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5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I485" s="33"/>
      <c r="BJ485" s="33"/>
      <c r="BK485" s="33"/>
      <c r="BL485" s="32"/>
      <c r="BM485" s="32"/>
      <c r="BN485" s="33"/>
      <c r="BO485" s="33"/>
      <c r="BP485" s="33"/>
    </row>
    <row r="486" spans="2:68" ht="15.75" customHeight="1" x14ac:dyDescent="0.2">
      <c r="B486" s="22"/>
      <c r="C486" s="23"/>
      <c r="D486" s="23"/>
      <c r="E486" s="23"/>
      <c r="F486" s="32"/>
      <c r="G486" s="32"/>
      <c r="H486" s="32"/>
      <c r="I486" s="32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5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I486" s="33"/>
      <c r="BJ486" s="33"/>
      <c r="BK486" s="33"/>
      <c r="BL486" s="32"/>
      <c r="BM486" s="32"/>
      <c r="BN486" s="33"/>
      <c r="BO486" s="33"/>
      <c r="BP486" s="33"/>
    </row>
    <row r="487" spans="2:68" ht="15.75" customHeight="1" x14ac:dyDescent="0.2">
      <c r="B487" s="22"/>
      <c r="C487" s="23"/>
      <c r="D487" s="23"/>
      <c r="E487" s="23"/>
      <c r="F487" s="32"/>
      <c r="G487" s="32"/>
      <c r="H487" s="32"/>
      <c r="I487" s="32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5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I487" s="33"/>
      <c r="BJ487" s="33"/>
      <c r="BK487" s="33"/>
      <c r="BL487" s="32"/>
      <c r="BM487" s="32"/>
      <c r="BN487" s="33"/>
      <c r="BO487" s="33"/>
      <c r="BP487" s="33"/>
    </row>
    <row r="488" spans="2:68" ht="15.75" customHeight="1" x14ac:dyDescent="0.2">
      <c r="B488" s="22"/>
      <c r="C488" s="23"/>
      <c r="D488" s="23"/>
      <c r="E488" s="23"/>
      <c r="F488" s="32"/>
      <c r="G488" s="32"/>
      <c r="H488" s="32"/>
      <c r="I488" s="32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5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I488" s="33"/>
      <c r="BJ488" s="33"/>
      <c r="BK488" s="33"/>
      <c r="BL488" s="32"/>
      <c r="BM488" s="32"/>
      <c r="BN488" s="33"/>
      <c r="BO488" s="33"/>
      <c r="BP488" s="33"/>
    </row>
    <row r="489" spans="2:68" ht="15.75" customHeight="1" x14ac:dyDescent="0.2">
      <c r="B489" s="22"/>
      <c r="C489" s="23"/>
      <c r="D489" s="23"/>
      <c r="E489" s="23"/>
      <c r="F489" s="32"/>
      <c r="G489" s="32"/>
      <c r="H489" s="32"/>
      <c r="I489" s="32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5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I489" s="33"/>
      <c r="BJ489" s="33"/>
      <c r="BK489" s="33"/>
      <c r="BL489" s="32"/>
      <c r="BM489" s="32"/>
      <c r="BN489" s="33"/>
      <c r="BO489" s="33"/>
      <c r="BP489" s="33"/>
    </row>
    <row r="490" spans="2:68" ht="15.75" customHeight="1" x14ac:dyDescent="0.2">
      <c r="B490" s="22"/>
      <c r="C490" s="23"/>
      <c r="D490" s="23"/>
      <c r="E490" s="23"/>
      <c r="F490" s="32"/>
      <c r="G490" s="32"/>
      <c r="H490" s="32"/>
      <c r="I490" s="32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5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I490" s="33"/>
      <c r="BJ490" s="33"/>
      <c r="BK490" s="33"/>
      <c r="BL490" s="32"/>
      <c r="BM490" s="32"/>
      <c r="BN490" s="33"/>
      <c r="BO490" s="33"/>
      <c r="BP490" s="33"/>
    </row>
    <row r="491" spans="2:68" ht="15.75" customHeight="1" x14ac:dyDescent="0.2">
      <c r="B491" s="22"/>
      <c r="C491" s="23"/>
      <c r="D491" s="23"/>
      <c r="E491" s="23"/>
      <c r="F491" s="32"/>
      <c r="G491" s="32"/>
      <c r="H491" s="32"/>
      <c r="I491" s="32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5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I491" s="33"/>
      <c r="BJ491" s="33"/>
      <c r="BK491" s="33"/>
      <c r="BL491" s="32"/>
      <c r="BM491" s="32"/>
      <c r="BN491" s="33"/>
      <c r="BO491" s="33"/>
      <c r="BP491" s="33"/>
    </row>
    <row r="492" spans="2:68" ht="15.75" customHeight="1" x14ac:dyDescent="0.2">
      <c r="B492" s="22"/>
      <c r="C492" s="23"/>
      <c r="D492" s="23"/>
      <c r="E492" s="23"/>
      <c r="F492" s="32"/>
      <c r="G492" s="32"/>
      <c r="H492" s="32"/>
      <c r="I492" s="32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5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I492" s="33"/>
      <c r="BJ492" s="33"/>
      <c r="BK492" s="33"/>
      <c r="BL492" s="32"/>
      <c r="BM492" s="32"/>
      <c r="BN492" s="33"/>
      <c r="BO492" s="33"/>
      <c r="BP492" s="33"/>
    </row>
    <row r="493" spans="2:68" ht="15.75" customHeight="1" x14ac:dyDescent="0.2">
      <c r="B493" s="22"/>
      <c r="C493" s="23"/>
      <c r="D493" s="23"/>
      <c r="E493" s="23"/>
      <c r="F493" s="32"/>
      <c r="G493" s="32"/>
      <c r="H493" s="32"/>
      <c r="I493" s="32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5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I493" s="33"/>
      <c r="BJ493" s="33"/>
      <c r="BK493" s="33"/>
      <c r="BL493" s="32"/>
      <c r="BM493" s="32"/>
      <c r="BN493" s="33"/>
      <c r="BO493" s="33"/>
      <c r="BP493" s="33"/>
    </row>
    <row r="494" spans="2:68" ht="15.75" customHeight="1" x14ac:dyDescent="0.2">
      <c r="B494" s="22"/>
      <c r="C494" s="23"/>
      <c r="D494" s="23"/>
      <c r="E494" s="23"/>
      <c r="F494" s="32"/>
      <c r="G494" s="32"/>
      <c r="H494" s="32"/>
      <c r="I494" s="32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5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I494" s="33"/>
      <c r="BJ494" s="33"/>
      <c r="BK494" s="33"/>
      <c r="BL494" s="32"/>
      <c r="BM494" s="32"/>
      <c r="BN494" s="33"/>
      <c r="BO494" s="33"/>
      <c r="BP494" s="33"/>
    </row>
    <row r="495" spans="2:68" ht="15.75" customHeight="1" x14ac:dyDescent="0.2">
      <c r="B495" s="22"/>
      <c r="C495" s="23"/>
      <c r="D495" s="23"/>
      <c r="E495" s="23"/>
      <c r="F495" s="32"/>
      <c r="G495" s="32"/>
      <c r="H495" s="32"/>
      <c r="I495" s="32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5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I495" s="33"/>
      <c r="BJ495" s="33"/>
      <c r="BK495" s="33"/>
      <c r="BL495" s="32"/>
      <c r="BM495" s="32"/>
      <c r="BN495" s="33"/>
      <c r="BO495" s="33"/>
      <c r="BP495" s="33"/>
    </row>
    <row r="496" spans="2:68" ht="15.75" customHeight="1" x14ac:dyDescent="0.2">
      <c r="B496" s="22"/>
      <c r="C496" s="23"/>
      <c r="D496" s="23"/>
      <c r="E496" s="23"/>
      <c r="F496" s="32"/>
      <c r="G496" s="32"/>
      <c r="H496" s="32"/>
      <c r="I496" s="32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5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I496" s="33"/>
      <c r="BJ496" s="33"/>
      <c r="BK496" s="33"/>
      <c r="BL496" s="32"/>
      <c r="BM496" s="32"/>
      <c r="BN496" s="33"/>
      <c r="BO496" s="33"/>
      <c r="BP496" s="33"/>
    </row>
    <row r="497" spans="2:68" ht="15.75" customHeight="1" x14ac:dyDescent="0.2">
      <c r="B497" s="22"/>
      <c r="C497" s="23"/>
      <c r="D497" s="23"/>
      <c r="E497" s="23"/>
      <c r="F497" s="32"/>
      <c r="G497" s="32"/>
      <c r="H497" s="32"/>
      <c r="I497" s="32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5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I497" s="33"/>
      <c r="BJ497" s="33"/>
      <c r="BK497" s="33"/>
      <c r="BL497" s="32"/>
      <c r="BM497" s="32"/>
      <c r="BN497" s="33"/>
      <c r="BO497" s="33"/>
      <c r="BP497" s="33"/>
    </row>
    <row r="498" spans="2:68" ht="15.75" customHeight="1" x14ac:dyDescent="0.2">
      <c r="B498" s="22"/>
      <c r="C498" s="23"/>
      <c r="D498" s="23"/>
      <c r="E498" s="23"/>
      <c r="F498" s="32"/>
      <c r="G498" s="32"/>
      <c r="H498" s="32"/>
      <c r="I498" s="32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5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I498" s="33"/>
      <c r="BJ498" s="33"/>
      <c r="BK498" s="33"/>
      <c r="BL498" s="32"/>
      <c r="BM498" s="32"/>
      <c r="BN498" s="33"/>
      <c r="BO498" s="33"/>
      <c r="BP498" s="33"/>
    </row>
    <row r="499" spans="2:68" ht="15.75" customHeight="1" x14ac:dyDescent="0.2">
      <c r="B499" s="22"/>
      <c r="C499" s="23"/>
      <c r="D499" s="23"/>
      <c r="E499" s="23"/>
      <c r="F499" s="32"/>
      <c r="G499" s="32"/>
      <c r="H499" s="32"/>
      <c r="I499" s="32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5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I499" s="33"/>
      <c r="BJ499" s="33"/>
      <c r="BK499" s="33"/>
      <c r="BL499" s="32"/>
      <c r="BM499" s="32"/>
      <c r="BN499" s="33"/>
      <c r="BO499" s="33"/>
      <c r="BP499" s="33"/>
    </row>
    <row r="500" spans="2:68" ht="15.75" customHeight="1" x14ac:dyDescent="0.2">
      <c r="B500" s="22"/>
      <c r="C500" s="23"/>
      <c r="D500" s="23"/>
      <c r="E500" s="23"/>
      <c r="F500" s="32"/>
      <c r="G500" s="32"/>
      <c r="H500" s="32"/>
      <c r="I500" s="32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5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I500" s="33"/>
      <c r="BJ500" s="33"/>
      <c r="BK500" s="33"/>
      <c r="BL500" s="32"/>
      <c r="BM500" s="32"/>
      <c r="BN500" s="33"/>
      <c r="BO500" s="33"/>
      <c r="BP500" s="33"/>
    </row>
    <row r="501" spans="2:68" ht="15.75" customHeight="1" x14ac:dyDescent="0.2">
      <c r="B501" s="22"/>
      <c r="C501" s="23"/>
      <c r="D501" s="23"/>
      <c r="E501" s="23"/>
      <c r="F501" s="32"/>
      <c r="G501" s="32"/>
      <c r="H501" s="32"/>
      <c r="I501" s="32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5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I501" s="33"/>
      <c r="BJ501" s="33"/>
      <c r="BK501" s="33"/>
      <c r="BL501" s="32"/>
      <c r="BM501" s="32"/>
      <c r="BN501" s="33"/>
      <c r="BO501" s="33"/>
      <c r="BP501" s="33"/>
    </row>
    <row r="502" spans="2:68" ht="15.75" customHeight="1" x14ac:dyDescent="0.2">
      <c r="B502" s="22"/>
      <c r="C502" s="23"/>
      <c r="D502" s="23"/>
      <c r="E502" s="23"/>
      <c r="F502" s="32"/>
      <c r="G502" s="32"/>
      <c r="H502" s="32"/>
      <c r="I502" s="32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5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I502" s="33"/>
      <c r="BJ502" s="33"/>
      <c r="BK502" s="33"/>
      <c r="BL502" s="32"/>
      <c r="BM502" s="32"/>
      <c r="BN502" s="33"/>
      <c r="BO502" s="33"/>
      <c r="BP502" s="33"/>
    </row>
    <row r="503" spans="2:68" ht="15.75" customHeight="1" x14ac:dyDescent="0.2">
      <c r="B503" s="22"/>
      <c r="C503" s="23"/>
      <c r="D503" s="23"/>
      <c r="E503" s="23"/>
      <c r="F503" s="32"/>
      <c r="G503" s="32"/>
      <c r="H503" s="32"/>
      <c r="I503" s="32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5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I503" s="33"/>
      <c r="BJ503" s="33"/>
      <c r="BK503" s="33"/>
      <c r="BL503" s="32"/>
      <c r="BM503" s="32"/>
      <c r="BN503" s="33"/>
      <c r="BO503" s="33"/>
      <c r="BP503" s="33"/>
    </row>
    <row r="504" spans="2:68" ht="15.75" customHeight="1" x14ac:dyDescent="0.2">
      <c r="B504" s="22"/>
      <c r="C504" s="23"/>
      <c r="D504" s="23"/>
      <c r="E504" s="23"/>
      <c r="F504" s="32"/>
      <c r="G504" s="32"/>
      <c r="H504" s="32"/>
      <c r="I504" s="32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5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I504" s="33"/>
      <c r="BJ504" s="33"/>
      <c r="BK504" s="33"/>
      <c r="BL504" s="32"/>
      <c r="BM504" s="32"/>
      <c r="BN504" s="33"/>
      <c r="BO504" s="33"/>
      <c r="BP504" s="33"/>
    </row>
    <row r="505" spans="2:68" ht="15.75" customHeight="1" x14ac:dyDescent="0.2">
      <c r="B505" s="22"/>
      <c r="C505" s="23"/>
      <c r="D505" s="23"/>
      <c r="E505" s="23"/>
      <c r="F505" s="32"/>
      <c r="G505" s="32"/>
      <c r="H505" s="32"/>
      <c r="I505" s="32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5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I505" s="33"/>
      <c r="BJ505" s="33"/>
      <c r="BK505" s="33"/>
      <c r="BL505" s="32"/>
      <c r="BM505" s="32"/>
      <c r="BN505" s="33"/>
      <c r="BO505" s="33"/>
      <c r="BP505" s="33"/>
    </row>
    <row r="506" spans="2:68" ht="15.75" customHeight="1" x14ac:dyDescent="0.2">
      <c r="B506" s="22"/>
      <c r="C506" s="23"/>
      <c r="D506" s="23"/>
      <c r="E506" s="23"/>
      <c r="F506" s="32"/>
      <c r="G506" s="32"/>
      <c r="H506" s="32"/>
      <c r="I506" s="32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5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I506" s="33"/>
      <c r="BJ506" s="33"/>
      <c r="BK506" s="33"/>
      <c r="BL506" s="32"/>
      <c r="BM506" s="32"/>
      <c r="BN506" s="33"/>
      <c r="BO506" s="33"/>
      <c r="BP506" s="33"/>
    </row>
    <row r="507" spans="2:68" ht="15.75" customHeight="1" x14ac:dyDescent="0.2">
      <c r="B507" s="22"/>
      <c r="C507" s="23"/>
      <c r="D507" s="23"/>
      <c r="E507" s="23"/>
      <c r="F507" s="32"/>
      <c r="G507" s="32"/>
      <c r="H507" s="32"/>
      <c r="I507" s="32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5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I507" s="33"/>
      <c r="BJ507" s="33"/>
      <c r="BK507" s="33"/>
      <c r="BL507" s="32"/>
      <c r="BM507" s="32"/>
      <c r="BN507" s="33"/>
      <c r="BO507" s="33"/>
      <c r="BP507" s="33"/>
    </row>
    <row r="508" spans="2:68" ht="15.75" customHeight="1" x14ac:dyDescent="0.2">
      <c r="B508" s="22"/>
      <c r="C508" s="23"/>
      <c r="D508" s="23"/>
      <c r="E508" s="23"/>
      <c r="F508" s="32"/>
      <c r="G508" s="32"/>
      <c r="H508" s="32"/>
      <c r="I508" s="32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5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I508" s="33"/>
      <c r="BJ508" s="33"/>
      <c r="BK508" s="33"/>
      <c r="BL508" s="32"/>
      <c r="BM508" s="32"/>
      <c r="BN508" s="33"/>
      <c r="BO508" s="33"/>
      <c r="BP508" s="33"/>
    </row>
    <row r="509" spans="2:68" ht="15.75" customHeight="1" x14ac:dyDescent="0.2">
      <c r="B509" s="22"/>
      <c r="C509" s="23"/>
      <c r="D509" s="23"/>
      <c r="E509" s="23"/>
      <c r="F509" s="32"/>
      <c r="G509" s="32"/>
      <c r="H509" s="32"/>
      <c r="I509" s="32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5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I509" s="33"/>
      <c r="BJ509" s="33"/>
      <c r="BK509" s="33"/>
      <c r="BL509" s="32"/>
      <c r="BM509" s="32"/>
      <c r="BN509" s="33"/>
      <c r="BO509" s="33"/>
      <c r="BP509" s="33"/>
    </row>
    <row r="510" spans="2:68" ht="15.75" customHeight="1" x14ac:dyDescent="0.2">
      <c r="B510" s="22"/>
      <c r="C510" s="23"/>
      <c r="D510" s="23"/>
      <c r="E510" s="23"/>
      <c r="F510" s="32"/>
      <c r="G510" s="32"/>
      <c r="H510" s="32"/>
      <c r="I510" s="32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5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I510" s="33"/>
      <c r="BJ510" s="33"/>
      <c r="BK510" s="33"/>
      <c r="BL510" s="32"/>
      <c r="BM510" s="32"/>
      <c r="BN510" s="33"/>
      <c r="BO510" s="33"/>
      <c r="BP510" s="33"/>
    </row>
    <row r="511" spans="2:68" ht="15.75" customHeight="1" x14ac:dyDescent="0.2">
      <c r="B511" s="22"/>
      <c r="C511" s="23"/>
      <c r="D511" s="23"/>
      <c r="E511" s="23"/>
      <c r="F511" s="32"/>
      <c r="G511" s="32"/>
      <c r="H511" s="32"/>
      <c r="I511" s="32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5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I511" s="33"/>
      <c r="BJ511" s="33"/>
      <c r="BK511" s="33"/>
      <c r="BL511" s="32"/>
      <c r="BM511" s="32"/>
      <c r="BN511" s="33"/>
      <c r="BO511" s="33"/>
      <c r="BP511" s="33"/>
    </row>
    <row r="512" spans="2:68" ht="15.75" customHeight="1" x14ac:dyDescent="0.2">
      <c r="B512" s="22"/>
      <c r="C512" s="23"/>
      <c r="D512" s="23"/>
      <c r="E512" s="23"/>
      <c r="F512" s="32"/>
      <c r="G512" s="32"/>
      <c r="H512" s="32"/>
      <c r="I512" s="32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5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I512" s="33"/>
      <c r="BJ512" s="33"/>
      <c r="BK512" s="33"/>
      <c r="BL512" s="32"/>
      <c r="BM512" s="32"/>
      <c r="BN512" s="33"/>
      <c r="BO512" s="33"/>
      <c r="BP512" s="33"/>
    </row>
    <row r="513" spans="2:68" ht="15.75" customHeight="1" x14ac:dyDescent="0.2">
      <c r="B513" s="22"/>
      <c r="C513" s="23"/>
      <c r="D513" s="23"/>
      <c r="E513" s="23"/>
      <c r="F513" s="32"/>
      <c r="G513" s="32"/>
      <c r="H513" s="32"/>
      <c r="I513" s="32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5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I513" s="33"/>
      <c r="BJ513" s="33"/>
      <c r="BK513" s="33"/>
      <c r="BL513" s="32"/>
      <c r="BM513" s="32"/>
      <c r="BN513" s="33"/>
      <c r="BO513" s="33"/>
      <c r="BP513" s="33"/>
    </row>
    <row r="514" spans="2:68" ht="15.75" customHeight="1" x14ac:dyDescent="0.2">
      <c r="B514" s="22"/>
      <c r="C514" s="23"/>
      <c r="D514" s="23"/>
      <c r="E514" s="23"/>
      <c r="F514" s="32"/>
      <c r="G514" s="32"/>
      <c r="H514" s="32"/>
      <c r="I514" s="32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5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I514" s="33"/>
      <c r="BJ514" s="33"/>
      <c r="BK514" s="33"/>
      <c r="BL514" s="32"/>
      <c r="BM514" s="32"/>
      <c r="BN514" s="33"/>
      <c r="BO514" s="33"/>
      <c r="BP514" s="33"/>
    </row>
    <row r="515" spans="2:68" ht="15.75" customHeight="1" x14ac:dyDescent="0.2">
      <c r="B515" s="22"/>
      <c r="C515" s="23"/>
      <c r="D515" s="23"/>
      <c r="E515" s="23"/>
      <c r="F515" s="32"/>
      <c r="G515" s="32"/>
      <c r="H515" s="32"/>
      <c r="I515" s="32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5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I515" s="33"/>
      <c r="BJ515" s="33"/>
      <c r="BK515" s="33"/>
      <c r="BL515" s="32"/>
      <c r="BM515" s="32"/>
      <c r="BN515" s="33"/>
      <c r="BO515" s="33"/>
      <c r="BP515" s="33"/>
    </row>
    <row r="516" spans="2:68" ht="15.75" customHeight="1" x14ac:dyDescent="0.2">
      <c r="B516" s="22"/>
      <c r="C516" s="23"/>
      <c r="D516" s="23"/>
      <c r="E516" s="23"/>
      <c r="F516" s="32"/>
      <c r="G516" s="32"/>
      <c r="H516" s="32"/>
      <c r="I516" s="32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5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I516" s="33"/>
      <c r="BJ516" s="33"/>
      <c r="BK516" s="33"/>
      <c r="BL516" s="32"/>
      <c r="BM516" s="32"/>
      <c r="BN516" s="33"/>
      <c r="BO516" s="33"/>
      <c r="BP516" s="33"/>
    </row>
    <row r="517" spans="2:68" ht="15.75" customHeight="1" x14ac:dyDescent="0.2">
      <c r="B517" s="22"/>
      <c r="C517" s="23"/>
      <c r="D517" s="23"/>
      <c r="E517" s="23"/>
      <c r="F517" s="32"/>
      <c r="G517" s="32"/>
      <c r="H517" s="32"/>
      <c r="I517" s="32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5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I517" s="33"/>
      <c r="BJ517" s="33"/>
      <c r="BK517" s="33"/>
      <c r="BL517" s="32"/>
      <c r="BM517" s="32"/>
      <c r="BN517" s="33"/>
      <c r="BO517" s="33"/>
      <c r="BP517" s="33"/>
    </row>
    <row r="518" spans="2:68" ht="15.75" customHeight="1" x14ac:dyDescent="0.2">
      <c r="B518" s="22"/>
      <c r="C518" s="23"/>
      <c r="D518" s="23"/>
      <c r="E518" s="23"/>
      <c r="F518" s="32"/>
      <c r="G518" s="32"/>
      <c r="H518" s="32"/>
      <c r="I518" s="32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5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I518" s="33"/>
      <c r="BJ518" s="33"/>
      <c r="BK518" s="33"/>
      <c r="BL518" s="32"/>
      <c r="BM518" s="32"/>
      <c r="BN518" s="33"/>
      <c r="BO518" s="33"/>
      <c r="BP518" s="33"/>
    </row>
    <row r="519" spans="2:68" ht="15.75" customHeight="1" x14ac:dyDescent="0.2">
      <c r="B519" s="22"/>
      <c r="C519" s="23"/>
      <c r="D519" s="23"/>
      <c r="E519" s="23"/>
      <c r="F519" s="32"/>
      <c r="G519" s="32"/>
      <c r="H519" s="32"/>
      <c r="I519" s="32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5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I519" s="33"/>
      <c r="BJ519" s="33"/>
      <c r="BK519" s="33"/>
      <c r="BL519" s="32"/>
      <c r="BM519" s="32"/>
      <c r="BN519" s="33"/>
      <c r="BO519" s="33"/>
      <c r="BP519" s="33"/>
    </row>
    <row r="520" spans="2:68" ht="15.75" customHeight="1" x14ac:dyDescent="0.2">
      <c r="B520" s="22"/>
      <c r="C520" s="23"/>
      <c r="D520" s="23"/>
      <c r="E520" s="23"/>
      <c r="F520" s="32"/>
      <c r="G520" s="32"/>
      <c r="H520" s="32"/>
      <c r="I520" s="32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5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I520" s="33"/>
      <c r="BJ520" s="33"/>
      <c r="BK520" s="33"/>
      <c r="BL520" s="32"/>
      <c r="BM520" s="32"/>
      <c r="BN520" s="33"/>
      <c r="BO520" s="33"/>
      <c r="BP520" s="33"/>
    </row>
    <row r="521" spans="2:68" ht="15.75" customHeight="1" x14ac:dyDescent="0.2">
      <c r="B521" s="22"/>
      <c r="C521" s="23"/>
      <c r="D521" s="23"/>
      <c r="E521" s="23"/>
      <c r="F521" s="32"/>
      <c r="G521" s="32"/>
      <c r="H521" s="32"/>
      <c r="I521" s="32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5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I521" s="33"/>
      <c r="BJ521" s="33"/>
      <c r="BK521" s="33"/>
      <c r="BL521" s="32"/>
      <c r="BM521" s="32"/>
      <c r="BN521" s="33"/>
      <c r="BO521" s="33"/>
      <c r="BP521" s="33"/>
    </row>
    <row r="522" spans="2:68" ht="15.75" customHeight="1" x14ac:dyDescent="0.2">
      <c r="B522" s="22"/>
      <c r="C522" s="23"/>
      <c r="D522" s="23"/>
      <c r="E522" s="23"/>
      <c r="F522" s="32"/>
      <c r="G522" s="32"/>
      <c r="H522" s="32"/>
      <c r="I522" s="32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5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I522" s="33"/>
      <c r="BJ522" s="33"/>
      <c r="BK522" s="33"/>
      <c r="BL522" s="32"/>
      <c r="BM522" s="32"/>
      <c r="BN522" s="33"/>
      <c r="BO522" s="33"/>
      <c r="BP522" s="33"/>
    </row>
    <row r="523" spans="2:68" ht="15.75" customHeight="1" x14ac:dyDescent="0.2">
      <c r="B523" s="22"/>
      <c r="C523" s="23"/>
      <c r="D523" s="23"/>
      <c r="E523" s="23"/>
      <c r="F523" s="32"/>
      <c r="G523" s="32"/>
      <c r="H523" s="32"/>
      <c r="I523" s="32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5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I523" s="33"/>
      <c r="BJ523" s="33"/>
      <c r="BK523" s="33"/>
      <c r="BL523" s="32"/>
      <c r="BM523" s="32"/>
      <c r="BN523" s="33"/>
      <c r="BO523" s="33"/>
      <c r="BP523" s="33"/>
    </row>
    <row r="524" spans="2:68" ht="15.75" customHeight="1" x14ac:dyDescent="0.2">
      <c r="B524" s="22"/>
      <c r="C524" s="23"/>
      <c r="D524" s="23"/>
      <c r="E524" s="23"/>
      <c r="F524" s="32"/>
      <c r="G524" s="32"/>
      <c r="H524" s="32"/>
      <c r="I524" s="32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5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I524" s="33"/>
      <c r="BJ524" s="33"/>
      <c r="BK524" s="33"/>
      <c r="BL524" s="32"/>
      <c r="BM524" s="32"/>
      <c r="BN524" s="33"/>
      <c r="BO524" s="33"/>
      <c r="BP524" s="33"/>
    </row>
    <row r="525" spans="2:68" ht="15.75" customHeight="1" x14ac:dyDescent="0.2">
      <c r="B525" s="22"/>
      <c r="C525" s="23"/>
      <c r="D525" s="23"/>
      <c r="E525" s="23"/>
      <c r="F525" s="32"/>
      <c r="G525" s="32"/>
      <c r="H525" s="32"/>
      <c r="I525" s="32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5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I525" s="33"/>
      <c r="BJ525" s="33"/>
      <c r="BK525" s="33"/>
      <c r="BL525" s="32"/>
      <c r="BM525" s="32"/>
      <c r="BN525" s="33"/>
      <c r="BO525" s="33"/>
      <c r="BP525" s="33"/>
    </row>
    <row r="526" spans="2:68" ht="15.75" customHeight="1" x14ac:dyDescent="0.2">
      <c r="B526" s="22"/>
      <c r="C526" s="23"/>
      <c r="D526" s="23"/>
      <c r="E526" s="23"/>
      <c r="F526" s="32"/>
      <c r="G526" s="32"/>
      <c r="H526" s="32"/>
      <c r="I526" s="32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5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I526" s="33"/>
      <c r="BJ526" s="33"/>
      <c r="BK526" s="33"/>
      <c r="BL526" s="32"/>
      <c r="BM526" s="32"/>
      <c r="BN526" s="33"/>
      <c r="BO526" s="33"/>
      <c r="BP526" s="33"/>
    </row>
    <row r="527" spans="2:68" ht="15.75" customHeight="1" x14ac:dyDescent="0.2">
      <c r="B527" s="22"/>
      <c r="C527" s="23"/>
      <c r="D527" s="23"/>
      <c r="E527" s="23"/>
      <c r="F527" s="32"/>
      <c r="G527" s="32"/>
      <c r="H527" s="32"/>
      <c r="I527" s="32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5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I527" s="33"/>
      <c r="BJ527" s="33"/>
      <c r="BK527" s="33"/>
      <c r="BL527" s="32"/>
      <c r="BM527" s="32"/>
      <c r="BN527" s="33"/>
      <c r="BO527" s="33"/>
      <c r="BP527" s="33"/>
    </row>
    <row r="528" spans="2:68" ht="15.75" customHeight="1" x14ac:dyDescent="0.2">
      <c r="B528" s="22"/>
      <c r="C528" s="23"/>
      <c r="D528" s="23"/>
      <c r="E528" s="23"/>
      <c r="F528" s="32"/>
      <c r="G528" s="32"/>
      <c r="H528" s="32"/>
      <c r="I528" s="32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5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I528" s="33"/>
      <c r="BJ528" s="33"/>
      <c r="BK528" s="33"/>
      <c r="BL528" s="32"/>
      <c r="BM528" s="32"/>
      <c r="BN528" s="33"/>
      <c r="BO528" s="33"/>
      <c r="BP528" s="33"/>
    </row>
    <row r="529" spans="2:68" ht="15.75" customHeight="1" x14ac:dyDescent="0.2">
      <c r="B529" s="22"/>
      <c r="C529" s="23"/>
      <c r="D529" s="23"/>
      <c r="E529" s="23"/>
      <c r="F529" s="32"/>
      <c r="G529" s="32"/>
      <c r="H529" s="32"/>
      <c r="I529" s="32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5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I529" s="33"/>
      <c r="BJ529" s="33"/>
      <c r="BK529" s="33"/>
      <c r="BL529" s="32"/>
      <c r="BM529" s="32"/>
      <c r="BN529" s="33"/>
      <c r="BO529" s="33"/>
      <c r="BP529" s="33"/>
    </row>
    <row r="530" spans="2:68" ht="15.75" customHeight="1" x14ac:dyDescent="0.2">
      <c r="B530" s="22"/>
      <c r="C530" s="23"/>
      <c r="D530" s="23"/>
      <c r="E530" s="23"/>
      <c r="F530" s="32"/>
      <c r="G530" s="32"/>
      <c r="H530" s="32"/>
      <c r="I530" s="32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5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I530" s="33"/>
      <c r="BJ530" s="33"/>
      <c r="BK530" s="33"/>
      <c r="BL530" s="32"/>
      <c r="BM530" s="32"/>
      <c r="BN530" s="33"/>
      <c r="BO530" s="33"/>
      <c r="BP530" s="33"/>
    </row>
    <row r="531" spans="2:68" ht="15.75" customHeight="1" x14ac:dyDescent="0.2">
      <c r="B531" s="22"/>
      <c r="C531" s="23"/>
      <c r="D531" s="23"/>
      <c r="E531" s="23"/>
      <c r="F531" s="32"/>
      <c r="G531" s="32"/>
      <c r="H531" s="32"/>
      <c r="I531" s="32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5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I531" s="33"/>
      <c r="BJ531" s="33"/>
      <c r="BK531" s="33"/>
      <c r="BL531" s="32"/>
      <c r="BM531" s="32"/>
      <c r="BN531" s="33"/>
      <c r="BO531" s="33"/>
      <c r="BP531" s="33"/>
    </row>
    <row r="532" spans="2:68" ht="15.75" customHeight="1" x14ac:dyDescent="0.2">
      <c r="B532" s="22"/>
      <c r="C532" s="23"/>
      <c r="D532" s="23"/>
      <c r="E532" s="23"/>
      <c r="F532" s="32"/>
      <c r="G532" s="32"/>
      <c r="H532" s="32"/>
      <c r="I532" s="32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5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I532" s="33"/>
      <c r="BJ532" s="33"/>
      <c r="BK532" s="33"/>
      <c r="BL532" s="32"/>
      <c r="BM532" s="32"/>
      <c r="BN532" s="33"/>
      <c r="BO532" s="33"/>
      <c r="BP532" s="33"/>
    </row>
    <row r="533" spans="2:68" ht="15.75" customHeight="1" x14ac:dyDescent="0.2">
      <c r="B533" s="22"/>
      <c r="C533" s="23"/>
      <c r="D533" s="23"/>
      <c r="E533" s="23"/>
      <c r="F533" s="32"/>
      <c r="G533" s="32"/>
      <c r="H533" s="32"/>
      <c r="I533" s="32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5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I533" s="33"/>
      <c r="BJ533" s="33"/>
      <c r="BK533" s="33"/>
      <c r="BL533" s="32"/>
      <c r="BM533" s="32"/>
      <c r="BN533" s="33"/>
      <c r="BO533" s="33"/>
      <c r="BP533" s="33"/>
    </row>
    <row r="534" spans="2:68" ht="15.75" customHeight="1" x14ac:dyDescent="0.2">
      <c r="B534" s="22"/>
      <c r="C534" s="23"/>
      <c r="D534" s="23"/>
      <c r="E534" s="23"/>
      <c r="F534" s="32"/>
      <c r="G534" s="32"/>
      <c r="H534" s="32"/>
      <c r="I534" s="32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5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I534" s="33"/>
      <c r="BJ534" s="33"/>
      <c r="BK534" s="33"/>
      <c r="BL534" s="32"/>
      <c r="BM534" s="32"/>
      <c r="BN534" s="33"/>
      <c r="BO534" s="33"/>
      <c r="BP534" s="33"/>
    </row>
    <row r="535" spans="2:68" ht="15.75" customHeight="1" x14ac:dyDescent="0.2">
      <c r="B535" s="22"/>
      <c r="C535" s="23"/>
      <c r="D535" s="23"/>
      <c r="E535" s="23"/>
      <c r="F535" s="32"/>
      <c r="G535" s="32"/>
      <c r="H535" s="32"/>
      <c r="I535" s="32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5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I535" s="33"/>
      <c r="BJ535" s="33"/>
      <c r="BK535" s="33"/>
      <c r="BL535" s="32"/>
      <c r="BM535" s="32"/>
      <c r="BN535" s="33"/>
      <c r="BO535" s="33"/>
      <c r="BP535" s="33"/>
    </row>
    <row r="536" spans="2:68" ht="15.75" customHeight="1" x14ac:dyDescent="0.2">
      <c r="B536" s="22"/>
      <c r="C536" s="23"/>
      <c r="D536" s="23"/>
      <c r="E536" s="23"/>
      <c r="F536" s="32"/>
      <c r="G536" s="32"/>
      <c r="H536" s="32"/>
      <c r="I536" s="32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5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I536" s="33"/>
      <c r="BJ536" s="33"/>
      <c r="BK536" s="33"/>
      <c r="BL536" s="32"/>
      <c r="BM536" s="32"/>
      <c r="BN536" s="33"/>
      <c r="BO536" s="33"/>
      <c r="BP536" s="33"/>
    </row>
    <row r="537" spans="2:68" ht="15.75" customHeight="1" x14ac:dyDescent="0.2">
      <c r="B537" s="22"/>
      <c r="C537" s="23"/>
      <c r="D537" s="23"/>
      <c r="E537" s="23"/>
      <c r="F537" s="32"/>
      <c r="G537" s="32"/>
      <c r="H537" s="32"/>
      <c r="I537" s="32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5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I537" s="33"/>
      <c r="BJ537" s="33"/>
      <c r="BK537" s="33"/>
      <c r="BL537" s="32"/>
      <c r="BM537" s="32"/>
      <c r="BN537" s="33"/>
      <c r="BO537" s="33"/>
      <c r="BP537" s="33"/>
    </row>
    <row r="538" spans="2:68" ht="15.75" customHeight="1" x14ac:dyDescent="0.2">
      <c r="B538" s="22"/>
      <c r="C538" s="23"/>
      <c r="D538" s="23"/>
      <c r="E538" s="23"/>
      <c r="F538" s="32"/>
      <c r="G538" s="32"/>
      <c r="H538" s="32"/>
      <c r="I538" s="32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5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I538" s="33"/>
      <c r="BJ538" s="33"/>
      <c r="BK538" s="33"/>
      <c r="BL538" s="32"/>
      <c r="BM538" s="32"/>
      <c r="BN538" s="33"/>
      <c r="BO538" s="33"/>
      <c r="BP538" s="33"/>
    </row>
    <row r="539" spans="2:68" ht="15.75" customHeight="1" x14ac:dyDescent="0.2">
      <c r="B539" s="22"/>
      <c r="C539" s="23"/>
      <c r="D539" s="23"/>
      <c r="E539" s="23"/>
      <c r="F539" s="32"/>
      <c r="G539" s="32"/>
      <c r="H539" s="32"/>
      <c r="I539" s="32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5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I539" s="33"/>
      <c r="BJ539" s="33"/>
      <c r="BK539" s="33"/>
      <c r="BL539" s="32"/>
      <c r="BM539" s="32"/>
      <c r="BN539" s="33"/>
      <c r="BO539" s="33"/>
      <c r="BP539" s="33"/>
    </row>
    <row r="540" spans="2:68" ht="15.75" customHeight="1" x14ac:dyDescent="0.2">
      <c r="B540" s="22"/>
      <c r="C540" s="23"/>
      <c r="D540" s="23"/>
      <c r="E540" s="23"/>
      <c r="F540" s="32"/>
      <c r="G540" s="32"/>
      <c r="H540" s="32"/>
      <c r="I540" s="32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5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I540" s="33"/>
      <c r="BJ540" s="33"/>
      <c r="BK540" s="33"/>
      <c r="BL540" s="32"/>
      <c r="BM540" s="32"/>
      <c r="BN540" s="33"/>
      <c r="BO540" s="33"/>
      <c r="BP540" s="33"/>
    </row>
    <row r="541" spans="2:68" ht="15.75" customHeight="1" x14ac:dyDescent="0.2">
      <c r="B541" s="22"/>
      <c r="C541" s="23"/>
      <c r="D541" s="23"/>
      <c r="E541" s="23"/>
      <c r="F541" s="32"/>
      <c r="G541" s="32"/>
      <c r="H541" s="32"/>
      <c r="I541" s="32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5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I541" s="33"/>
      <c r="BJ541" s="33"/>
      <c r="BK541" s="33"/>
      <c r="BL541" s="32"/>
      <c r="BM541" s="32"/>
      <c r="BN541" s="33"/>
      <c r="BO541" s="33"/>
      <c r="BP541" s="33"/>
    </row>
    <row r="542" spans="2:68" ht="15.75" customHeight="1" x14ac:dyDescent="0.2">
      <c r="B542" s="22"/>
      <c r="C542" s="23"/>
      <c r="D542" s="23"/>
      <c r="E542" s="23"/>
      <c r="F542" s="32"/>
      <c r="G542" s="32"/>
      <c r="H542" s="32"/>
      <c r="I542" s="32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5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I542" s="33"/>
      <c r="BJ542" s="33"/>
      <c r="BK542" s="33"/>
      <c r="BL542" s="32"/>
      <c r="BM542" s="32"/>
      <c r="BN542" s="33"/>
      <c r="BO542" s="33"/>
      <c r="BP542" s="33"/>
    </row>
    <row r="543" spans="2:68" ht="15.75" customHeight="1" x14ac:dyDescent="0.2">
      <c r="B543" s="22"/>
      <c r="C543" s="23"/>
      <c r="D543" s="23"/>
      <c r="E543" s="23"/>
      <c r="F543" s="32"/>
      <c r="G543" s="32"/>
      <c r="H543" s="32"/>
      <c r="I543" s="32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5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I543" s="33"/>
      <c r="BJ543" s="33"/>
      <c r="BK543" s="33"/>
      <c r="BL543" s="32"/>
      <c r="BM543" s="32"/>
      <c r="BN543" s="33"/>
      <c r="BO543" s="33"/>
      <c r="BP543" s="33"/>
    </row>
    <row r="544" spans="2:68" ht="15.75" customHeight="1" x14ac:dyDescent="0.2">
      <c r="B544" s="22"/>
      <c r="C544" s="23"/>
      <c r="D544" s="23"/>
      <c r="E544" s="23"/>
      <c r="F544" s="32"/>
      <c r="G544" s="32"/>
      <c r="H544" s="32"/>
      <c r="I544" s="32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5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I544" s="33"/>
      <c r="BJ544" s="33"/>
      <c r="BK544" s="33"/>
      <c r="BL544" s="32"/>
      <c r="BM544" s="32"/>
      <c r="BN544" s="33"/>
      <c r="BO544" s="33"/>
      <c r="BP544" s="33"/>
    </row>
    <row r="545" spans="2:68" ht="15.75" customHeight="1" x14ac:dyDescent="0.2">
      <c r="B545" s="22"/>
      <c r="C545" s="23"/>
      <c r="D545" s="23"/>
      <c r="E545" s="23"/>
      <c r="F545" s="32"/>
      <c r="G545" s="32"/>
      <c r="H545" s="32"/>
      <c r="I545" s="32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5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I545" s="33"/>
      <c r="BJ545" s="33"/>
      <c r="BK545" s="33"/>
      <c r="BL545" s="32"/>
      <c r="BM545" s="32"/>
      <c r="BN545" s="33"/>
      <c r="BO545" s="33"/>
      <c r="BP545" s="33"/>
    </row>
    <row r="546" spans="2:68" ht="15.75" customHeight="1" x14ac:dyDescent="0.2">
      <c r="B546" s="22"/>
      <c r="C546" s="23"/>
      <c r="D546" s="23"/>
      <c r="E546" s="23"/>
      <c r="F546" s="32"/>
      <c r="G546" s="32"/>
      <c r="H546" s="32"/>
      <c r="I546" s="32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5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I546" s="33"/>
      <c r="BJ546" s="33"/>
      <c r="BK546" s="33"/>
      <c r="BL546" s="32"/>
      <c r="BM546" s="32"/>
      <c r="BN546" s="33"/>
      <c r="BO546" s="33"/>
      <c r="BP546" s="33"/>
    </row>
    <row r="547" spans="2:68" ht="15.75" customHeight="1" x14ac:dyDescent="0.2">
      <c r="B547" s="22"/>
      <c r="C547" s="23"/>
      <c r="D547" s="23"/>
      <c r="E547" s="23"/>
      <c r="F547" s="32"/>
      <c r="G547" s="32"/>
      <c r="H547" s="32"/>
      <c r="I547" s="32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5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I547" s="33"/>
      <c r="BJ547" s="33"/>
      <c r="BK547" s="33"/>
      <c r="BL547" s="32"/>
      <c r="BM547" s="32"/>
      <c r="BN547" s="33"/>
      <c r="BO547" s="33"/>
      <c r="BP547" s="33"/>
    </row>
    <row r="548" spans="2:68" ht="15.75" customHeight="1" x14ac:dyDescent="0.2">
      <c r="B548" s="22"/>
      <c r="C548" s="23"/>
      <c r="D548" s="23"/>
      <c r="E548" s="23"/>
      <c r="F548" s="32"/>
      <c r="G548" s="32"/>
      <c r="H548" s="32"/>
      <c r="I548" s="32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5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I548" s="33"/>
      <c r="BJ548" s="33"/>
      <c r="BK548" s="33"/>
      <c r="BL548" s="32"/>
      <c r="BM548" s="32"/>
      <c r="BN548" s="33"/>
      <c r="BO548" s="33"/>
      <c r="BP548" s="33"/>
    </row>
    <row r="549" spans="2:68" ht="15.75" customHeight="1" x14ac:dyDescent="0.2">
      <c r="B549" s="22"/>
      <c r="C549" s="23"/>
      <c r="D549" s="23"/>
      <c r="E549" s="23"/>
      <c r="F549" s="32"/>
      <c r="G549" s="32"/>
      <c r="H549" s="32"/>
      <c r="I549" s="32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5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I549" s="33"/>
      <c r="BJ549" s="33"/>
      <c r="BK549" s="33"/>
      <c r="BL549" s="32"/>
      <c r="BM549" s="32"/>
      <c r="BN549" s="33"/>
      <c r="BO549" s="33"/>
      <c r="BP549" s="33"/>
    </row>
    <row r="550" spans="2:68" ht="15.75" customHeight="1" x14ac:dyDescent="0.2">
      <c r="B550" s="22"/>
      <c r="C550" s="23"/>
      <c r="D550" s="23"/>
      <c r="E550" s="23"/>
      <c r="F550" s="32"/>
      <c r="G550" s="32"/>
      <c r="H550" s="32"/>
      <c r="I550" s="32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5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I550" s="33"/>
      <c r="BJ550" s="33"/>
      <c r="BK550" s="33"/>
      <c r="BL550" s="32"/>
      <c r="BM550" s="32"/>
      <c r="BN550" s="33"/>
      <c r="BO550" s="33"/>
      <c r="BP550" s="33"/>
    </row>
    <row r="551" spans="2:68" ht="15.75" customHeight="1" x14ac:dyDescent="0.2">
      <c r="B551" s="22"/>
      <c r="C551" s="23"/>
      <c r="D551" s="23"/>
      <c r="E551" s="23"/>
      <c r="F551" s="32"/>
      <c r="G551" s="32"/>
      <c r="H551" s="32"/>
      <c r="I551" s="32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5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I551" s="33"/>
      <c r="BJ551" s="33"/>
      <c r="BK551" s="33"/>
      <c r="BL551" s="32"/>
      <c r="BM551" s="32"/>
      <c r="BN551" s="33"/>
      <c r="BO551" s="33"/>
      <c r="BP551" s="33"/>
    </row>
    <row r="552" spans="2:68" ht="15.75" customHeight="1" x14ac:dyDescent="0.2">
      <c r="B552" s="22"/>
      <c r="C552" s="23"/>
      <c r="D552" s="23"/>
      <c r="E552" s="23"/>
      <c r="F552" s="32"/>
      <c r="G552" s="32"/>
      <c r="H552" s="32"/>
      <c r="I552" s="32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5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I552" s="33"/>
      <c r="BJ552" s="33"/>
      <c r="BK552" s="33"/>
      <c r="BL552" s="32"/>
      <c r="BM552" s="32"/>
      <c r="BN552" s="33"/>
      <c r="BO552" s="33"/>
      <c r="BP552" s="33"/>
    </row>
    <row r="553" spans="2:68" ht="15.75" customHeight="1" x14ac:dyDescent="0.2">
      <c r="B553" s="22"/>
      <c r="C553" s="23"/>
      <c r="D553" s="23"/>
      <c r="E553" s="23"/>
      <c r="F553" s="32"/>
      <c r="G553" s="32"/>
      <c r="H553" s="32"/>
      <c r="I553" s="32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5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I553" s="33"/>
      <c r="BJ553" s="33"/>
      <c r="BK553" s="33"/>
      <c r="BL553" s="32"/>
      <c r="BM553" s="32"/>
      <c r="BN553" s="33"/>
      <c r="BO553" s="33"/>
      <c r="BP553" s="33"/>
    </row>
    <row r="554" spans="2:68" ht="15.75" customHeight="1" x14ac:dyDescent="0.2">
      <c r="B554" s="22"/>
      <c r="C554" s="23"/>
      <c r="D554" s="23"/>
      <c r="E554" s="23"/>
      <c r="F554" s="32"/>
      <c r="G554" s="32"/>
      <c r="H554" s="32"/>
      <c r="I554" s="32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5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I554" s="33"/>
      <c r="BJ554" s="33"/>
      <c r="BK554" s="33"/>
      <c r="BL554" s="32"/>
      <c r="BM554" s="32"/>
      <c r="BN554" s="33"/>
      <c r="BO554" s="33"/>
      <c r="BP554" s="33"/>
    </row>
    <row r="555" spans="2:68" ht="15.75" customHeight="1" x14ac:dyDescent="0.2">
      <c r="B555" s="22"/>
      <c r="C555" s="23"/>
      <c r="D555" s="23"/>
      <c r="E555" s="23"/>
      <c r="F555" s="32"/>
      <c r="G555" s="32"/>
      <c r="H555" s="32"/>
      <c r="I555" s="32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5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I555" s="33"/>
      <c r="BJ555" s="33"/>
      <c r="BK555" s="33"/>
      <c r="BL555" s="32"/>
      <c r="BM555" s="32"/>
      <c r="BN555" s="33"/>
      <c r="BO555" s="33"/>
      <c r="BP555" s="33"/>
    </row>
    <row r="556" spans="2:68" ht="15.75" customHeight="1" x14ac:dyDescent="0.2">
      <c r="B556" s="22"/>
      <c r="C556" s="23"/>
      <c r="D556" s="23"/>
      <c r="E556" s="23"/>
      <c r="F556" s="32"/>
      <c r="G556" s="32"/>
      <c r="H556" s="32"/>
      <c r="I556" s="32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5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I556" s="33"/>
      <c r="BJ556" s="33"/>
      <c r="BK556" s="33"/>
      <c r="BL556" s="32"/>
      <c r="BM556" s="32"/>
      <c r="BN556" s="33"/>
      <c r="BO556" s="33"/>
      <c r="BP556" s="33"/>
    </row>
    <row r="557" spans="2:68" ht="15.75" customHeight="1" x14ac:dyDescent="0.2">
      <c r="B557" s="22"/>
      <c r="C557" s="23"/>
      <c r="D557" s="23"/>
      <c r="E557" s="23"/>
      <c r="F557" s="32"/>
      <c r="G557" s="32"/>
      <c r="H557" s="32"/>
      <c r="I557" s="32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5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I557" s="33"/>
      <c r="BJ557" s="33"/>
      <c r="BK557" s="33"/>
      <c r="BL557" s="32"/>
      <c r="BM557" s="32"/>
      <c r="BN557" s="33"/>
      <c r="BO557" s="33"/>
      <c r="BP557" s="33"/>
    </row>
    <row r="558" spans="2:68" ht="15.75" customHeight="1" x14ac:dyDescent="0.2">
      <c r="B558" s="22"/>
      <c r="C558" s="23"/>
      <c r="D558" s="23"/>
      <c r="E558" s="23"/>
      <c r="F558" s="32"/>
      <c r="G558" s="32"/>
      <c r="H558" s="32"/>
      <c r="I558" s="32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5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I558" s="33"/>
      <c r="BJ558" s="33"/>
      <c r="BK558" s="33"/>
      <c r="BL558" s="32"/>
      <c r="BM558" s="32"/>
      <c r="BN558" s="33"/>
      <c r="BO558" s="33"/>
      <c r="BP558" s="33"/>
    </row>
    <row r="559" spans="2:68" ht="15.75" customHeight="1" x14ac:dyDescent="0.2">
      <c r="B559" s="22"/>
      <c r="C559" s="23"/>
      <c r="D559" s="23"/>
      <c r="E559" s="23"/>
      <c r="F559" s="32"/>
      <c r="G559" s="32"/>
      <c r="H559" s="32"/>
      <c r="I559" s="32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5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I559" s="33"/>
      <c r="BJ559" s="33"/>
      <c r="BK559" s="33"/>
      <c r="BL559" s="32"/>
      <c r="BM559" s="32"/>
      <c r="BN559" s="33"/>
      <c r="BO559" s="33"/>
      <c r="BP559" s="33"/>
    </row>
    <row r="560" spans="2:68" ht="15.75" customHeight="1" x14ac:dyDescent="0.2">
      <c r="B560" s="22"/>
      <c r="C560" s="23"/>
      <c r="D560" s="23"/>
      <c r="E560" s="23"/>
      <c r="F560" s="32"/>
      <c r="G560" s="32"/>
      <c r="H560" s="32"/>
      <c r="I560" s="32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5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I560" s="33"/>
      <c r="BJ560" s="33"/>
      <c r="BK560" s="33"/>
      <c r="BL560" s="32"/>
      <c r="BM560" s="32"/>
      <c r="BN560" s="33"/>
      <c r="BO560" s="33"/>
      <c r="BP560" s="33"/>
    </row>
    <row r="561" spans="2:68" ht="15.75" customHeight="1" x14ac:dyDescent="0.2">
      <c r="B561" s="22"/>
      <c r="C561" s="23"/>
      <c r="D561" s="23"/>
      <c r="E561" s="23"/>
      <c r="F561" s="32"/>
      <c r="G561" s="32"/>
      <c r="H561" s="32"/>
      <c r="I561" s="32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5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I561" s="33"/>
      <c r="BJ561" s="33"/>
      <c r="BK561" s="33"/>
      <c r="BL561" s="32"/>
      <c r="BM561" s="32"/>
      <c r="BN561" s="33"/>
      <c r="BO561" s="33"/>
      <c r="BP561" s="33"/>
    </row>
    <row r="562" spans="2:68" ht="15.75" customHeight="1" x14ac:dyDescent="0.2">
      <c r="B562" s="22"/>
      <c r="C562" s="23"/>
      <c r="D562" s="23"/>
      <c r="E562" s="23"/>
      <c r="F562" s="32"/>
      <c r="G562" s="32"/>
      <c r="H562" s="32"/>
      <c r="I562" s="32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5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I562" s="33"/>
      <c r="BJ562" s="33"/>
      <c r="BK562" s="33"/>
      <c r="BL562" s="32"/>
      <c r="BM562" s="32"/>
      <c r="BN562" s="33"/>
      <c r="BO562" s="33"/>
      <c r="BP562" s="33"/>
    </row>
    <row r="563" spans="2:68" ht="15.75" customHeight="1" x14ac:dyDescent="0.2">
      <c r="B563" s="22"/>
      <c r="C563" s="23"/>
      <c r="D563" s="23"/>
      <c r="E563" s="23"/>
      <c r="F563" s="32"/>
      <c r="G563" s="32"/>
      <c r="H563" s="32"/>
      <c r="I563" s="32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5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I563" s="33"/>
      <c r="BJ563" s="33"/>
      <c r="BK563" s="33"/>
      <c r="BL563" s="32"/>
      <c r="BM563" s="32"/>
      <c r="BN563" s="33"/>
      <c r="BO563" s="33"/>
      <c r="BP563" s="33"/>
    </row>
    <row r="564" spans="2:68" ht="15.75" customHeight="1" x14ac:dyDescent="0.2">
      <c r="B564" s="22"/>
      <c r="C564" s="23"/>
      <c r="D564" s="23"/>
      <c r="E564" s="23"/>
      <c r="F564" s="32"/>
      <c r="G564" s="32"/>
      <c r="H564" s="32"/>
      <c r="I564" s="32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5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I564" s="33"/>
      <c r="BJ564" s="33"/>
      <c r="BK564" s="33"/>
      <c r="BL564" s="32"/>
      <c r="BM564" s="32"/>
      <c r="BN564" s="33"/>
      <c r="BO564" s="33"/>
      <c r="BP564" s="33"/>
    </row>
    <row r="565" spans="2:68" ht="15.75" customHeight="1" x14ac:dyDescent="0.2">
      <c r="B565" s="22"/>
      <c r="C565" s="23"/>
      <c r="D565" s="23"/>
      <c r="E565" s="23"/>
      <c r="F565" s="32"/>
      <c r="G565" s="32"/>
      <c r="H565" s="32"/>
      <c r="I565" s="32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5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I565" s="33"/>
      <c r="BJ565" s="33"/>
      <c r="BK565" s="33"/>
      <c r="BL565" s="32"/>
      <c r="BM565" s="32"/>
      <c r="BN565" s="33"/>
      <c r="BO565" s="33"/>
      <c r="BP565" s="33"/>
    </row>
    <row r="566" spans="2:68" ht="15.75" customHeight="1" x14ac:dyDescent="0.2">
      <c r="B566" s="22"/>
      <c r="C566" s="23"/>
      <c r="D566" s="23"/>
      <c r="E566" s="23"/>
      <c r="F566" s="32"/>
      <c r="G566" s="32"/>
      <c r="H566" s="32"/>
      <c r="I566" s="32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5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I566" s="33"/>
      <c r="BJ566" s="33"/>
      <c r="BK566" s="33"/>
      <c r="BL566" s="32"/>
      <c r="BM566" s="32"/>
      <c r="BN566" s="33"/>
      <c r="BO566" s="33"/>
      <c r="BP566" s="33"/>
    </row>
    <row r="567" spans="2:68" ht="15.75" customHeight="1" x14ac:dyDescent="0.2">
      <c r="B567" s="22"/>
      <c r="C567" s="23"/>
      <c r="D567" s="23"/>
      <c r="E567" s="23"/>
      <c r="F567" s="32"/>
      <c r="G567" s="32"/>
      <c r="H567" s="32"/>
      <c r="I567" s="32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5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I567" s="33"/>
      <c r="BJ567" s="33"/>
      <c r="BK567" s="33"/>
      <c r="BL567" s="32"/>
      <c r="BM567" s="32"/>
      <c r="BN567" s="33"/>
      <c r="BO567" s="33"/>
      <c r="BP567" s="33"/>
    </row>
    <row r="568" spans="2:68" ht="15.75" customHeight="1" x14ac:dyDescent="0.2">
      <c r="B568" s="22"/>
      <c r="C568" s="23"/>
      <c r="D568" s="23"/>
      <c r="E568" s="23"/>
      <c r="F568" s="32"/>
      <c r="G568" s="32"/>
      <c r="H568" s="32"/>
      <c r="I568" s="32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5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I568" s="33"/>
      <c r="BJ568" s="33"/>
      <c r="BK568" s="33"/>
      <c r="BL568" s="32"/>
      <c r="BM568" s="32"/>
      <c r="BN568" s="33"/>
      <c r="BO568" s="33"/>
      <c r="BP568" s="33"/>
    </row>
    <row r="569" spans="2:68" ht="15.75" customHeight="1" x14ac:dyDescent="0.2">
      <c r="B569" s="22"/>
      <c r="C569" s="23"/>
      <c r="D569" s="23"/>
      <c r="E569" s="23"/>
      <c r="F569" s="32"/>
      <c r="G569" s="32"/>
      <c r="H569" s="32"/>
      <c r="I569" s="32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5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I569" s="33"/>
      <c r="BJ569" s="33"/>
      <c r="BK569" s="33"/>
      <c r="BL569" s="32"/>
      <c r="BM569" s="32"/>
      <c r="BN569" s="33"/>
      <c r="BO569" s="33"/>
      <c r="BP569" s="33"/>
    </row>
    <row r="570" spans="2:68" ht="15.75" customHeight="1" x14ac:dyDescent="0.2">
      <c r="B570" s="22"/>
      <c r="C570" s="23"/>
      <c r="D570" s="23"/>
      <c r="E570" s="23"/>
      <c r="F570" s="32"/>
      <c r="G570" s="32"/>
      <c r="H570" s="32"/>
      <c r="I570" s="32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5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I570" s="33"/>
      <c r="BJ570" s="33"/>
      <c r="BK570" s="33"/>
      <c r="BL570" s="32"/>
      <c r="BM570" s="32"/>
      <c r="BN570" s="33"/>
      <c r="BO570" s="33"/>
      <c r="BP570" s="33"/>
    </row>
    <row r="571" spans="2:68" ht="15.75" customHeight="1" x14ac:dyDescent="0.2">
      <c r="B571" s="22"/>
      <c r="C571" s="23"/>
      <c r="D571" s="23"/>
      <c r="E571" s="23"/>
      <c r="F571" s="32"/>
      <c r="G571" s="32"/>
      <c r="H571" s="32"/>
      <c r="I571" s="32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5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I571" s="33"/>
      <c r="BJ571" s="33"/>
      <c r="BK571" s="33"/>
      <c r="BL571" s="32"/>
      <c r="BM571" s="32"/>
      <c r="BN571" s="33"/>
      <c r="BO571" s="33"/>
      <c r="BP571" s="33"/>
    </row>
    <row r="572" spans="2:68" ht="15.75" customHeight="1" x14ac:dyDescent="0.2">
      <c r="B572" s="22"/>
      <c r="C572" s="23"/>
      <c r="D572" s="23"/>
      <c r="E572" s="23"/>
      <c r="F572" s="32"/>
      <c r="G572" s="32"/>
      <c r="H572" s="32"/>
      <c r="I572" s="32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5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I572" s="33"/>
      <c r="BJ572" s="33"/>
      <c r="BK572" s="33"/>
      <c r="BL572" s="32"/>
      <c r="BM572" s="32"/>
      <c r="BN572" s="33"/>
      <c r="BO572" s="33"/>
      <c r="BP572" s="33"/>
    </row>
    <row r="573" spans="2:68" ht="15.75" customHeight="1" x14ac:dyDescent="0.2">
      <c r="B573" s="22"/>
      <c r="C573" s="23"/>
      <c r="D573" s="23"/>
      <c r="E573" s="23"/>
      <c r="F573" s="32"/>
      <c r="G573" s="32"/>
      <c r="H573" s="32"/>
      <c r="I573" s="32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5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I573" s="33"/>
      <c r="BJ573" s="33"/>
      <c r="BK573" s="33"/>
      <c r="BL573" s="32"/>
      <c r="BM573" s="32"/>
      <c r="BN573" s="33"/>
      <c r="BO573" s="33"/>
      <c r="BP573" s="33"/>
    </row>
    <row r="574" spans="2:68" ht="15.75" customHeight="1" x14ac:dyDescent="0.2">
      <c r="B574" s="22"/>
      <c r="C574" s="23"/>
      <c r="D574" s="23"/>
      <c r="E574" s="23"/>
      <c r="F574" s="32"/>
      <c r="G574" s="32"/>
      <c r="H574" s="32"/>
      <c r="I574" s="32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5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I574" s="33"/>
      <c r="BJ574" s="33"/>
      <c r="BK574" s="33"/>
      <c r="BL574" s="32"/>
      <c r="BM574" s="32"/>
      <c r="BN574" s="33"/>
      <c r="BO574" s="33"/>
      <c r="BP574" s="33"/>
    </row>
    <row r="575" spans="2:68" ht="15.75" customHeight="1" x14ac:dyDescent="0.2">
      <c r="B575" s="22"/>
      <c r="C575" s="23"/>
      <c r="D575" s="23"/>
      <c r="E575" s="23"/>
      <c r="F575" s="32"/>
      <c r="G575" s="32"/>
      <c r="H575" s="32"/>
      <c r="I575" s="32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5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I575" s="33"/>
      <c r="BJ575" s="33"/>
      <c r="BK575" s="33"/>
      <c r="BL575" s="32"/>
      <c r="BM575" s="32"/>
      <c r="BN575" s="33"/>
      <c r="BO575" s="33"/>
      <c r="BP575" s="33"/>
    </row>
    <row r="576" spans="2:68" ht="15.75" customHeight="1" x14ac:dyDescent="0.2">
      <c r="B576" s="22"/>
      <c r="C576" s="23"/>
      <c r="D576" s="23"/>
      <c r="E576" s="23"/>
      <c r="F576" s="32"/>
      <c r="G576" s="32"/>
      <c r="H576" s="32"/>
      <c r="I576" s="32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5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I576" s="33"/>
      <c r="BJ576" s="33"/>
      <c r="BK576" s="33"/>
      <c r="BL576" s="32"/>
      <c r="BM576" s="32"/>
      <c r="BN576" s="33"/>
      <c r="BO576" s="33"/>
      <c r="BP576" s="33"/>
    </row>
    <row r="577" spans="2:68" ht="15.75" customHeight="1" x14ac:dyDescent="0.2">
      <c r="B577" s="22"/>
      <c r="C577" s="23"/>
      <c r="D577" s="23"/>
      <c r="E577" s="23"/>
      <c r="F577" s="32"/>
      <c r="G577" s="32"/>
      <c r="H577" s="32"/>
      <c r="I577" s="32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5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I577" s="33"/>
      <c r="BJ577" s="33"/>
      <c r="BK577" s="33"/>
      <c r="BL577" s="32"/>
      <c r="BM577" s="32"/>
      <c r="BN577" s="33"/>
      <c r="BO577" s="33"/>
      <c r="BP577" s="33"/>
    </row>
    <row r="578" spans="2:68" ht="15.75" customHeight="1" x14ac:dyDescent="0.2">
      <c r="B578" s="22"/>
      <c r="C578" s="23"/>
      <c r="D578" s="23"/>
      <c r="E578" s="23"/>
      <c r="F578" s="32"/>
      <c r="G578" s="32"/>
      <c r="H578" s="32"/>
      <c r="I578" s="32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5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I578" s="33"/>
      <c r="BJ578" s="33"/>
      <c r="BK578" s="33"/>
      <c r="BL578" s="32"/>
      <c r="BM578" s="32"/>
      <c r="BN578" s="33"/>
      <c r="BO578" s="33"/>
      <c r="BP578" s="33"/>
    </row>
    <row r="579" spans="2:68" ht="15.75" customHeight="1" x14ac:dyDescent="0.2">
      <c r="B579" s="22"/>
      <c r="C579" s="23"/>
      <c r="D579" s="23"/>
      <c r="E579" s="23"/>
      <c r="F579" s="32"/>
      <c r="G579" s="32"/>
      <c r="H579" s="32"/>
      <c r="I579" s="32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5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I579" s="33"/>
      <c r="BJ579" s="33"/>
      <c r="BK579" s="33"/>
      <c r="BL579" s="32"/>
      <c r="BM579" s="32"/>
      <c r="BN579" s="33"/>
      <c r="BO579" s="33"/>
      <c r="BP579" s="33"/>
    </row>
    <row r="580" spans="2:68" ht="15.75" customHeight="1" x14ac:dyDescent="0.2">
      <c r="B580" s="22"/>
      <c r="C580" s="23"/>
      <c r="D580" s="23"/>
      <c r="E580" s="23"/>
      <c r="F580" s="32"/>
      <c r="G580" s="32"/>
      <c r="H580" s="32"/>
      <c r="I580" s="32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5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I580" s="33"/>
      <c r="BJ580" s="33"/>
      <c r="BK580" s="33"/>
      <c r="BL580" s="32"/>
      <c r="BM580" s="32"/>
      <c r="BN580" s="33"/>
      <c r="BO580" s="33"/>
      <c r="BP580" s="33"/>
    </row>
    <row r="581" spans="2:68" ht="15.75" customHeight="1" x14ac:dyDescent="0.2">
      <c r="B581" s="22"/>
      <c r="C581" s="23"/>
      <c r="D581" s="23"/>
      <c r="E581" s="23"/>
      <c r="F581" s="32"/>
      <c r="G581" s="32"/>
      <c r="H581" s="32"/>
      <c r="I581" s="32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5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I581" s="33"/>
      <c r="BJ581" s="33"/>
      <c r="BK581" s="33"/>
      <c r="BL581" s="32"/>
      <c r="BM581" s="32"/>
      <c r="BN581" s="33"/>
      <c r="BO581" s="33"/>
      <c r="BP581" s="33"/>
    </row>
    <row r="582" spans="2:68" ht="15.75" customHeight="1" x14ac:dyDescent="0.2">
      <c r="B582" s="22"/>
      <c r="C582" s="23"/>
      <c r="D582" s="23"/>
      <c r="E582" s="23"/>
      <c r="F582" s="32"/>
      <c r="G582" s="32"/>
      <c r="H582" s="32"/>
      <c r="I582" s="32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5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I582" s="33"/>
      <c r="BJ582" s="33"/>
      <c r="BK582" s="33"/>
      <c r="BL582" s="32"/>
      <c r="BM582" s="32"/>
      <c r="BN582" s="33"/>
      <c r="BO582" s="33"/>
      <c r="BP582" s="33"/>
    </row>
    <row r="583" spans="2:68" ht="15.75" customHeight="1" x14ac:dyDescent="0.2">
      <c r="B583" s="22"/>
      <c r="C583" s="23"/>
      <c r="D583" s="23"/>
      <c r="E583" s="23"/>
      <c r="F583" s="32"/>
      <c r="G583" s="32"/>
      <c r="H583" s="32"/>
      <c r="I583" s="32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5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I583" s="33"/>
      <c r="BJ583" s="33"/>
      <c r="BK583" s="33"/>
      <c r="BL583" s="32"/>
      <c r="BM583" s="32"/>
      <c r="BN583" s="33"/>
      <c r="BO583" s="33"/>
      <c r="BP583" s="33"/>
    </row>
    <row r="584" spans="2:68" ht="15.75" customHeight="1" x14ac:dyDescent="0.2">
      <c r="B584" s="22"/>
      <c r="C584" s="23"/>
      <c r="D584" s="23"/>
      <c r="E584" s="23"/>
      <c r="F584" s="32"/>
      <c r="G584" s="32"/>
      <c r="H584" s="32"/>
      <c r="I584" s="32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5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I584" s="33"/>
      <c r="BJ584" s="33"/>
      <c r="BK584" s="33"/>
      <c r="BL584" s="32"/>
      <c r="BM584" s="32"/>
      <c r="BN584" s="33"/>
      <c r="BO584" s="33"/>
      <c r="BP584" s="33"/>
    </row>
    <row r="585" spans="2:68" ht="15.75" customHeight="1" x14ac:dyDescent="0.2">
      <c r="B585" s="22"/>
      <c r="C585" s="23"/>
      <c r="D585" s="23"/>
      <c r="E585" s="23"/>
      <c r="F585" s="32"/>
      <c r="G585" s="32"/>
      <c r="H585" s="32"/>
      <c r="I585" s="32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5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I585" s="33"/>
      <c r="BJ585" s="33"/>
      <c r="BK585" s="33"/>
      <c r="BL585" s="32"/>
      <c r="BM585" s="32"/>
      <c r="BN585" s="33"/>
      <c r="BO585" s="33"/>
      <c r="BP585" s="33"/>
    </row>
    <row r="586" spans="2:68" ht="15.75" customHeight="1" x14ac:dyDescent="0.2">
      <c r="B586" s="22"/>
      <c r="C586" s="23"/>
      <c r="D586" s="23"/>
      <c r="E586" s="23"/>
      <c r="F586" s="32"/>
      <c r="G586" s="32"/>
      <c r="H586" s="32"/>
      <c r="I586" s="32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5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I586" s="33"/>
      <c r="BJ586" s="33"/>
      <c r="BK586" s="33"/>
      <c r="BL586" s="32"/>
      <c r="BM586" s="32"/>
      <c r="BN586" s="33"/>
      <c r="BO586" s="33"/>
      <c r="BP586" s="33"/>
    </row>
    <row r="587" spans="2:68" ht="15.75" customHeight="1" x14ac:dyDescent="0.2">
      <c r="B587" s="22"/>
      <c r="C587" s="23"/>
      <c r="D587" s="23"/>
      <c r="E587" s="23"/>
      <c r="F587" s="32"/>
      <c r="G587" s="32"/>
      <c r="H587" s="32"/>
      <c r="I587" s="32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5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I587" s="33"/>
      <c r="BJ587" s="33"/>
      <c r="BK587" s="33"/>
      <c r="BL587" s="32"/>
      <c r="BM587" s="32"/>
      <c r="BN587" s="33"/>
      <c r="BO587" s="33"/>
      <c r="BP587" s="33"/>
    </row>
    <row r="588" spans="2:68" ht="15.75" customHeight="1" x14ac:dyDescent="0.2">
      <c r="B588" s="22"/>
      <c r="C588" s="23"/>
      <c r="D588" s="23"/>
      <c r="E588" s="23"/>
      <c r="F588" s="32"/>
      <c r="G588" s="32"/>
      <c r="H588" s="32"/>
      <c r="I588" s="32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5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I588" s="33"/>
      <c r="BJ588" s="33"/>
      <c r="BK588" s="33"/>
      <c r="BL588" s="32"/>
      <c r="BM588" s="32"/>
      <c r="BN588" s="33"/>
      <c r="BO588" s="33"/>
      <c r="BP588" s="33"/>
    </row>
    <row r="589" spans="2:68" ht="15.75" customHeight="1" x14ac:dyDescent="0.2">
      <c r="B589" s="22"/>
      <c r="C589" s="23"/>
      <c r="D589" s="23"/>
      <c r="E589" s="23"/>
      <c r="F589" s="32"/>
      <c r="G589" s="32"/>
      <c r="H589" s="32"/>
      <c r="I589" s="32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5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I589" s="33"/>
      <c r="BJ589" s="33"/>
      <c r="BK589" s="33"/>
      <c r="BL589" s="32"/>
      <c r="BM589" s="32"/>
      <c r="BN589" s="33"/>
      <c r="BO589" s="33"/>
      <c r="BP589" s="33"/>
    </row>
    <row r="590" spans="2:68" ht="15.75" customHeight="1" x14ac:dyDescent="0.2">
      <c r="B590" s="22"/>
      <c r="C590" s="23"/>
      <c r="D590" s="23"/>
      <c r="E590" s="23"/>
      <c r="F590" s="32"/>
      <c r="G590" s="32"/>
      <c r="H590" s="32"/>
      <c r="I590" s="32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5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I590" s="33"/>
      <c r="BJ590" s="33"/>
      <c r="BK590" s="33"/>
      <c r="BL590" s="32"/>
      <c r="BM590" s="32"/>
      <c r="BN590" s="33"/>
      <c r="BO590" s="33"/>
      <c r="BP590" s="33"/>
    </row>
    <row r="591" spans="2:68" ht="15.75" customHeight="1" x14ac:dyDescent="0.2">
      <c r="B591" s="22"/>
      <c r="C591" s="23"/>
      <c r="D591" s="23"/>
      <c r="E591" s="23"/>
      <c r="F591" s="32"/>
      <c r="G591" s="32"/>
      <c r="H591" s="32"/>
      <c r="I591" s="32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5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I591" s="33"/>
      <c r="BJ591" s="33"/>
      <c r="BK591" s="33"/>
      <c r="BL591" s="32"/>
      <c r="BM591" s="32"/>
      <c r="BN591" s="33"/>
      <c r="BO591" s="33"/>
      <c r="BP591" s="33"/>
    </row>
    <row r="592" spans="2:68" ht="15.75" customHeight="1" x14ac:dyDescent="0.2">
      <c r="B592" s="22"/>
      <c r="C592" s="23"/>
      <c r="D592" s="23"/>
      <c r="E592" s="23"/>
      <c r="F592" s="32"/>
      <c r="G592" s="32"/>
      <c r="H592" s="32"/>
      <c r="I592" s="32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5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I592" s="33"/>
      <c r="BJ592" s="33"/>
      <c r="BK592" s="33"/>
      <c r="BL592" s="32"/>
      <c r="BM592" s="32"/>
      <c r="BN592" s="33"/>
      <c r="BO592" s="33"/>
      <c r="BP592" s="33"/>
    </row>
    <row r="593" spans="2:68" ht="15.75" customHeight="1" x14ac:dyDescent="0.2">
      <c r="B593" s="22"/>
      <c r="C593" s="23"/>
      <c r="D593" s="23"/>
      <c r="E593" s="23"/>
      <c r="F593" s="32"/>
      <c r="G593" s="32"/>
      <c r="H593" s="32"/>
      <c r="I593" s="32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5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I593" s="33"/>
      <c r="BJ593" s="33"/>
      <c r="BK593" s="33"/>
      <c r="BL593" s="32"/>
      <c r="BM593" s="32"/>
      <c r="BN593" s="33"/>
      <c r="BO593" s="33"/>
      <c r="BP593" s="33"/>
    </row>
    <row r="594" spans="2:68" ht="15.75" customHeight="1" x14ac:dyDescent="0.2">
      <c r="B594" s="22"/>
      <c r="C594" s="23"/>
      <c r="D594" s="23"/>
      <c r="E594" s="23"/>
      <c r="F594" s="32"/>
      <c r="G594" s="32"/>
      <c r="H594" s="32"/>
      <c r="I594" s="32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5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I594" s="33"/>
      <c r="BJ594" s="33"/>
      <c r="BK594" s="33"/>
      <c r="BL594" s="32"/>
      <c r="BM594" s="32"/>
      <c r="BN594" s="33"/>
      <c r="BO594" s="33"/>
      <c r="BP594" s="33"/>
    </row>
    <row r="595" spans="2:68" ht="15.75" customHeight="1" x14ac:dyDescent="0.2">
      <c r="B595" s="22"/>
      <c r="C595" s="23"/>
      <c r="D595" s="23"/>
      <c r="E595" s="23"/>
      <c r="F595" s="32"/>
      <c r="G595" s="32"/>
      <c r="H595" s="32"/>
      <c r="I595" s="32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5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I595" s="33"/>
      <c r="BJ595" s="33"/>
      <c r="BK595" s="33"/>
      <c r="BL595" s="32"/>
      <c r="BM595" s="32"/>
      <c r="BN595" s="33"/>
      <c r="BO595" s="33"/>
      <c r="BP595" s="33"/>
    </row>
    <row r="596" spans="2:68" ht="15.75" customHeight="1" x14ac:dyDescent="0.2">
      <c r="B596" s="22"/>
      <c r="C596" s="23"/>
      <c r="D596" s="23"/>
      <c r="E596" s="23"/>
      <c r="F596" s="32"/>
      <c r="G596" s="32"/>
      <c r="H596" s="32"/>
      <c r="I596" s="32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5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I596" s="33"/>
      <c r="BJ596" s="33"/>
      <c r="BK596" s="33"/>
      <c r="BL596" s="32"/>
      <c r="BM596" s="32"/>
      <c r="BN596" s="33"/>
      <c r="BO596" s="33"/>
      <c r="BP596" s="33"/>
    </row>
    <row r="597" spans="2:68" ht="15.75" customHeight="1" x14ac:dyDescent="0.2">
      <c r="B597" s="22"/>
      <c r="C597" s="23"/>
      <c r="D597" s="23"/>
      <c r="E597" s="23"/>
      <c r="F597" s="32"/>
      <c r="G597" s="32"/>
      <c r="H597" s="32"/>
      <c r="I597" s="32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5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I597" s="33"/>
      <c r="BJ597" s="33"/>
      <c r="BK597" s="33"/>
      <c r="BL597" s="32"/>
      <c r="BM597" s="32"/>
      <c r="BN597" s="33"/>
      <c r="BO597" s="33"/>
      <c r="BP597" s="33"/>
    </row>
    <row r="598" spans="2:68" ht="15.75" customHeight="1" x14ac:dyDescent="0.2">
      <c r="B598" s="22"/>
      <c r="C598" s="23"/>
      <c r="D598" s="23"/>
      <c r="E598" s="23"/>
      <c r="F598" s="32"/>
      <c r="G598" s="32"/>
      <c r="H598" s="32"/>
      <c r="I598" s="32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5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I598" s="33"/>
      <c r="BJ598" s="33"/>
      <c r="BK598" s="33"/>
      <c r="BL598" s="32"/>
      <c r="BM598" s="32"/>
      <c r="BN598" s="33"/>
      <c r="BO598" s="33"/>
      <c r="BP598" s="33"/>
    </row>
    <row r="599" spans="2:68" ht="15.75" customHeight="1" x14ac:dyDescent="0.2">
      <c r="B599" s="22"/>
      <c r="C599" s="23"/>
      <c r="D599" s="23"/>
      <c r="E599" s="23"/>
      <c r="F599" s="32"/>
      <c r="G599" s="32"/>
      <c r="H599" s="32"/>
      <c r="I599" s="32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5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I599" s="33"/>
      <c r="BJ599" s="33"/>
      <c r="BK599" s="33"/>
      <c r="BL599" s="32"/>
      <c r="BM599" s="32"/>
      <c r="BN599" s="33"/>
      <c r="BO599" s="33"/>
      <c r="BP599" s="33"/>
    </row>
    <row r="600" spans="2:68" ht="15.75" customHeight="1" x14ac:dyDescent="0.2">
      <c r="B600" s="22"/>
      <c r="C600" s="23"/>
      <c r="D600" s="23"/>
      <c r="E600" s="23"/>
      <c r="F600" s="32"/>
      <c r="G600" s="32"/>
      <c r="H600" s="32"/>
      <c r="I600" s="32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5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I600" s="33"/>
      <c r="BJ600" s="33"/>
      <c r="BK600" s="33"/>
      <c r="BL600" s="32"/>
      <c r="BM600" s="32"/>
      <c r="BN600" s="33"/>
      <c r="BO600" s="33"/>
      <c r="BP600" s="33"/>
    </row>
    <row r="601" spans="2:68" ht="15.75" customHeight="1" x14ac:dyDescent="0.2">
      <c r="B601" s="22"/>
      <c r="C601" s="23"/>
      <c r="D601" s="23"/>
      <c r="E601" s="23"/>
      <c r="F601" s="32"/>
      <c r="G601" s="32"/>
      <c r="H601" s="32"/>
      <c r="I601" s="32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5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I601" s="33"/>
      <c r="BJ601" s="33"/>
      <c r="BK601" s="33"/>
      <c r="BL601" s="32"/>
      <c r="BM601" s="32"/>
      <c r="BN601" s="33"/>
      <c r="BO601" s="33"/>
      <c r="BP601" s="33"/>
    </row>
    <row r="602" spans="2:68" ht="15.75" customHeight="1" x14ac:dyDescent="0.2">
      <c r="B602" s="22"/>
      <c r="C602" s="23"/>
      <c r="D602" s="23"/>
      <c r="E602" s="23"/>
      <c r="F602" s="32"/>
      <c r="G602" s="32"/>
      <c r="H602" s="32"/>
      <c r="I602" s="32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5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I602" s="33"/>
      <c r="BJ602" s="33"/>
      <c r="BK602" s="33"/>
      <c r="BL602" s="32"/>
      <c r="BM602" s="32"/>
      <c r="BN602" s="33"/>
      <c r="BO602" s="33"/>
      <c r="BP602" s="33"/>
    </row>
    <row r="603" spans="2:68" ht="15.75" customHeight="1" x14ac:dyDescent="0.2">
      <c r="B603" s="22"/>
      <c r="C603" s="23"/>
      <c r="D603" s="23"/>
      <c r="E603" s="23"/>
      <c r="F603" s="32"/>
      <c r="G603" s="32"/>
      <c r="H603" s="32"/>
      <c r="I603" s="32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5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I603" s="33"/>
      <c r="BJ603" s="33"/>
      <c r="BK603" s="33"/>
      <c r="BL603" s="32"/>
      <c r="BM603" s="32"/>
      <c r="BN603" s="33"/>
      <c r="BO603" s="33"/>
      <c r="BP603" s="33"/>
    </row>
    <row r="604" spans="2:68" ht="15.75" customHeight="1" x14ac:dyDescent="0.2">
      <c r="B604" s="22"/>
      <c r="C604" s="23"/>
      <c r="D604" s="23"/>
      <c r="E604" s="23"/>
      <c r="F604" s="32"/>
      <c r="G604" s="32"/>
      <c r="H604" s="32"/>
      <c r="I604" s="32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5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I604" s="33"/>
      <c r="BJ604" s="33"/>
      <c r="BK604" s="33"/>
      <c r="BL604" s="32"/>
      <c r="BM604" s="32"/>
      <c r="BN604" s="33"/>
      <c r="BO604" s="33"/>
      <c r="BP604" s="33"/>
    </row>
    <row r="605" spans="2:68" ht="15.75" customHeight="1" x14ac:dyDescent="0.2">
      <c r="B605" s="22"/>
      <c r="C605" s="23"/>
      <c r="D605" s="23"/>
      <c r="E605" s="23"/>
      <c r="F605" s="32"/>
      <c r="G605" s="32"/>
      <c r="H605" s="32"/>
      <c r="I605" s="32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5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I605" s="33"/>
      <c r="BJ605" s="33"/>
      <c r="BK605" s="33"/>
      <c r="BL605" s="32"/>
      <c r="BM605" s="32"/>
      <c r="BN605" s="33"/>
      <c r="BO605" s="33"/>
      <c r="BP605" s="33"/>
    </row>
    <row r="606" spans="2:68" ht="15.75" customHeight="1" x14ac:dyDescent="0.2">
      <c r="B606" s="22"/>
      <c r="C606" s="23"/>
      <c r="D606" s="23"/>
      <c r="E606" s="23"/>
      <c r="F606" s="32"/>
      <c r="G606" s="32"/>
      <c r="H606" s="32"/>
      <c r="I606" s="32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5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I606" s="33"/>
      <c r="BJ606" s="33"/>
      <c r="BK606" s="33"/>
      <c r="BL606" s="32"/>
      <c r="BM606" s="32"/>
      <c r="BN606" s="33"/>
      <c r="BO606" s="33"/>
      <c r="BP606" s="33"/>
    </row>
    <row r="607" spans="2:68" ht="15.75" customHeight="1" x14ac:dyDescent="0.2">
      <c r="B607" s="22"/>
      <c r="C607" s="23"/>
      <c r="D607" s="23"/>
      <c r="E607" s="23"/>
      <c r="F607" s="32"/>
      <c r="G607" s="32"/>
      <c r="H607" s="32"/>
      <c r="I607" s="32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5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I607" s="33"/>
      <c r="BJ607" s="33"/>
      <c r="BK607" s="33"/>
      <c r="BL607" s="32"/>
      <c r="BM607" s="32"/>
      <c r="BN607" s="33"/>
      <c r="BO607" s="33"/>
      <c r="BP607" s="33"/>
    </row>
    <row r="608" spans="2:68" ht="15.75" customHeight="1" x14ac:dyDescent="0.2">
      <c r="B608" s="22"/>
      <c r="C608" s="23"/>
      <c r="D608" s="23"/>
      <c r="E608" s="23"/>
      <c r="F608" s="32"/>
      <c r="G608" s="32"/>
      <c r="H608" s="32"/>
      <c r="I608" s="32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5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I608" s="33"/>
      <c r="BJ608" s="33"/>
      <c r="BK608" s="33"/>
      <c r="BL608" s="32"/>
      <c r="BM608" s="32"/>
      <c r="BN608" s="33"/>
      <c r="BO608" s="33"/>
      <c r="BP608" s="33"/>
    </row>
    <row r="609" spans="2:68" ht="15.75" customHeight="1" x14ac:dyDescent="0.2">
      <c r="B609" s="22"/>
      <c r="C609" s="23"/>
      <c r="D609" s="23"/>
      <c r="E609" s="23"/>
      <c r="F609" s="32"/>
      <c r="G609" s="32"/>
      <c r="H609" s="32"/>
      <c r="I609" s="32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5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I609" s="33"/>
      <c r="BJ609" s="33"/>
      <c r="BK609" s="33"/>
      <c r="BL609" s="32"/>
      <c r="BM609" s="32"/>
      <c r="BN609" s="33"/>
      <c r="BO609" s="33"/>
      <c r="BP609" s="33"/>
    </row>
    <row r="610" spans="2:68" ht="15.75" customHeight="1" x14ac:dyDescent="0.2">
      <c r="B610" s="22"/>
      <c r="C610" s="23"/>
      <c r="D610" s="23"/>
      <c r="E610" s="23"/>
      <c r="F610" s="32"/>
      <c r="G610" s="32"/>
      <c r="H610" s="32"/>
      <c r="I610" s="32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5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I610" s="33"/>
      <c r="BJ610" s="33"/>
      <c r="BK610" s="33"/>
      <c r="BL610" s="32"/>
      <c r="BM610" s="32"/>
      <c r="BN610" s="33"/>
      <c r="BO610" s="33"/>
      <c r="BP610" s="33"/>
    </row>
    <row r="611" spans="2:68" ht="15.75" customHeight="1" x14ac:dyDescent="0.2">
      <c r="B611" s="22"/>
      <c r="C611" s="23"/>
      <c r="D611" s="23"/>
      <c r="E611" s="23"/>
      <c r="F611" s="32"/>
      <c r="G611" s="32"/>
      <c r="H611" s="32"/>
      <c r="I611" s="32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5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I611" s="33"/>
      <c r="BJ611" s="33"/>
      <c r="BK611" s="33"/>
      <c r="BL611" s="32"/>
      <c r="BM611" s="32"/>
      <c r="BN611" s="33"/>
      <c r="BO611" s="33"/>
      <c r="BP611" s="33"/>
    </row>
    <row r="612" spans="2:68" ht="15.75" customHeight="1" x14ac:dyDescent="0.2">
      <c r="B612" s="22"/>
      <c r="C612" s="23"/>
      <c r="D612" s="23"/>
      <c r="E612" s="23"/>
      <c r="F612" s="32"/>
      <c r="G612" s="32"/>
      <c r="H612" s="32"/>
      <c r="I612" s="32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5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I612" s="33"/>
      <c r="BJ612" s="33"/>
      <c r="BK612" s="33"/>
      <c r="BL612" s="32"/>
      <c r="BM612" s="32"/>
      <c r="BN612" s="33"/>
      <c r="BO612" s="33"/>
      <c r="BP612" s="33"/>
    </row>
    <row r="613" spans="2:68" ht="15.75" customHeight="1" x14ac:dyDescent="0.2">
      <c r="B613" s="22"/>
      <c r="C613" s="23"/>
      <c r="D613" s="23"/>
      <c r="E613" s="23"/>
      <c r="F613" s="32"/>
      <c r="G613" s="32"/>
      <c r="H613" s="32"/>
      <c r="I613" s="32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5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I613" s="33"/>
      <c r="BJ613" s="33"/>
      <c r="BK613" s="33"/>
      <c r="BL613" s="32"/>
      <c r="BM613" s="32"/>
      <c r="BN613" s="33"/>
      <c r="BO613" s="33"/>
      <c r="BP613" s="33"/>
    </row>
    <row r="614" spans="2:68" ht="15.75" customHeight="1" x14ac:dyDescent="0.2">
      <c r="B614" s="22"/>
      <c r="C614" s="23"/>
      <c r="D614" s="23"/>
      <c r="E614" s="23"/>
      <c r="F614" s="32"/>
      <c r="G614" s="32"/>
      <c r="H614" s="32"/>
      <c r="I614" s="32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5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I614" s="33"/>
      <c r="BJ614" s="33"/>
      <c r="BK614" s="33"/>
      <c r="BL614" s="32"/>
      <c r="BM614" s="32"/>
      <c r="BN614" s="33"/>
      <c r="BO614" s="33"/>
      <c r="BP614" s="33"/>
    </row>
    <row r="615" spans="2:68" ht="15.75" customHeight="1" x14ac:dyDescent="0.2">
      <c r="B615" s="22"/>
      <c r="C615" s="23"/>
      <c r="D615" s="23"/>
      <c r="E615" s="23"/>
      <c r="F615" s="32"/>
      <c r="G615" s="32"/>
      <c r="H615" s="32"/>
      <c r="I615" s="32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5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I615" s="33"/>
      <c r="BJ615" s="33"/>
      <c r="BK615" s="33"/>
      <c r="BL615" s="32"/>
      <c r="BM615" s="32"/>
      <c r="BN615" s="33"/>
      <c r="BO615" s="33"/>
      <c r="BP615" s="33"/>
    </row>
    <row r="616" spans="2:68" ht="15.75" customHeight="1" x14ac:dyDescent="0.2">
      <c r="B616" s="22"/>
      <c r="C616" s="23"/>
      <c r="D616" s="23"/>
      <c r="E616" s="23"/>
      <c r="F616" s="32"/>
      <c r="G616" s="32"/>
      <c r="H616" s="32"/>
      <c r="I616" s="32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5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I616" s="33"/>
      <c r="BJ616" s="33"/>
      <c r="BK616" s="33"/>
      <c r="BL616" s="32"/>
      <c r="BM616" s="32"/>
      <c r="BN616" s="33"/>
      <c r="BO616" s="33"/>
      <c r="BP616" s="33"/>
    </row>
    <row r="617" spans="2:68" ht="15.75" customHeight="1" x14ac:dyDescent="0.2">
      <c r="B617" s="22"/>
      <c r="C617" s="23"/>
      <c r="D617" s="23"/>
      <c r="E617" s="23"/>
      <c r="F617" s="32"/>
      <c r="G617" s="32"/>
      <c r="H617" s="32"/>
      <c r="I617" s="32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5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I617" s="33"/>
      <c r="BJ617" s="33"/>
      <c r="BK617" s="33"/>
      <c r="BL617" s="32"/>
      <c r="BM617" s="32"/>
      <c r="BN617" s="33"/>
      <c r="BO617" s="33"/>
      <c r="BP617" s="33"/>
    </row>
    <row r="618" spans="2:68" ht="15.75" customHeight="1" x14ac:dyDescent="0.2">
      <c r="B618" s="22"/>
      <c r="C618" s="23"/>
      <c r="D618" s="23"/>
      <c r="E618" s="23"/>
      <c r="F618" s="32"/>
      <c r="G618" s="32"/>
      <c r="H618" s="32"/>
      <c r="I618" s="32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5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I618" s="33"/>
      <c r="BJ618" s="33"/>
      <c r="BK618" s="33"/>
      <c r="BL618" s="32"/>
      <c r="BM618" s="32"/>
      <c r="BN618" s="33"/>
      <c r="BO618" s="33"/>
      <c r="BP618" s="33"/>
    </row>
    <row r="619" spans="2:68" ht="15.75" customHeight="1" x14ac:dyDescent="0.2">
      <c r="B619" s="22"/>
      <c r="C619" s="23"/>
      <c r="D619" s="23"/>
      <c r="E619" s="23"/>
      <c r="F619" s="32"/>
      <c r="G619" s="32"/>
      <c r="H619" s="32"/>
      <c r="I619" s="32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5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I619" s="33"/>
      <c r="BJ619" s="33"/>
      <c r="BK619" s="33"/>
      <c r="BL619" s="32"/>
      <c r="BM619" s="32"/>
      <c r="BN619" s="33"/>
      <c r="BO619" s="33"/>
      <c r="BP619" s="33"/>
    </row>
    <row r="620" spans="2:68" ht="15.75" customHeight="1" x14ac:dyDescent="0.2">
      <c r="B620" s="22"/>
      <c r="C620" s="23"/>
      <c r="D620" s="23"/>
      <c r="E620" s="23"/>
      <c r="F620" s="32"/>
      <c r="G620" s="32"/>
      <c r="H620" s="32"/>
      <c r="I620" s="32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5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I620" s="33"/>
      <c r="BJ620" s="33"/>
      <c r="BK620" s="33"/>
      <c r="BL620" s="32"/>
      <c r="BM620" s="32"/>
      <c r="BN620" s="33"/>
      <c r="BO620" s="33"/>
      <c r="BP620" s="33"/>
    </row>
    <row r="621" spans="2:68" ht="15.75" customHeight="1" x14ac:dyDescent="0.2">
      <c r="B621" s="22"/>
      <c r="C621" s="23"/>
      <c r="D621" s="23"/>
      <c r="E621" s="23"/>
      <c r="F621" s="32"/>
      <c r="G621" s="32"/>
      <c r="H621" s="32"/>
      <c r="I621" s="32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5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I621" s="33"/>
      <c r="BJ621" s="33"/>
      <c r="BK621" s="33"/>
      <c r="BL621" s="32"/>
      <c r="BM621" s="32"/>
      <c r="BN621" s="33"/>
      <c r="BO621" s="33"/>
      <c r="BP621" s="33"/>
    </row>
    <row r="622" spans="2:68" ht="15.75" customHeight="1" x14ac:dyDescent="0.2">
      <c r="B622" s="22"/>
      <c r="C622" s="23"/>
      <c r="D622" s="23"/>
      <c r="E622" s="23"/>
      <c r="F622" s="32"/>
      <c r="G622" s="32"/>
      <c r="H622" s="32"/>
      <c r="I622" s="32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5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I622" s="33"/>
      <c r="BJ622" s="33"/>
      <c r="BK622" s="33"/>
      <c r="BL622" s="32"/>
      <c r="BM622" s="32"/>
      <c r="BN622" s="33"/>
      <c r="BO622" s="33"/>
      <c r="BP622" s="33"/>
    </row>
    <row r="623" spans="2:68" ht="15.75" customHeight="1" x14ac:dyDescent="0.2">
      <c r="B623" s="22"/>
      <c r="C623" s="23"/>
      <c r="D623" s="23"/>
      <c r="E623" s="23"/>
      <c r="F623" s="32"/>
      <c r="G623" s="32"/>
      <c r="H623" s="32"/>
      <c r="I623" s="32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5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I623" s="33"/>
      <c r="BJ623" s="33"/>
      <c r="BK623" s="33"/>
      <c r="BL623" s="32"/>
      <c r="BM623" s="32"/>
      <c r="BN623" s="33"/>
      <c r="BO623" s="33"/>
      <c r="BP623" s="33"/>
    </row>
    <row r="624" spans="2:68" ht="15.75" customHeight="1" x14ac:dyDescent="0.2">
      <c r="B624" s="22"/>
      <c r="C624" s="23"/>
      <c r="D624" s="23"/>
      <c r="E624" s="23"/>
      <c r="F624" s="32"/>
      <c r="G624" s="32"/>
      <c r="H624" s="32"/>
      <c r="I624" s="32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5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I624" s="33"/>
      <c r="BJ624" s="33"/>
      <c r="BK624" s="33"/>
      <c r="BL624" s="32"/>
      <c r="BM624" s="32"/>
      <c r="BN624" s="33"/>
      <c r="BO624" s="33"/>
      <c r="BP624" s="33"/>
    </row>
    <row r="625" spans="2:68" ht="15.75" customHeight="1" x14ac:dyDescent="0.2">
      <c r="B625" s="22"/>
      <c r="C625" s="23"/>
      <c r="D625" s="23"/>
      <c r="E625" s="23"/>
      <c r="F625" s="32"/>
      <c r="G625" s="32"/>
      <c r="H625" s="32"/>
      <c r="I625" s="32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5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I625" s="33"/>
      <c r="BJ625" s="33"/>
      <c r="BK625" s="33"/>
      <c r="BL625" s="32"/>
      <c r="BM625" s="32"/>
      <c r="BN625" s="33"/>
      <c r="BO625" s="33"/>
      <c r="BP625" s="33"/>
    </row>
    <row r="626" spans="2:68" ht="15.75" customHeight="1" x14ac:dyDescent="0.2">
      <c r="B626" s="22"/>
      <c r="C626" s="23"/>
      <c r="D626" s="23"/>
      <c r="E626" s="23"/>
      <c r="F626" s="32"/>
      <c r="G626" s="32"/>
      <c r="H626" s="32"/>
      <c r="I626" s="32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5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I626" s="33"/>
      <c r="BJ626" s="33"/>
      <c r="BK626" s="33"/>
      <c r="BL626" s="32"/>
      <c r="BM626" s="32"/>
      <c r="BN626" s="33"/>
      <c r="BO626" s="33"/>
      <c r="BP626" s="33"/>
    </row>
    <row r="627" spans="2:68" ht="15.75" customHeight="1" x14ac:dyDescent="0.2">
      <c r="B627" s="22"/>
      <c r="C627" s="23"/>
      <c r="D627" s="23"/>
      <c r="E627" s="23"/>
      <c r="F627" s="32"/>
      <c r="G627" s="32"/>
      <c r="H627" s="32"/>
      <c r="I627" s="32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5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I627" s="33"/>
      <c r="BJ627" s="33"/>
      <c r="BK627" s="33"/>
      <c r="BL627" s="32"/>
      <c r="BM627" s="32"/>
      <c r="BN627" s="33"/>
      <c r="BO627" s="33"/>
      <c r="BP627" s="33"/>
    </row>
    <row r="628" spans="2:68" ht="15.75" customHeight="1" x14ac:dyDescent="0.2">
      <c r="B628" s="22"/>
      <c r="C628" s="23"/>
      <c r="D628" s="23"/>
      <c r="E628" s="23"/>
      <c r="F628" s="32"/>
      <c r="G628" s="32"/>
      <c r="H628" s="32"/>
      <c r="I628" s="32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5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I628" s="33"/>
      <c r="BJ628" s="33"/>
      <c r="BK628" s="33"/>
      <c r="BL628" s="32"/>
      <c r="BM628" s="32"/>
      <c r="BN628" s="33"/>
      <c r="BO628" s="33"/>
      <c r="BP628" s="33"/>
    </row>
    <row r="629" spans="2:68" ht="15.75" customHeight="1" x14ac:dyDescent="0.2">
      <c r="B629" s="22"/>
      <c r="C629" s="23"/>
      <c r="D629" s="23"/>
      <c r="E629" s="23"/>
      <c r="F629" s="32"/>
      <c r="G629" s="32"/>
      <c r="H629" s="32"/>
      <c r="I629" s="32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5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I629" s="33"/>
      <c r="BJ629" s="33"/>
      <c r="BK629" s="33"/>
      <c r="BL629" s="32"/>
      <c r="BM629" s="32"/>
      <c r="BN629" s="33"/>
      <c r="BO629" s="33"/>
      <c r="BP629" s="33"/>
    </row>
    <row r="630" spans="2:68" ht="15.75" customHeight="1" x14ac:dyDescent="0.2">
      <c r="B630" s="22"/>
      <c r="C630" s="23"/>
      <c r="D630" s="23"/>
      <c r="E630" s="23"/>
      <c r="F630" s="32"/>
      <c r="G630" s="32"/>
      <c r="H630" s="32"/>
      <c r="I630" s="32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5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I630" s="33"/>
      <c r="BJ630" s="33"/>
      <c r="BK630" s="33"/>
      <c r="BL630" s="32"/>
      <c r="BM630" s="32"/>
      <c r="BN630" s="33"/>
      <c r="BO630" s="33"/>
      <c r="BP630" s="33"/>
    </row>
    <row r="631" spans="2:68" ht="15.75" customHeight="1" x14ac:dyDescent="0.2">
      <c r="B631" s="22"/>
      <c r="C631" s="23"/>
      <c r="D631" s="23"/>
      <c r="E631" s="23"/>
      <c r="F631" s="32"/>
      <c r="G631" s="32"/>
      <c r="H631" s="32"/>
      <c r="I631" s="32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5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I631" s="33"/>
      <c r="BJ631" s="33"/>
      <c r="BK631" s="33"/>
      <c r="BL631" s="32"/>
      <c r="BM631" s="32"/>
      <c r="BN631" s="33"/>
      <c r="BO631" s="33"/>
      <c r="BP631" s="33"/>
    </row>
    <row r="632" spans="2:68" ht="15.75" customHeight="1" x14ac:dyDescent="0.2">
      <c r="B632" s="22"/>
      <c r="C632" s="23"/>
      <c r="D632" s="23"/>
      <c r="E632" s="23"/>
      <c r="F632" s="32"/>
      <c r="G632" s="32"/>
      <c r="H632" s="32"/>
      <c r="I632" s="32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5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I632" s="33"/>
      <c r="BJ632" s="33"/>
      <c r="BK632" s="33"/>
      <c r="BL632" s="32"/>
      <c r="BM632" s="32"/>
      <c r="BN632" s="33"/>
      <c r="BO632" s="33"/>
      <c r="BP632" s="33"/>
    </row>
    <row r="633" spans="2:68" ht="15.75" customHeight="1" x14ac:dyDescent="0.2">
      <c r="B633" s="22"/>
      <c r="C633" s="23"/>
      <c r="D633" s="23"/>
      <c r="E633" s="23"/>
      <c r="F633" s="32"/>
      <c r="G633" s="32"/>
      <c r="H633" s="32"/>
      <c r="I633" s="32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5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I633" s="33"/>
      <c r="BJ633" s="33"/>
      <c r="BK633" s="33"/>
      <c r="BL633" s="32"/>
      <c r="BM633" s="32"/>
      <c r="BN633" s="33"/>
      <c r="BO633" s="33"/>
      <c r="BP633" s="33"/>
    </row>
    <row r="634" spans="2:68" ht="15.75" customHeight="1" x14ac:dyDescent="0.2">
      <c r="B634" s="22"/>
      <c r="C634" s="23"/>
      <c r="D634" s="23"/>
      <c r="E634" s="23"/>
      <c r="F634" s="32"/>
      <c r="G634" s="32"/>
      <c r="H634" s="32"/>
      <c r="I634" s="32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5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I634" s="33"/>
      <c r="BJ634" s="33"/>
      <c r="BK634" s="33"/>
      <c r="BL634" s="32"/>
      <c r="BM634" s="32"/>
      <c r="BN634" s="33"/>
      <c r="BO634" s="33"/>
      <c r="BP634" s="33"/>
    </row>
    <row r="635" spans="2:68" ht="15.75" customHeight="1" x14ac:dyDescent="0.2">
      <c r="B635" s="22"/>
      <c r="C635" s="23"/>
      <c r="D635" s="23"/>
      <c r="E635" s="23"/>
      <c r="F635" s="32"/>
      <c r="G635" s="32"/>
      <c r="H635" s="32"/>
      <c r="I635" s="32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5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I635" s="33"/>
      <c r="BJ635" s="33"/>
      <c r="BK635" s="33"/>
      <c r="BL635" s="32"/>
      <c r="BM635" s="32"/>
      <c r="BN635" s="33"/>
      <c r="BO635" s="33"/>
      <c r="BP635" s="33"/>
    </row>
    <row r="636" spans="2:68" ht="15.75" customHeight="1" x14ac:dyDescent="0.2">
      <c r="B636" s="22"/>
      <c r="C636" s="23"/>
      <c r="D636" s="23"/>
      <c r="E636" s="23"/>
      <c r="F636" s="32"/>
      <c r="G636" s="32"/>
      <c r="H636" s="32"/>
      <c r="I636" s="32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5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I636" s="33"/>
      <c r="BJ636" s="33"/>
      <c r="BK636" s="33"/>
      <c r="BL636" s="32"/>
      <c r="BM636" s="32"/>
      <c r="BN636" s="33"/>
      <c r="BO636" s="33"/>
      <c r="BP636" s="33"/>
    </row>
    <row r="637" spans="2:68" ht="15.75" customHeight="1" x14ac:dyDescent="0.2">
      <c r="B637" s="22"/>
      <c r="C637" s="23"/>
      <c r="D637" s="23"/>
      <c r="E637" s="23"/>
      <c r="F637" s="32"/>
      <c r="G637" s="32"/>
      <c r="H637" s="32"/>
      <c r="I637" s="32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5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I637" s="33"/>
      <c r="BJ637" s="33"/>
      <c r="BK637" s="33"/>
      <c r="BL637" s="32"/>
      <c r="BM637" s="32"/>
      <c r="BN637" s="33"/>
      <c r="BO637" s="33"/>
      <c r="BP637" s="33"/>
    </row>
    <row r="638" spans="2:68" ht="15.75" customHeight="1" x14ac:dyDescent="0.2">
      <c r="B638" s="22"/>
      <c r="C638" s="23"/>
      <c r="D638" s="23"/>
      <c r="E638" s="23"/>
      <c r="F638" s="32"/>
      <c r="G638" s="32"/>
      <c r="H638" s="32"/>
      <c r="I638" s="32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5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I638" s="33"/>
      <c r="BJ638" s="33"/>
      <c r="BK638" s="33"/>
      <c r="BL638" s="32"/>
      <c r="BM638" s="32"/>
      <c r="BN638" s="33"/>
      <c r="BO638" s="33"/>
      <c r="BP638" s="33"/>
    </row>
    <row r="639" spans="2:68" ht="15.75" customHeight="1" x14ac:dyDescent="0.2">
      <c r="B639" s="22"/>
      <c r="C639" s="23"/>
      <c r="D639" s="23"/>
      <c r="E639" s="23"/>
      <c r="F639" s="32"/>
      <c r="G639" s="32"/>
      <c r="H639" s="32"/>
      <c r="I639" s="32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5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I639" s="33"/>
      <c r="BJ639" s="33"/>
      <c r="BK639" s="33"/>
      <c r="BL639" s="32"/>
      <c r="BM639" s="32"/>
      <c r="BN639" s="33"/>
      <c r="BO639" s="33"/>
      <c r="BP639" s="33"/>
    </row>
    <row r="640" spans="2:68" ht="15.75" customHeight="1" x14ac:dyDescent="0.2">
      <c r="B640" s="22"/>
      <c r="C640" s="23"/>
      <c r="D640" s="23"/>
      <c r="E640" s="23"/>
      <c r="F640" s="32"/>
      <c r="G640" s="32"/>
      <c r="H640" s="32"/>
      <c r="I640" s="32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5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I640" s="33"/>
      <c r="BJ640" s="33"/>
      <c r="BK640" s="33"/>
      <c r="BL640" s="32"/>
      <c r="BM640" s="32"/>
      <c r="BN640" s="33"/>
      <c r="BO640" s="33"/>
      <c r="BP640" s="33"/>
    </row>
    <row r="641" spans="2:68" ht="15.75" customHeight="1" x14ac:dyDescent="0.2">
      <c r="B641" s="22"/>
      <c r="C641" s="23"/>
      <c r="D641" s="23"/>
      <c r="E641" s="23"/>
      <c r="F641" s="32"/>
      <c r="G641" s="32"/>
      <c r="H641" s="32"/>
      <c r="I641" s="32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5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I641" s="33"/>
      <c r="BJ641" s="33"/>
      <c r="BK641" s="33"/>
      <c r="BL641" s="32"/>
      <c r="BM641" s="32"/>
      <c r="BN641" s="33"/>
      <c r="BO641" s="33"/>
      <c r="BP641" s="33"/>
    </row>
    <row r="642" spans="2:68" ht="15.75" customHeight="1" x14ac:dyDescent="0.2">
      <c r="B642" s="22"/>
      <c r="C642" s="23"/>
      <c r="D642" s="23"/>
      <c r="E642" s="23"/>
      <c r="F642" s="32"/>
      <c r="G642" s="32"/>
      <c r="H642" s="32"/>
      <c r="I642" s="32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5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I642" s="33"/>
      <c r="BJ642" s="33"/>
      <c r="BK642" s="33"/>
      <c r="BL642" s="32"/>
      <c r="BM642" s="32"/>
      <c r="BN642" s="33"/>
      <c r="BO642" s="33"/>
      <c r="BP642" s="33"/>
    </row>
    <row r="643" spans="2:68" ht="15.75" customHeight="1" x14ac:dyDescent="0.2">
      <c r="B643" s="22"/>
      <c r="C643" s="23"/>
      <c r="D643" s="23"/>
      <c r="E643" s="23"/>
      <c r="F643" s="32"/>
      <c r="G643" s="32"/>
      <c r="H643" s="32"/>
      <c r="I643" s="32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5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I643" s="33"/>
      <c r="BJ643" s="33"/>
      <c r="BK643" s="33"/>
      <c r="BL643" s="32"/>
      <c r="BM643" s="32"/>
      <c r="BN643" s="33"/>
      <c r="BO643" s="33"/>
      <c r="BP643" s="33"/>
    </row>
    <row r="644" spans="2:68" ht="15.75" customHeight="1" x14ac:dyDescent="0.2">
      <c r="B644" s="22"/>
      <c r="C644" s="23"/>
      <c r="D644" s="23"/>
      <c r="E644" s="23"/>
      <c r="F644" s="32"/>
      <c r="G644" s="32"/>
      <c r="H644" s="32"/>
      <c r="I644" s="32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5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I644" s="33"/>
      <c r="BJ644" s="33"/>
      <c r="BK644" s="33"/>
      <c r="BL644" s="32"/>
      <c r="BM644" s="32"/>
      <c r="BN644" s="33"/>
      <c r="BO644" s="33"/>
      <c r="BP644" s="33"/>
    </row>
    <row r="645" spans="2:68" ht="15.75" customHeight="1" x14ac:dyDescent="0.2">
      <c r="B645" s="22"/>
      <c r="C645" s="23"/>
      <c r="D645" s="23"/>
      <c r="E645" s="23"/>
      <c r="F645" s="32"/>
      <c r="G645" s="32"/>
      <c r="H645" s="32"/>
      <c r="I645" s="32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5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I645" s="33"/>
      <c r="BJ645" s="33"/>
      <c r="BK645" s="33"/>
      <c r="BL645" s="32"/>
      <c r="BM645" s="32"/>
      <c r="BN645" s="33"/>
      <c r="BO645" s="33"/>
      <c r="BP645" s="33"/>
    </row>
    <row r="646" spans="2:68" ht="15.75" customHeight="1" x14ac:dyDescent="0.2">
      <c r="B646" s="22"/>
      <c r="C646" s="23"/>
      <c r="D646" s="23"/>
      <c r="E646" s="23"/>
      <c r="F646" s="32"/>
      <c r="G646" s="32"/>
      <c r="H646" s="32"/>
      <c r="I646" s="32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5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I646" s="33"/>
      <c r="BJ646" s="33"/>
      <c r="BK646" s="33"/>
      <c r="BL646" s="32"/>
      <c r="BM646" s="32"/>
      <c r="BN646" s="33"/>
      <c r="BO646" s="33"/>
      <c r="BP646" s="33"/>
    </row>
    <row r="647" spans="2:68" ht="15.75" customHeight="1" x14ac:dyDescent="0.2">
      <c r="B647" s="22"/>
      <c r="C647" s="23"/>
      <c r="D647" s="23"/>
      <c r="E647" s="23"/>
      <c r="F647" s="32"/>
      <c r="G647" s="32"/>
      <c r="H647" s="32"/>
      <c r="I647" s="32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5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I647" s="33"/>
      <c r="BJ647" s="33"/>
      <c r="BK647" s="33"/>
      <c r="BL647" s="32"/>
      <c r="BM647" s="32"/>
      <c r="BN647" s="33"/>
      <c r="BO647" s="33"/>
      <c r="BP647" s="33"/>
    </row>
    <row r="648" spans="2:68" ht="15.75" customHeight="1" x14ac:dyDescent="0.2">
      <c r="B648" s="22"/>
      <c r="C648" s="23"/>
      <c r="D648" s="23"/>
      <c r="E648" s="23"/>
      <c r="F648" s="32"/>
      <c r="G648" s="32"/>
      <c r="H648" s="32"/>
      <c r="I648" s="32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5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I648" s="33"/>
      <c r="BJ648" s="33"/>
      <c r="BK648" s="33"/>
      <c r="BL648" s="32"/>
      <c r="BM648" s="32"/>
      <c r="BN648" s="33"/>
      <c r="BO648" s="33"/>
      <c r="BP648" s="33"/>
    </row>
    <row r="649" spans="2:68" ht="15.75" customHeight="1" x14ac:dyDescent="0.2">
      <c r="B649" s="22"/>
      <c r="C649" s="23"/>
      <c r="D649" s="23"/>
      <c r="E649" s="23"/>
      <c r="F649" s="32"/>
      <c r="G649" s="32"/>
      <c r="H649" s="32"/>
      <c r="I649" s="32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5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I649" s="33"/>
      <c r="BJ649" s="33"/>
      <c r="BK649" s="33"/>
      <c r="BL649" s="32"/>
      <c r="BM649" s="32"/>
      <c r="BN649" s="33"/>
      <c r="BO649" s="33"/>
      <c r="BP649" s="33"/>
    </row>
    <row r="650" spans="2:68" ht="15.75" customHeight="1" x14ac:dyDescent="0.2">
      <c r="B650" s="22"/>
      <c r="C650" s="23"/>
      <c r="D650" s="23"/>
      <c r="E650" s="23"/>
      <c r="F650" s="32"/>
      <c r="G650" s="32"/>
      <c r="H650" s="32"/>
      <c r="I650" s="32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5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I650" s="33"/>
      <c r="BJ650" s="33"/>
      <c r="BK650" s="33"/>
      <c r="BL650" s="32"/>
      <c r="BM650" s="32"/>
      <c r="BN650" s="33"/>
      <c r="BO650" s="33"/>
      <c r="BP650" s="33"/>
    </row>
    <row r="651" spans="2:68" ht="15.75" customHeight="1" x14ac:dyDescent="0.2">
      <c r="B651" s="22"/>
      <c r="C651" s="23"/>
      <c r="D651" s="23"/>
      <c r="E651" s="23"/>
      <c r="F651" s="32"/>
      <c r="G651" s="32"/>
      <c r="H651" s="32"/>
      <c r="I651" s="32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5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I651" s="33"/>
      <c r="BJ651" s="33"/>
      <c r="BK651" s="33"/>
      <c r="BL651" s="32"/>
      <c r="BM651" s="32"/>
      <c r="BN651" s="33"/>
      <c r="BO651" s="33"/>
      <c r="BP651" s="33"/>
    </row>
    <row r="652" spans="2:68" ht="15.75" customHeight="1" x14ac:dyDescent="0.2">
      <c r="B652" s="22"/>
      <c r="C652" s="23"/>
      <c r="D652" s="23"/>
      <c r="E652" s="23"/>
      <c r="F652" s="32"/>
      <c r="G652" s="32"/>
      <c r="H652" s="32"/>
      <c r="I652" s="32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5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I652" s="33"/>
      <c r="BJ652" s="33"/>
      <c r="BK652" s="33"/>
      <c r="BL652" s="32"/>
      <c r="BM652" s="32"/>
      <c r="BN652" s="33"/>
      <c r="BO652" s="33"/>
      <c r="BP652" s="33"/>
    </row>
    <row r="653" spans="2:68" ht="15.75" customHeight="1" x14ac:dyDescent="0.2">
      <c r="B653" s="22"/>
      <c r="C653" s="23"/>
      <c r="D653" s="23"/>
      <c r="E653" s="23"/>
      <c r="F653" s="32"/>
      <c r="G653" s="32"/>
      <c r="H653" s="32"/>
      <c r="I653" s="32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5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I653" s="33"/>
      <c r="BJ653" s="33"/>
      <c r="BK653" s="33"/>
      <c r="BL653" s="32"/>
      <c r="BM653" s="32"/>
      <c r="BN653" s="33"/>
      <c r="BO653" s="33"/>
      <c r="BP653" s="33"/>
    </row>
    <row r="654" spans="2:68" ht="15.75" customHeight="1" x14ac:dyDescent="0.2">
      <c r="B654" s="22"/>
      <c r="C654" s="23"/>
      <c r="D654" s="23"/>
      <c r="E654" s="23"/>
      <c r="F654" s="32"/>
      <c r="G654" s="32"/>
      <c r="H654" s="32"/>
      <c r="I654" s="32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5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I654" s="33"/>
      <c r="BJ654" s="33"/>
      <c r="BK654" s="33"/>
      <c r="BL654" s="32"/>
      <c r="BM654" s="32"/>
      <c r="BN654" s="33"/>
      <c r="BO654" s="33"/>
      <c r="BP654" s="33"/>
    </row>
    <row r="655" spans="2:68" ht="15.75" customHeight="1" x14ac:dyDescent="0.2">
      <c r="B655" s="22"/>
      <c r="C655" s="23"/>
      <c r="D655" s="23"/>
      <c r="E655" s="23"/>
      <c r="F655" s="32"/>
      <c r="G655" s="32"/>
      <c r="H655" s="32"/>
      <c r="I655" s="32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5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I655" s="33"/>
      <c r="BJ655" s="33"/>
      <c r="BK655" s="33"/>
      <c r="BL655" s="32"/>
      <c r="BM655" s="32"/>
      <c r="BN655" s="33"/>
      <c r="BO655" s="33"/>
      <c r="BP655" s="33"/>
    </row>
    <row r="656" spans="2:68" ht="15.75" customHeight="1" x14ac:dyDescent="0.2">
      <c r="B656" s="22"/>
      <c r="C656" s="23"/>
      <c r="D656" s="23"/>
      <c r="E656" s="23"/>
      <c r="F656" s="32"/>
      <c r="G656" s="32"/>
      <c r="H656" s="32"/>
      <c r="I656" s="32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5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I656" s="33"/>
      <c r="BJ656" s="33"/>
      <c r="BK656" s="33"/>
      <c r="BL656" s="32"/>
      <c r="BM656" s="32"/>
      <c r="BN656" s="33"/>
      <c r="BO656" s="33"/>
      <c r="BP656" s="33"/>
    </row>
    <row r="657" spans="2:68" ht="15.75" customHeight="1" x14ac:dyDescent="0.2">
      <c r="B657" s="22"/>
      <c r="C657" s="23"/>
      <c r="D657" s="23"/>
      <c r="E657" s="23"/>
      <c r="F657" s="32"/>
      <c r="G657" s="32"/>
      <c r="H657" s="32"/>
      <c r="I657" s="32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5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I657" s="33"/>
      <c r="BJ657" s="33"/>
      <c r="BK657" s="33"/>
      <c r="BL657" s="32"/>
      <c r="BM657" s="32"/>
      <c r="BN657" s="33"/>
      <c r="BO657" s="33"/>
      <c r="BP657" s="33"/>
    </row>
    <row r="658" spans="2:68" ht="15.75" customHeight="1" x14ac:dyDescent="0.2">
      <c r="B658" s="22"/>
      <c r="C658" s="23"/>
      <c r="D658" s="23"/>
      <c r="E658" s="23"/>
      <c r="F658" s="32"/>
      <c r="G658" s="32"/>
      <c r="H658" s="32"/>
      <c r="I658" s="32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5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I658" s="33"/>
      <c r="BJ658" s="33"/>
      <c r="BK658" s="33"/>
      <c r="BL658" s="32"/>
      <c r="BM658" s="32"/>
      <c r="BN658" s="33"/>
      <c r="BO658" s="33"/>
      <c r="BP658" s="33"/>
    </row>
    <row r="659" spans="2:68" ht="15.75" customHeight="1" x14ac:dyDescent="0.2">
      <c r="B659" s="22"/>
      <c r="C659" s="23"/>
      <c r="D659" s="23"/>
      <c r="E659" s="23"/>
      <c r="F659" s="32"/>
      <c r="G659" s="32"/>
      <c r="H659" s="32"/>
      <c r="I659" s="32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5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I659" s="33"/>
      <c r="BJ659" s="33"/>
      <c r="BK659" s="33"/>
      <c r="BL659" s="32"/>
      <c r="BM659" s="32"/>
      <c r="BN659" s="33"/>
      <c r="BO659" s="33"/>
      <c r="BP659" s="33"/>
    </row>
    <row r="660" spans="2:68" ht="15.75" customHeight="1" x14ac:dyDescent="0.2">
      <c r="B660" s="22"/>
      <c r="C660" s="23"/>
      <c r="D660" s="23"/>
      <c r="E660" s="23"/>
      <c r="F660" s="32"/>
      <c r="G660" s="32"/>
      <c r="H660" s="32"/>
      <c r="I660" s="32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5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I660" s="33"/>
      <c r="BJ660" s="33"/>
      <c r="BK660" s="33"/>
      <c r="BL660" s="32"/>
      <c r="BM660" s="32"/>
      <c r="BN660" s="33"/>
      <c r="BO660" s="33"/>
      <c r="BP660" s="33"/>
    </row>
    <row r="661" spans="2:68" ht="15.75" customHeight="1" x14ac:dyDescent="0.2">
      <c r="B661" s="22"/>
      <c r="C661" s="23"/>
      <c r="D661" s="23"/>
      <c r="E661" s="23"/>
      <c r="F661" s="32"/>
      <c r="G661" s="32"/>
      <c r="H661" s="32"/>
      <c r="I661" s="32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5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I661" s="33"/>
      <c r="BJ661" s="33"/>
      <c r="BK661" s="33"/>
      <c r="BL661" s="32"/>
      <c r="BM661" s="32"/>
      <c r="BN661" s="33"/>
      <c r="BO661" s="33"/>
      <c r="BP661" s="33"/>
    </row>
    <row r="662" spans="2:68" ht="15.75" customHeight="1" x14ac:dyDescent="0.2">
      <c r="B662" s="22"/>
      <c r="C662" s="23"/>
      <c r="D662" s="23"/>
      <c r="E662" s="23"/>
      <c r="F662" s="32"/>
      <c r="G662" s="32"/>
      <c r="H662" s="32"/>
      <c r="I662" s="32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5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I662" s="33"/>
      <c r="BJ662" s="33"/>
      <c r="BK662" s="33"/>
      <c r="BL662" s="32"/>
      <c r="BM662" s="32"/>
      <c r="BN662" s="33"/>
      <c r="BO662" s="33"/>
      <c r="BP662" s="33"/>
    </row>
    <row r="663" spans="2:68" ht="15.75" customHeight="1" x14ac:dyDescent="0.2">
      <c r="B663" s="22"/>
      <c r="C663" s="23"/>
      <c r="D663" s="23"/>
      <c r="E663" s="23"/>
      <c r="F663" s="32"/>
      <c r="G663" s="32"/>
      <c r="H663" s="32"/>
      <c r="I663" s="32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5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I663" s="33"/>
      <c r="BJ663" s="33"/>
      <c r="BK663" s="33"/>
      <c r="BL663" s="32"/>
      <c r="BM663" s="32"/>
      <c r="BN663" s="33"/>
      <c r="BO663" s="33"/>
      <c r="BP663" s="33"/>
    </row>
    <row r="664" spans="2:68" ht="15.75" customHeight="1" x14ac:dyDescent="0.2">
      <c r="B664" s="22"/>
      <c r="C664" s="23"/>
      <c r="D664" s="23"/>
      <c r="E664" s="23"/>
      <c r="F664" s="32"/>
      <c r="G664" s="32"/>
      <c r="H664" s="32"/>
      <c r="I664" s="32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5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I664" s="33"/>
      <c r="BJ664" s="33"/>
      <c r="BK664" s="33"/>
      <c r="BL664" s="32"/>
      <c r="BM664" s="32"/>
      <c r="BN664" s="33"/>
      <c r="BO664" s="33"/>
      <c r="BP664" s="33"/>
    </row>
    <row r="665" spans="2:68" ht="15.75" customHeight="1" x14ac:dyDescent="0.2">
      <c r="B665" s="22"/>
      <c r="C665" s="23"/>
      <c r="D665" s="23"/>
      <c r="E665" s="23"/>
      <c r="F665" s="32"/>
      <c r="G665" s="32"/>
      <c r="H665" s="32"/>
      <c r="I665" s="32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5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I665" s="33"/>
      <c r="BJ665" s="33"/>
      <c r="BK665" s="33"/>
      <c r="BL665" s="32"/>
      <c r="BM665" s="32"/>
      <c r="BN665" s="33"/>
      <c r="BO665" s="33"/>
      <c r="BP665" s="33"/>
    </row>
    <row r="666" spans="2:68" ht="15.75" customHeight="1" x14ac:dyDescent="0.2">
      <c r="B666" s="22"/>
      <c r="C666" s="23"/>
      <c r="D666" s="23"/>
      <c r="E666" s="23"/>
      <c r="F666" s="32"/>
      <c r="G666" s="32"/>
      <c r="H666" s="32"/>
      <c r="I666" s="32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5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I666" s="33"/>
      <c r="BJ666" s="33"/>
      <c r="BK666" s="33"/>
      <c r="BL666" s="32"/>
      <c r="BM666" s="32"/>
      <c r="BN666" s="33"/>
      <c r="BO666" s="33"/>
      <c r="BP666" s="33"/>
    </row>
    <row r="667" spans="2:68" ht="15.75" customHeight="1" x14ac:dyDescent="0.2">
      <c r="B667" s="22"/>
      <c r="C667" s="23"/>
      <c r="D667" s="23"/>
      <c r="E667" s="23"/>
      <c r="F667" s="32"/>
      <c r="G667" s="32"/>
      <c r="H667" s="32"/>
      <c r="I667" s="32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5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I667" s="33"/>
      <c r="BJ667" s="33"/>
      <c r="BK667" s="33"/>
      <c r="BL667" s="32"/>
      <c r="BM667" s="32"/>
      <c r="BN667" s="33"/>
      <c r="BO667" s="33"/>
      <c r="BP667" s="33"/>
    </row>
    <row r="668" spans="2:68" ht="15.75" customHeight="1" x14ac:dyDescent="0.2">
      <c r="B668" s="22"/>
      <c r="C668" s="23"/>
      <c r="D668" s="23"/>
      <c r="E668" s="23"/>
      <c r="F668" s="32"/>
      <c r="G668" s="32"/>
      <c r="H668" s="32"/>
      <c r="I668" s="32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5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I668" s="33"/>
      <c r="BJ668" s="33"/>
      <c r="BK668" s="33"/>
      <c r="BL668" s="32"/>
      <c r="BM668" s="32"/>
      <c r="BN668" s="33"/>
      <c r="BO668" s="33"/>
      <c r="BP668" s="33"/>
    </row>
    <row r="669" spans="2:68" ht="15.75" customHeight="1" x14ac:dyDescent="0.2">
      <c r="B669" s="22"/>
      <c r="C669" s="23"/>
      <c r="D669" s="23"/>
      <c r="E669" s="23"/>
      <c r="F669" s="32"/>
      <c r="G669" s="32"/>
      <c r="H669" s="32"/>
      <c r="I669" s="32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5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I669" s="33"/>
      <c r="BJ669" s="33"/>
      <c r="BK669" s="33"/>
      <c r="BL669" s="32"/>
      <c r="BM669" s="32"/>
      <c r="BN669" s="33"/>
      <c r="BO669" s="33"/>
      <c r="BP669" s="33"/>
    </row>
    <row r="670" spans="2:68" ht="15.75" customHeight="1" x14ac:dyDescent="0.2">
      <c r="B670" s="22"/>
      <c r="C670" s="23"/>
      <c r="D670" s="23"/>
      <c r="E670" s="23"/>
      <c r="F670" s="32"/>
      <c r="G670" s="32"/>
      <c r="H670" s="32"/>
      <c r="I670" s="32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5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I670" s="33"/>
      <c r="BJ670" s="33"/>
      <c r="BK670" s="33"/>
      <c r="BL670" s="32"/>
      <c r="BM670" s="32"/>
      <c r="BN670" s="33"/>
      <c r="BO670" s="33"/>
      <c r="BP670" s="33"/>
    </row>
    <row r="671" spans="2:68" ht="15.75" customHeight="1" x14ac:dyDescent="0.2">
      <c r="B671" s="22"/>
      <c r="C671" s="23"/>
      <c r="D671" s="23"/>
      <c r="E671" s="23"/>
      <c r="F671" s="32"/>
      <c r="G671" s="32"/>
      <c r="H671" s="32"/>
      <c r="I671" s="32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5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I671" s="33"/>
      <c r="BJ671" s="33"/>
      <c r="BK671" s="33"/>
      <c r="BL671" s="32"/>
      <c r="BM671" s="32"/>
      <c r="BN671" s="33"/>
      <c r="BO671" s="33"/>
      <c r="BP671" s="33"/>
    </row>
    <row r="672" spans="2:68" ht="15.75" customHeight="1" x14ac:dyDescent="0.2">
      <c r="B672" s="22"/>
      <c r="C672" s="23"/>
      <c r="D672" s="23"/>
      <c r="E672" s="23"/>
      <c r="F672" s="32"/>
      <c r="G672" s="32"/>
      <c r="H672" s="32"/>
      <c r="I672" s="32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5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I672" s="33"/>
      <c r="BJ672" s="33"/>
      <c r="BK672" s="33"/>
      <c r="BL672" s="32"/>
      <c r="BM672" s="32"/>
      <c r="BN672" s="33"/>
      <c r="BO672" s="33"/>
      <c r="BP672" s="33"/>
    </row>
    <row r="673" spans="2:68" ht="15.75" customHeight="1" x14ac:dyDescent="0.2">
      <c r="B673" s="22"/>
      <c r="C673" s="23"/>
      <c r="D673" s="23"/>
      <c r="E673" s="23"/>
      <c r="F673" s="32"/>
      <c r="G673" s="32"/>
      <c r="H673" s="32"/>
      <c r="I673" s="32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5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I673" s="33"/>
      <c r="BJ673" s="33"/>
      <c r="BK673" s="33"/>
      <c r="BL673" s="32"/>
      <c r="BM673" s="32"/>
      <c r="BN673" s="33"/>
      <c r="BO673" s="33"/>
      <c r="BP673" s="33"/>
    </row>
    <row r="674" spans="2:68" ht="15.75" customHeight="1" x14ac:dyDescent="0.2">
      <c r="B674" s="22"/>
      <c r="C674" s="23"/>
      <c r="D674" s="23"/>
      <c r="E674" s="23"/>
      <c r="F674" s="32"/>
      <c r="G674" s="32"/>
      <c r="H674" s="32"/>
      <c r="I674" s="32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5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I674" s="33"/>
      <c r="BJ674" s="33"/>
      <c r="BK674" s="33"/>
      <c r="BL674" s="32"/>
      <c r="BM674" s="32"/>
      <c r="BN674" s="33"/>
      <c r="BO674" s="33"/>
      <c r="BP674" s="33"/>
    </row>
    <row r="675" spans="2:68" ht="15.75" customHeight="1" x14ac:dyDescent="0.2">
      <c r="B675" s="22"/>
      <c r="C675" s="23"/>
      <c r="D675" s="23"/>
      <c r="E675" s="23"/>
      <c r="F675" s="32"/>
      <c r="G675" s="32"/>
      <c r="H675" s="32"/>
      <c r="I675" s="32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5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I675" s="33"/>
      <c r="BJ675" s="33"/>
      <c r="BK675" s="33"/>
      <c r="BL675" s="32"/>
      <c r="BM675" s="32"/>
      <c r="BN675" s="33"/>
      <c r="BO675" s="33"/>
      <c r="BP675" s="33"/>
    </row>
    <row r="676" spans="2:68" ht="15.75" customHeight="1" x14ac:dyDescent="0.2">
      <c r="B676" s="22"/>
      <c r="C676" s="23"/>
      <c r="D676" s="23"/>
      <c r="E676" s="23"/>
      <c r="F676" s="32"/>
      <c r="G676" s="32"/>
      <c r="H676" s="32"/>
      <c r="I676" s="32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5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I676" s="33"/>
      <c r="BJ676" s="33"/>
      <c r="BK676" s="33"/>
      <c r="BL676" s="32"/>
      <c r="BM676" s="32"/>
      <c r="BN676" s="33"/>
      <c r="BO676" s="33"/>
      <c r="BP676" s="33"/>
    </row>
    <row r="677" spans="2:68" ht="15.75" customHeight="1" x14ac:dyDescent="0.2">
      <c r="B677" s="22"/>
      <c r="C677" s="23"/>
      <c r="D677" s="23"/>
      <c r="E677" s="23"/>
      <c r="F677" s="32"/>
      <c r="G677" s="32"/>
      <c r="H677" s="32"/>
      <c r="I677" s="32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5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I677" s="33"/>
      <c r="BJ677" s="33"/>
      <c r="BK677" s="33"/>
      <c r="BL677" s="32"/>
      <c r="BM677" s="32"/>
      <c r="BN677" s="33"/>
      <c r="BO677" s="33"/>
      <c r="BP677" s="33"/>
    </row>
    <row r="678" spans="2:68" ht="15.75" customHeight="1" x14ac:dyDescent="0.2">
      <c r="B678" s="22"/>
      <c r="C678" s="23"/>
      <c r="D678" s="23"/>
      <c r="E678" s="23"/>
      <c r="F678" s="32"/>
      <c r="G678" s="32"/>
      <c r="H678" s="32"/>
      <c r="I678" s="32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5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I678" s="33"/>
      <c r="BJ678" s="33"/>
      <c r="BK678" s="33"/>
      <c r="BL678" s="32"/>
      <c r="BM678" s="32"/>
      <c r="BN678" s="33"/>
      <c r="BO678" s="33"/>
      <c r="BP678" s="33"/>
    </row>
    <row r="679" spans="2:68" ht="15.75" customHeight="1" x14ac:dyDescent="0.2">
      <c r="B679" s="22"/>
      <c r="C679" s="23"/>
      <c r="D679" s="23"/>
      <c r="E679" s="23"/>
      <c r="F679" s="32"/>
      <c r="G679" s="32"/>
      <c r="H679" s="32"/>
      <c r="I679" s="32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5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I679" s="33"/>
      <c r="BJ679" s="33"/>
      <c r="BK679" s="33"/>
      <c r="BL679" s="32"/>
      <c r="BM679" s="32"/>
      <c r="BN679" s="33"/>
      <c r="BO679" s="33"/>
      <c r="BP679" s="33"/>
    </row>
    <row r="680" spans="2:68" ht="15.75" customHeight="1" x14ac:dyDescent="0.2">
      <c r="B680" s="22"/>
      <c r="C680" s="23"/>
      <c r="D680" s="23"/>
      <c r="E680" s="23"/>
      <c r="F680" s="32"/>
      <c r="G680" s="32"/>
      <c r="H680" s="32"/>
      <c r="I680" s="32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5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I680" s="33"/>
      <c r="BJ680" s="33"/>
      <c r="BK680" s="33"/>
      <c r="BL680" s="32"/>
      <c r="BM680" s="32"/>
      <c r="BN680" s="33"/>
      <c r="BO680" s="33"/>
      <c r="BP680" s="33"/>
    </row>
    <row r="681" spans="2:68" ht="15.75" customHeight="1" x14ac:dyDescent="0.2">
      <c r="B681" s="22"/>
      <c r="C681" s="23"/>
      <c r="D681" s="23"/>
      <c r="E681" s="23"/>
      <c r="F681" s="32"/>
      <c r="G681" s="32"/>
      <c r="H681" s="32"/>
      <c r="I681" s="32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5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I681" s="33"/>
      <c r="BJ681" s="33"/>
      <c r="BK681" s="33"/>
      <c r="BL681" s="32"/>
      <c r="BM681" s="32"/>
      <c r="BN681" s="33"/>
      <c r="BO681" s="33"/>
      <c r="BP681" s="33"/>
    </row>
    <row r="682" spans="2:68" ht="15.75" customHeight="1" x14ac:dyDescent="0.2">
      <c r="B682" s="22"/>
      <c r="C682" s="23"/>
      <c r="D682" s="23"/>
      <c r="E682" s="23"/>
      <c r="F682" s="32"/>
      <c r="G682" s="32"/>
      <c r="H682" s="32"/>
      <c r="I682" s="32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5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I682" s="33"/>
      <c r="BJ682" s="33"/>
      <c r="BK682" s="33"/>
      <c r="BL682" s="32"/>
      <c r="BM682" s="32"/>
      <c r="BN682" s="33"/>
      <c r="BO682" s="33"/>
      <c r="BP682" s="33"/>
    </row>
    <row r="683" spans="2:68" ht="15.75" customHeight="1" x14ac:dyDescent="0.2">
      <c r="B683" s="22"/>
      <c r="C683" s="23"/>
      <c r="D683" s="23"/>
      <c r="E683" s="23"/>
      <c r="F683" s="32"/>
      <c r="G683" s="32"/>
      <c r="H683" s="32"/>
      <c r="I683" s="32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5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I683" s="33"/>
      <c r="BJ683" s="33"/>
      <c r="BK683" s="33"/>
      <c r="BL683" s="32"/>
      <c r="BM683" s="32"/>
      <c r="BN683" s="33"/>
      <c r="BO683" s="33"/>
      <c r="BP683" s="33"/>
    </row>
    <row r="684" spans="2:68" ht="15.75" customHeight="1" x14ac:dyDescent="0.2">
      <c r="B684" s="22"/>
      <c r="C684" s="23"/>
      <c r="D684" s="23"/>
      <c r="E684" s="23"/>
      <c r="F684" s="32"/>
      <c r="G684" s="32"/>
      <c r="H684" s="32"/>
      <c r="I684" s="32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5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I684" s="33"/>
      <c r="BJ684" s="33"/>
      <c r="BK684" s="33"/>
      <c r="BL684" s="32"/>
      <c r="BM684" s="32"/>
      <c r="BN684" s="33"/>
      <c r="BO684" s="33"/>
      <c r="BP684" s="33"/>
    </row>
    <row r="685" spans="2:68" ht="15.75" customHeight="1" x14ac:dyDescent="0.2">
      <c r="B685" s="22"/>
      <c r="C685" s="23"/>
      <c r="D685" s="23"/>
      <c r="E685" s="23"/>
      <c r="F685" s="32"/>
      <c r="G685" s="32"/>
      <c r="H685" s="32"/>
      <c r="I685" s="32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5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I685" s="33"/>
      <c r="BJ685" s="33"/>
      <c r="BK685" s="33"/>
      <c r="BL685" s="32"/>
      <c r="BM685" s="32"/>
      <c r="BN685" s="33"/>
      <c r="BO685" s="33"/>
      <c r="BP685" s="33"/>
    </row>
    <row r="686" spans="2:68" ht="15.75" customHeight="1" x14ac:dyDescent="0.2">
      <c r="B686" s="22"/>
      <c r="C686" s="23"/>
      <c r="D686" s="23"/>
      <c r="E686" s="23"/>
      <c r="F686" s="32"/>
      <c r="G686" s="32"/>
      <c r="H686" s="32"/>
      <c r="I686" s="32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5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I686" s="33"/>
      <c r="BJ686" s="33"/>
      <c r="BK686" s="33"/>
      <c r="BL686" s="32"/>
      <c r="BM686" s="32"/>
      <c r="BN686" s="33"/>
      <c r="BO686" s="33"/>
      <c r="BP686" s="33"/>
    </row>
    <row r="687" spans="2:68" ht="15.75" customHeight="1" x14ac:dyDescent="0.2">
      <c r="B687" s="22"/>
      <c r="C687" s="23"/>
      <c r="D687" s="23"/>
      <c r="E687" s="23"/>
      <c r="F687" s="32"/>
      <c r="G687" s="32"/>
      <c r="H687" s="32"/>
      <c r="I687" s="32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5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I687" s="33"/>
      <c r="BJ687" s="33"/>
      <c r="BK687" s="33"/>
      <c r="BL687" s="32"/>
      <c r="BM687" s="32"/>
      <c r="BN687" s="33"/>
      <c r="BO687" s="33"/>
      <c r="BP687" s="33"/>
    </row>
    <row r="688" spans="2:68" ht="15.75" customHeight="1" x14ac:dyDescent="0.2">
      <c r="B688" s="22"/>
      <c r="C688" s="23"/>
      <c r="D688" s="23"/>
      <c r="E688" s="23"/>
      <c r="F688" s="32"/>
      <c r="G688" s="32"/>
      <c r="H688" s="32"/>
      <c r="I688" s="32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5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I688" s="33"/>
      <c r="BJ688" s="33"/>
      <c r="BK688" s="33"/>
      <c r="BL688" s="32"/>
      <c r="BM688" s="32"/>
      <c r="BN688" s="33"/>
      <c r="BO688" s="33"/>
      <c r="BP688" s="33"/>
    </row>
    <row r="689" spans="2:68" ht="15.75" customHeight="1" x14ac:dyDescent="0.2">
      <c r="B689" s="22"/>
      <c r="C689" s="23"/>
      <c r="D689" s="23"/>
      <c r="E689" s="23"/>
      <c r="F689" s="32"/>
      <c r="G689" s="32"/>
      <c r="H689" s="32"/>
      <c r="I689" s="32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5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I689" s="33"/>
      <c r="BJ689" s="33"/>
      <c r="BK689" s="33"/>
      <c r="BL689" s="32"/>
      <c r="BM689" s="32"/>
      <c r="BN689" s="33"/>
      <c r="BO689" s="33"/>
      <c r="BP689" s="33"/>
    </row>
    <row r="690" spans="2:68" ht="15.75" customHeight="1" x14ac:dyDescent="0.2">
      <c r="B690" s="22"/>
      <c r="C690" s="23"/>
      <c r="D690" s="23"/>
      <c r="E690" s="23"/>
      <c r="F690" s="32"/>
      <c r="G690" s="32"/>
      <c r="H690" s="32"/>
      <c r="I690" s="32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5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I690" s="33"/>
      <c r="BJ690" s="33"/>
      <c r="BK690" s="33"/>
      <c r="BL690" s="32"/>
      <c r="BM690" s="32"/>
      <c r="BN690" s="33"/>
      <c r="BO690" s="33"/>
      <c r="BP690" s="33"/>
    </row>
    <row r="691" spans="2:68" ht="15.75" customHeight="1" x14ac:dyDescent="0.2">
      <c r="B691" s="22"/>
      <c r="C691" s="23"/>
      <c r="D691" s="23"/>
      <c r="E691" s="23"/>
      <c r="F691" s="32"/>
      <c r="G691" s="32"/>
      <c r="H691" s="32"/>
      <c r="I691" s="32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5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I691" s="33"/>
      <c r="BJ691" s="33"/>
      <c r="BK691" s="33"/>
      <c r="BL691" s="32"/>
      <c r="BM691" s="32"/>
      <c r="BN691" s="33"/>
      <c r="BO691" s="33"/>
      <c r="BP691" s="33"/>
    </row>
    <row r="692" spans="2:68" ht="15.75" customHeight="1" x14ac:dyDescent="0.2">
      <c r="B692" s="22"/>
      <c r="C692" s="23"/>
      <c r="D692" s="23"/>
      <c r="E692" s="23"/>
      <c r="F692" s="32"/>
      <c r="G692" s="32"/>
      <c r="H692" s="32"/>
      <c r="I692" s="32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5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I692" s="33"/>
      <c r="BJ692" s="33"/>
      <c r="BK692" s="33"/>
      <c r="BL692" s="32"/>
      <c r="BM692" s="32"/>
      <c r="BN692" s="33"/>
      <c r="BO692" s="33"/>
      <c r="BP692" s="33"/>
    </row>
    <row r="693" spans="2:68" ht="15.75" customHeight="1" x14ac:dyDescent="0.2">
      <c r="B693" s="22"/>
      <c r="C693" s="23"/>
      <c r="D693" s="23"/>
      <c r="E693" s="23"/>
      <c r="F693" s="32"/>
      <c r="G693" s="32"/>
      <c r="H693" s="32"/>
      <c r="I693" s="32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5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I693" s="33"/>
      <c r="BJ693" s="33"/>
      <c r="BK693" s="33"/>
      <c r="BL693" s="32"/>
      <c r="BM693" s="32"/>
      <c r="BN693" s="33"/>
      <c r="BO693" s="33"/>
      <c r="BP693" s="33"/>
    </row>
    <row r="694" spans="2:68" ht="15.75" customHeight="1" x14ac:dyDescent="0.2">
      <c r="B694" s="22"/>
      <c r="C694" s="23"/>
      <c r="D694" s="23"/>
      <c r="E694" s="23"/>
      <c r="F694" s="32"/>
      <c r="G694" s="32"/>
      <c r="H694" s="32"/>
      <c r="I694" s="32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5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I694" s="33"/>
      <c r="BJ694" s="33"/>
      <c r="BK694" s="33"/>
      <c r="BL694" s="32"/>
      <c r="BM694" s="32"/>
      <c r="BN694" s="33"/>
      <c r="BO694" s="33"/>
      <c r="BP694" s="33"/>
    </row>
    <row r="695" spans="2:68" ht="15.75" customHeight="1" x14ac:dyDescent="0.2">
      <c r="B695" s="22"/>
      <c r="C695" s="23"/>
      <c r="D695" s="23"/>
      <c r="E695" s="23"/>
      <c r="F695" s="32"/>
      <c r="G695" s="32"/>
      <c r="H695" s="32"/>
      <c r="I695" s="32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5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I695" s="33"/>
      <c r="BJ695" s="33"/>
      <c r="BK695" s="33"/>
      <c r="BL695" s="32"/>
      <c r="BM695" s="32"/>
      <c r="BN695" s="33"/>
      <c r="BO695" s="33"/>
      <c r="BP695" s="33"/>
    </row>
    <row r="696" spans="2:68" ht="15.75" customHeight="1" x14ac:dyDescent="0.2">
      <c r="B696" s="22"/>
      <c r="C696" s="23"/>
      <c r="D696" s="23"/>
      <c r="E696" s="23"/>
      <c r="F696" s="32"/>
      <c r="G696" s="32"/>
      <c r="H696" s="32"/>
      <c r="I696" s="32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5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I696" s="33"/>
      <c r="BJ696" s="33"/>
      <c r="BK696" s="33"/>
      <c r="BL696" s="32"/>
      <c r="BM696" s="32"/>
      <c r="BN696" s="33"/>
      <c r="BO696" s="33"/>
      <c r="BP696" s="33"/>
    </row>
    <row r="697" spans="2:68" ht="15.75" customHeight="1" x14ac:dyDescent="0.2">
      <c r="B697" s="22"/>
      <c r="C697" s="23"/>
      <c r="D697" s="23"/>
      <c r="E697" s="23"/>
      <c r="F697" s="32"/>
      <c r="G697" s="32"/>
      <c r="H697" s="32"/>
      <c r="I697" s="32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5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I697" s="33"/>
      <c r="BJ697" s="33"/>
      <c r="BK697" s="33"/>
      <c r="BL697" s="32"/>
      <c r="BM697" s="32"/>
      <c r="BN697" s="33"/>
      <c r="BO697" s="33"/>
      <c r="BP697" s="33"/>
    </row>
    <row r="698" spans="2:68" ht="15.75" customHeight="1" x14ac:dyDescent="0.2">
      <c r="B698" s="22"/>
      <c r="C698" s="23"/>
      <c r="D698" s="23"/>
      <c r="E698" s="23"/>
      <c r="F698" s="32"/>
      <c r="G698" s="32"/>
      <c r="H698" s="32"/>
      <c r="I698" s="32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5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I698" s="33"/>
      <c r="BJ698" s="33"/>
      <c r="BK698" s="33"/>
      <c r="BL698" s="32"/>
      <c r="BM698" s="32"/>
      <c r="BN698" s="33"/>
      <c r="BO698" s="33"/>
      <c r="BP698" s="33"/>
    </row>
    <row r="699" spans="2:68" ht="15.75" customHeight="1" x14ac:dyDescent="0.2">
      <c r="B699" s="22"/>
      <c r="C699" s="23"/>
      <c r="D699" s="23"/>
      <c r="E699" s="23"/>
      <c r="F699" s="32"/>
      <c r="G699" s="32"/>
      <c r="H699" s="32"/>
      <c r="I699" s="32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5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I699" s="33"/>
      <c r="BJ699" s="33"/>
      <c r="BK699" s="33"/>
      <c r="BL699" s="32"/>
      <c r="BM699" s="32"/>
      <c r="BN699" s="33"/>
      <c r="BO699" s="33"/>
      <c r="BP699" s="33"/>
    </row>
    <row r="700" spans="2:68" ht="15.75" customHeight="1" x14ac:dyDescent="0.2">
      <c r="B700" s="22"/>
      <c r="C700" s="23"/>
      <c r="D700" s="23"/>
      <c r="E700" s="23"/>
      <c r="F700" s="32"/>
      <c r="G700" s="32"/>
      <c r="H700" s="32"/>
      <c r="I700" s="32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5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I700" s="33"/>
      <c r="BJ700" s="33"/>
      <c r="BK700" s="33"/>
      <c r="BL700" s="32"/>
      <c r="BM700" s="32"/>
      <c r="BN700" s="33"/>
      <c r="BO700" s="33"/>
      <c r="BP700" s="33"/>
    </row>
    <row r="701" spans="2:68" ht="15.75" customHeight="1" x14ac:dyDescent="0.2">
      <c r="B701" s="22"/>
      <c r="C701" s="23"/>
      <c r="D701" s="23"/>
      <c r="E701" s="23"/>
      <c r="F701" s="32"/>
      <c r="G701" s="32"/>
      <c r="H701" s="32"/>
      <c r="I701" s="32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5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I701" s="33"/>
      <c r="BJ701" s="33"/>
      <c r="BK701" s="33"/>
      <c r="BL701" s="32"/>
      <c r="BM701" s="32"/>
      <c r="BN701" s="33"/>
      <c r="BO701" s="33"/>
      <c r="BP701" s="33"/>
    </row>
    <row r="702" spans="2:68" ht="15.75" customHeight="1" x14ac:dyDescent="0.2">
      <c r="B702" s="22"/>
      <c r="C702" s="23"/>
      <c r="D702" s="23"/>
      <c r="E702" s="23"/>
      <c r="F702" s="32"/>
      <c r="G702" s="32"/>
      <c r="H702" s="32"/>
      <c r="I702" s="32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5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I702" s="33"/>
      <c r="BJ702" s="33"/>
      <c r="BK702" s="33"/>
      <c r="BL702" s="32"/>
      <c r="BM702" s="32"/>
      <c r="BN702" s="33"/>
      <c r="BO702" s="33"/>
      <c r="BP702" s="33"/>
    </row>
    <row r="703" spans="2:68" ht="15.75" customHeight="1" x14ac:dyDescent="0.2">
      <c r="B703" s="22"/>
      <c r="C703" s="23"/>
      <c r="D703" s="23"/>
      <c r="E703" s="23"/>
      <c r="F703" s="32"/>
      <c r="G703" s="32"/>
      <c r="H703" s="32"/>
      <c r="I703" s="32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5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I703" s="33"/>
      <c r="BJ703" s="33"/>
      <c r="BK703" s="33"/>
      <c r="BL703" s="32"/>
      <c r="BM703" s="32"/>
      <c r="BN703" s="33"/>
      <c r="BO703" s="33"/>
      <c r="BP703" s="33"/>
    </row>
    <row r="704" spans="2:68" ht="15.75" customHeight="1" x14ac:dyDescent="0.2">
      <c r="B704" s="22"/>
      <c r="C704" s="23"/>
      <c r="D704" s="23"/>
      <c r="E704" s="23"/>
      <c r="F704" s="32"/>
      <c r="G704" s="32"/>
      <c r="H704" s="32"/>
      <c r="I704" s="32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5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I704" s="33"/>
      <c r="BJ704" s="33"/>
      <c r="BK704" s="33"/>
      <c r="BL704" s="32"/>
      <c r="BM704" s="32"/>
      <c r="BN704" s="33"/>
      <c r="BO704" s="33"/>
      <c r="BP704" s="33"/>
    </row>
    <row r="705" spans="2:68" ht="15.75" customHeight="1" x14ac:dyDescent="0.2">
      <c r="B705" s="22"/>
      <c r="C705" s="23"/>
      <c r="D705" s="23"/>
      <c r="E705" s="23"/>
      <c r="F705" s="32"/>
      <c r="G705" s="32"/>
      <c r="H705" s="32"/>
      <c r="I705" s="32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5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I705" s="33"/>
      <c r="BJ705" s="33"/>
      <c r="BK705" s="33"/>
      <c r="BL705" s="32"/>
      <c r="BM705" s="32"/>
      <c r="BN705" s="33"/>
      <c r="BO705" s="33"/>
      <c r="BP705" s="33"/>
    </row>
    <row r="706" spans="2:68" ht="15.75" customHeight="1" x14ac:dyDescent="0.2">
      <c r="B706" s="22"/>
      <c r="C706" s="23"/>
      <c r="D706" s="23"/>
      <c r="E706" s="23"/>
      <c r="F706" s="32"/>
      <c r="G706" s="32"/>
      <c r="H706" s="32"/>
      <c r="I706" s="32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5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I706" s="33"/>
      <c r="BJ706" s="33"/>
      <c r="BK706" s="33"/>
      <c r="BL706" s="32"/>
      <c r="BM706" s="32"/>
      <c r="BN706" s="33"/>
      <c r="BO706" s="33"/>
      <c r="BP706" s="33"/>
    </row>
    <row r="707" spans="2:68" ht="15.75" customHeight="1" x14ac:dyDescent="0.2">
      <c r="B707" s="22"/>
      <c r="C707" s="23"/>
      <c r="D707" s="23"/>
      <c r="E707" s="23"/>
      <c r="F707" s="32"/>
      <c r="G707" s="32"/>
      <c r="H707" s="32"/>
      <c r="I707" s="32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5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I707" s="33"/>
      <c r="BJ707" s="33"/>
      <c r="BK707" s="33"/>
      <c r="BL707" s="32"/>
      <c r="BM707" s="32"/>
      <c r="BN707" s="33"/>
      <c r="BO707" s="33"/>
      <c r="BP707" s="33"/>
    </row>
    <row r="708" spans="2:68" ht="15.75" customHeight="1" x14ac:dyDescent="0.2">
      <c r="B708" s="22"/>
      <c r="C708" s="23"/>
      <c r="D708" s="23"/>
      <c r="E708" s="23"/>
      <c r="F708" s="32"/>
      <c r="G708" s="32"/>
      <c r="H708" s="32"/>
      <c r="I708" s="32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5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I708" s="33"/>
      <c r="BJ708" s="33"/>
      <c r="BK708" s="33"/>
      <c r="BL708" s="32"/>
      <c r="BM708" s="32"/>
      <c r="BN708" s="33"/>
      <c r="BO708" s="33"/>
      <c r="BP708" s="33"/>
    </row>
    <row r="709" spans="2:68" ht="15.75" customHeight="1" x14ac:dyDescent="0.2">
      <c r="B709" s="22"/>
      <c r="C709" s="23"/>
      <c r="D709" s="23"/>
      <c r="E709" s="23"/>
      <c r="F709" s="32"/>
      <c r="G709" s="32"/>
      <c r="H709" s="32"/>
      <c r="I709" s="32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5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I709" s="33"/>
      <c r="BJ709" s="33"/>
      <c r="BK709" s="33"/>
      <c r="BL709" s="32"/>
      <c r="BM709" s="32"/>
      <c r="BN709" s="33"/>
      <c r="BO709" s="33"/>
      <c r="BP709" s="33"/>
    </row>
    <row r="710" spans="2:68" ht="15.75" customHeight="1" x14ac:dyDescent="0.2">
      <c r="B710" s="22"/>
      <c r="C710" s="23"/>
      <c r="D710" s="23"/>
      <c r="E710" s="23"/>
      <c r="F710" s="32"/>
      <c r="G710" s="32"/>
      <c r="H710" s="32"/>
      <c r="I710" s="32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5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I710" s="33"/>
      <c r="BJ710" s="33"/>
      <c r="BK710" s="33"/>
      <c r="BL710" s="32"/>
      <c r="BM710" s="32"/>
      <c r="BN710" s="33"/>
      <c r="BO710" s="33"/>
      <c r="BP710" s="33"/>
    </row>
    <row r="711" spans="2:68" ht="15.75" customHeight="1" x14ac:dyDescent="0.2">
      <c r="B711" s="22"/>
      <c r="C711" s="23"/>
      <c r="D711" s="23"/>
      <c r="E711" s="23"/>
      <c r="F711" s="32"/>
      <c r="G711" s="32"/>
      <c r="H711" s="32"/>
      <c r="I711" s="32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5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I711" s="33"/>
      <c r="BJ711" s="33"/>
      <c r="BK711" s="33"/>
      <c r="BL711" s="32"/>
      <c r="BM711" s="32"/>
      <c r="BN711" s="33"/>
      <c r="BO711" s="33"/>
      <c r="BP711" s="33"/>
    </row>
    <row r="712" spans="2:68" ht="15.75" customHeight="1" x14ac:dyDescent="0.2">
      <c r="B712" s="22"/>
      <c r="C712" s="23"/>
      <c r="D712" s="23"/>
      <c r="E712" s="23"/>
      <c r="F712" s="32"/>
      <c r="G712" s="32"/>
      <c r="H712" s="32"/>
      <c r="I712" s="32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5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I712" s="33"/>
      <c r="BJ712" s="33"/>
      <c r="BK712" s="33"/>
      <c r="BL712" s="32"/>
      <c r="BM712" s="32"/>
      <c r="BN712" s="33"/>
      <c r="BO712" s="33"/>
      <c r="BP712" s="33"/>
    </row>
    <row r="713" spans="2:68" ht="15.75" customHeight="1" x14ac:dyDescent="0.2">
      <c r="B713" s="22"/>
      <c r="C713" s="23"/>
      <c r="D713" s="23"/>
      <c r="E713" s="23"/>
      <c r="F713" s="32"/>
      <c r="G713" s="32"/>
      <c r="H713" s="32"/>
      <c r="I713" s="32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5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I713" s="33"/>
      <c r="BJ713" s="33"/>
      <c r="BK713" s="33"/>
      <c r="BL713" s="32"/>
      <c r="BM713" s="32"/>
      <c r="BN713" s="33"/>
      <c r="BO713" s="33"/>
      <c r="BP713" s="33"/>
    </row>
    <row r="714" spans="2:68" ht="15.75" customHeight="1" x14ac:dyDescent="0.2">
      <c r="B714" s="22"/>
      <c r="C714" s="23"/>
      <c r="D714" s="23"/>
      <c r="E714" s="23"/>
      <c r="F714" s="32"/>
      <c r="G714" s="32"/>
      <c r="H714" s="32"/>
      <c r="I714" s="32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5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I714" s="33"/>
      <c r="BJ714" s="33"/>
      <c r="BK714" s="33"/>
      <c r="BL714" s="32"/>
      <c r="BM714" s="32"/>
      <c r="BN714" s="33"/>
      <c r="BO714" s="33"/>
      <c r="BP714" s="33"/>
    </row>
    <row r="715" spans="2:68" ht="15.75" customHeight="1" x14ac:dyDescent="0.2">
      <c r="B715" s="22"/>
      <c r="C715" s="23"/>
      <c r="D715" s="23"/>
      <c r="E715" s="23"/>
      <c r="F715" s="32"/>
      <c r="G715" s="32"/>
      <c r="H715" s="32"/>
      <c r="I715" s="32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5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I715" s="33"/>
      <c r="BJ715" s="33"/>
      <c r="BK715" s="33"/>
      <c r="BL715" s="32"/>
      <c r="BM715" s="32"/>
      <c r="BN715" s="33"/>
      <c r="BO715" s="33"/>
      <c r="BP715" s="33"/>
    </row>
    <row r="716" spans="2:68" ht="15.75" customHeight="1" x14ac:dyDescent="0.2">
      <c r="B716" s="22"/>
      <c r="C716" s="23"/>
      <c r="D716" s="23"/>
      <c r="E716" s="23"/>
      <c r="F716" s="32"/>
      <c r="G716" s="32"/>
      <c r="H716" s="32"/>
      <c r="I716" s="32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5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I716" s="33"/>
      <c r="BJ716" s="33"/>
      <c r="BK716" s="33"/>
      <c r="BL716" s="32"/>
      <c r="BM716" s="32"/>
      <c r="BN716" s="33"/>
      <c r="BO716" s="33"/>
      <c r="BP716" s="33"/>
    </row>
    <row r="717" spans="2:68" ht="15.75" customHeight="1" x14ac:dyDescent="0.2">
      <c r="B717" s="22"/>
      <c r="C717" s="23"/>
      <c r="D717" s="23"/>
      <c r="E717" s="23"/>
      <c r="F717" s="32"/>
      <c r="G717" s="32"/>
      <c r="H717" s="32"/>
      <c r="I717" s="32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5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I717" s="33"/>
      <c r="BJ717" s="33"/>
      <c r="BK717" s="33"/>
      <c r="BL717" s="32"/>
      <c r="BM717" s="32"/>
      <c r="BN717" s="33"/>
      <c r="BO717" s="33"/>
      <c r="BP717" s="33"/>
    </row>
    <row r="718" spans="2:68" ht="15.75" customHeight="1" x14ac:dyDescent="0.2">
      <c r="B718" s="22"/>
      <c r="C718" s="23"/>
      <c r="D718" s="23"/>
      <c r="E718" s="23"/>
      <c r="F718" s="32"/>
      <c r="G718" s="32"/>
      <c r="H718" s="32"/>
      <c r="I718" s="32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5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I718" s="33"/>
      <c r="BJ718" s="33"/>
      <c r="BK718" s="33"/>
      <c r="BL718" s="32"/>
      <c r="BM718" s="32"/>
      <c r="BN718" s="33"/>
      <c r="BO718" s="33"/>
      <c r="BP718" s="33"/>
    </row>
    <row r="719" spans="2:68" ht="15.75" customHeight="1" x14ac:dyDescent="0.2">
      <c r="B719" s="22"/>
      <c r="C719" s="23"/>
      <c r="D719" s="23"/>
      <c r="E719" s="23"/>
      <c r="F719" s="32"/>
      <c r="G719" s="32"/>
      <c r="H719" s="32"/>
      <c r="I719" s="32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5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I719" s="33"/>
      <c r="BJ719" s="33"/>
      <c r="BK719" s="33"/>
      <c r="BL719" s="32"/>
      <c r="BM719" s="32"/>
      <c r="BN719" s="33"/>
      <c r="BO719" s="33"/>
      <c r="BP719" s="33"/>
    </row>
    <row r="720" spans="2:68" ht="15.75" customHeight="1" x14ac:dyDescent="0.2">
      <c r="B720" s="22"/>
      <c r="C720" s="23"/>
      <c r="D720" s="23"/>
      <c r="E720" s="23"/>
      <c r="F720" s="32"/>
      <c r="G720" s="32"/>
      <c r="H720" s="32"/>
      <c r="I720" s="32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5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I720" s="33"/>
      <c r="BJ720" s="33"/>
      <c r="BK720" s="33"/>
      <c r="BL720" s="32"/>
      <c r="BM720" s="32"/>
      <c r="BN720" s="33"/>
      <c r="BO720" s="33"/>
      <c r="BP720" s="33"/>
    </row>
    <row r="721" spans="2:68" ht="15.75" customHeight="1" x14ac:dyDescent="0.2">
      <c r="B721" s="22"/>
      <c r="C721" s="23"/>
      <c r="D721" s="23"/>
      <c r="E721" s="23"/>
      <c r="F721" s="32"/>
      <c r="G721" s="32"/>
      <c r="H721" s="32"/>
      <c r="I721" s="32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5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I721" s="33"/>
      <c r="BJ721" s="33"/>
      <c r="BK721" s="33"/>
      <c r="BL721" s="32"/>
      <c r="BM721" s="32"/>
      <c r="BN721" s="33"/>
      <c r="BO721" s="33"/>
      <c r="BP721" s="33"/>
    </row>
    <row r="722" spans="2:68" ht="15.75" customHeight="1" x14ac:dyDescent="0.2">
      <c r="B722" s="22"/>
      <c r="C722" s="23"/>
      <c r="D722" s="23"/>
      <c r="E722" s="23"/>
      <c r="F722" s="32"/>
      <c r="G722" s="32"/>
      <c r="H722" s="32"/>
      <c r="I722" s="32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5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I722" s="33"/>
      <c r="BJ722" s="33"/>
      <c r="BK722" s="33"/>
      <c r="BL722" s="32"/>
      <c r="BM722" s="32"/>
      <c r="BN722" s="33"/>
      <c r="BO722" s="33"/>
      <c r="BP722" s="33"/>
    </row>
    <row r="723" spans="2:68" ht="15.75" customHeight="1" x14ac:dyDescent="0.2">
      <c r="B723" s="22"/>
      <c r="C723" s="23"/>
      <c r="D723" s="23"/>
      <c r="E723" s="23"/>
      <c r="F723" s="32"/>
      <c r="G723" s="32"/>
      <c r="H723" s="32"/>
      <c r="I723" s="32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5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I723" s="33"/>
      <c r="BJ723" s="33"/>
      <c r="BK723" s="33"/>
      <c r="BL723" s="32"/>
      <c r="BM723" s="32"/>
      <c r="BN723" s="33"/>
      <c r="BO723" s="33"/>
      <c r="BP723" s="33"/>
    </row>
    <row r="724" spans="2:68" ht="15.75" customHeight="1" x14ac:dyDescent="0.2">
      <c r="B724" s="22"/>
      <c r="C724" s="23"/>
      <c r="D724" s="23"/>
      <c r="E724" s="23"/>
      <c r="F724" s="32"/>
      <c r="G724" s="32"/>
      <c r="H724" s="32"/>
      <c r="I724" s="32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5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I724" s="33"/>
      <c r="BJ724" s="33"/>
      <c r="BK724" s="33"/>
      <c r="BL724" s="32"/>
      <c r="BM724" s="32"/>
      <c r="BN724" s="33"/>
      <c r="BO724" s="33"/>
      <c r="BP724" s="33"/>
    </row>
    <row r="725" spans="2:68" ht="15.75" customHeight="1" x14ac:dyDescent="0.2">
      <c r="B725" s="22"/>
      <c r="C725" s="23"/>
      <c r="D725" s="23"/>
      <c r="E725" s="23"/>
      <c r="F725" s="32"/>
      <c r="G725" s="32"/>
      <c r="H725" s="32"/>
      <c r="I725" s="32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5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I725" s="33"/>
      <c r="BJ725" s="33"/>
      <c r="BK725" s="33"/>
      <c r="BL725" s="32"/>
      <c r="BM725" s="32"/>
      <c r="BN725" s="33"/>
      <c r="BO725" s="33"/>
      <c r="BP725" s="33"/>
    </row>
    <row r="726" spans="2:68" ht="15.75" customHeight="1" x14ac:dyDescent="0.2">
      <c r="B726" s="22"/>
      <c r="C726" s="23"/>
      <c r="D726" s="23"/>
      <c r="E726" s="23"/>
      <c r="F726" s="32"/>
      <c r="G726" s="32"/>
      <c r="H726" s="32"/>
      <c r="I726" s="32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5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I726" s="33"/>
      <c r="BJ726" s="33"/>
      <c r="BK726" s="33"/>
      <c r="BL726" s="32"/>
      <c r="BM726" s="32"/>
      <c r="BN726" s="33"/>
      <c r="BO726" s="33"/>
      <c r="BP726" s="33"/>
    </row>
    <row r="727" spans="2:68" ht="15.75" customHeight="1" x14ac:dyDescent="0.2">
      <c r="B727" s="22"/>
      <c r="C727" s="23"/>
      <c r="D727" s="23"/>
      <c r="E727" s="23"/>
      <c r="F727" s="32"/>
      <c r="G727" s="32"/>
      <c r="H727" s="32"/>
      <c r="I727" s="32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5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I727" s="33"/>
      <c r="BJ727" s="33"/>
      <c r="BK727" s="33"/>
      <c r="BL727" s="32"/>
      <c r="BM727" s="32"/>
      <c r="BN727" s="33"/>
      <c r="BO727" s="33"/>
      <c r="BP727" s="33"/>
    </row>
    <row r="728" spans="2:68" ht="15.75" customHeight="1" x14ac:dyDescent="0.2">
      <c r="B728" s="22"/>
      <c r="C728" s="23"/>
      <c r="D728" s="23"/>
      <c r="E728" s="23"/>
      <c r="F728" s="32"/>
      <c r="G728" s="32"/>
      <c r="H728" s="32"/>
      <c r="I728" s="32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5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I728" s="33"/>
      <c r="BJ728" s="33"/>
      <c r="BK728" s="33"/>
      <c r="BL728" s="32"/>
      <c r="BM728" s="32"/>
      <c r="BN728" s="33"/>
      <c r="BO728" s="33"/>
      <c r="BP728" s="33"/>
    </row>
    <row r="729" spans="2:68" ht="15.75" customHeight="1" x14ac:dyDescent="0.2">
      <c r="B729" s="22"/>
      <c r="C729" s="23"/>
      <c r="D729" s="23"/>
      <c r="E729" s="23"/>
      <c r="F729" s="32"/>
      <c r="G729" s="32"/>
      <c r="H729" s="32"/>
      <c r="I729" s="32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5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I729" s="33"/>
      <c r="BJ729" s="33"/>
      <c r="BK729" s="33"/>
      <c r="BL729" s="32"/>
      <c r="BM729" s="32"/>
      <c r="BN729" s="33"/>
      <c r="BO729" s="33"/>
      <c r="BP729" s="33"/>
    </row>
    <row r="730" spans="2:68" ht="15.75" customHeight="1" x14ac:dyDescent="0.2">
      <c r="B730" s="22"/>
      <c r="C730" s="23"/>
      <c r="D730" s="23"/>
      <c r="E730" s="23"/>
      <c r="F730" s="32"/>
      <c r="G730" s="32"/>
      <c r="H730" s="32"/>
      <c r="I730" s="32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5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I730" s="33"/>
      <c r="BJ730" s="33"/>
      <c r="BK730" s="33"/>
      <c r="BL730" s="32"/>
      <c r="BM730" s="32"/>
      <c r="BN730" s="33"/>
      <c r="BO730" s="33"/>
      <c r="BP730" s="33"/>
    </row>
    <row r="731" spans="2:68" ht="15.75" customHeight="1" x14ac:dyDescent="0.2">
      <c r="B731" s="22"/>
      <c r="C731" s="23"/>
      <c r="D731" s="23"/>
      <c r="E731" s="23"/>
      <c r="F731" s="32"/>
      <c r="G731" s="32"/>
      <c r="H731" s="32"/>
      <c r="I731" s="32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5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I731" s="33"/>
      <c r="BJ731" s="33"/>
      <c r="BK731" s="33"/>
      <c r="BL731" s="32"/>
      <c r="BM731" s="32"/>
      <c r="BN731" s="33"/>
      <c r="BO731" s="33"/>
      <c r="BP731" s="33"/>
    </row>
    <row r="732" spans="2:68" ht="15.75" customHeight="1" x14ac:dyDescent="0.2">
      <c r="B732" s="22"/>
      <c r="C732" s="23"/>
      <c r="D732" s="23"/>
      <c r="E732" s="23"/>
      <c r="F732" s="32"/>
      <c r="G732" s="32"/>
      <c r="H732" s="32"/>
      <c r="I732" s="32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5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I732" s="33"/>
      <c r="BJ732" s="33"/>
      <c r="BK732" s="33"/>
      <c r="BL732" s="32"/>
      <c r="BM732" s="32"/>
      <c r="BN732" s="33"/>
      <c r="BO732" s="33"/>
      <c r="BP732" s="33"/>
    </row>
    <row r="733" spans="2:68" ht="15.75" customHeight="1" x14ac:dyDescent="0.2">
      <c r="B733" s="22"/>
      <c r="C733" s="23"/>
      <c r="D733" s="23"/>
      <c r="E733" s="23"/>
      <c r="F733" s="32"/>
      <c r="G733" s="32"/>
      <c r="H733" s="32"/>
      <c r="I733" s="32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5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I733" s="33"/>
      <c r="BJ733" s="33"/>
      <c r="BK733" s="33"/>
      <c r="BL733" s="32"/>
      <c r="BM733" s="32"/>
      <c r="BN733" s="33"/>
      <c r="BO733" s="33"/>
      <c r="BP733" s="33"/>
    </row>
    <row r="734" spans="2:68" ht="15.75" customHeight="1" x14ac:dyDescent="0.2">
      <c r="B734" s="22"/>
      <c r="C734" s="23"/>
      <c r="D734" s="23"/>
      <c r="E734" s="23"/>
      <c r="F734" s="32"/>
      <c r="G734" s="32"/>
      <c r="H734" s="32"/>
      <c r="I734" s="32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5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I734" s="33"/>
      <c r="BJ734" s="33"/>
      <c r="BK734" s="33"/>
      <c r="BL734" s="32"/>
      <c r="BM734" s="32"/>
      <c r="BN734" s="33"/>
      <c r="BO734" s="33"/>
      <c r="BP734" s="33"/>
    </row>
    <row r="735" spans="2:68" ht="15.75" customHeight="1" x14ac:dyDescent="0.2">
      <c r="B735" s="22"/>
      <c r="C735" s="23"/>
      <c r="D735" s="23"/>
      <c r="E735" s="23"/>
      <c r="F735" s="32"/>
      <c r="G735" s="32"/>
      <c r="H735" s="32"/>
      <c r="I735" s="32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5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I735" s="33"/>
      <c r="BJ735" s="33"/>
      <c r="BK735" s="33"/>
      <c r="BL735" s="32"/>
      <c r="BM735" s="32"/>
      <c r="BN735" s="33"/>
      <c r="BO735" s="33"/>
      <c r="BP735" s="33"/>
    </row>
    <row r="736" spans="2:68" ht="15.75" customHeight="1" x14ac:dyDescent="0.2">
      <c r="B736" s="22"/>
      <c r="C736" s="23"/>
      <c r="D736" s="23"/>
      <c r="E736" s="23"/>
      <c r="F736" s="32"/>
      <c r="G736" s="32"/>
      <c r="H736" s="32"/>
      <c r="I736" s="32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5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I736" s="33"/>
      <c r="BJ736" s="33"/>
      <c r="BK736" s="33"/>
      <c r="BL736" s="32"/>
      <c r="BM736" s="32"/>
      <c r="BN736" s="33"/>
      <c r="BO736" s="33"/>
      <c r="BP736" s="33"/>
    </row>
    <row r="737" spans="2:68" ht="15.75" customHeight="1" x14ac:dyDescent="0.2">
      <c r="B737" s="22"/>
      <c r="C737" s="23"/>
      <c r="D737" s="23"/>
      <c r="E737" s="23"/>
      <c r="F737" s="32"/>
      <c r="G737" s="32"/>
      <c r="H737" s="32"/>
      <c r="I737" s="32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5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I737" s="33"/>
      <c r="BJ737" s="33"/>
      <c r="BK737" s="33"/>
      <c r="BL737" s="32"/>
      <c r="BM737" s="32"/>
      <c r="BN737" s="33"/>
      <c r="BO737" s="33"/>
      <c r="BP737" s="33"/>
    </row>
    <row r="738" spans="2:68" ht="15.75" customHeight="1" x14ac:dyDescent="0.2">
      <c r="B738" s="22"/>
      <c r="C738" s="23"/>
      <c r="D738" s="23"/>
      <c r="E738" s="23"/>
      <c r="F738" s="32"/>
      <c r="G738" s="32"/>
      <c r="H738" s="32"/>
      <c r="I738" s="32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5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I738" s="33"/>
      <c r="BJ738" s="33"/>
      <c r="BK738" s="33"/>
      <c r="BL738" s="32"/>
      <c r="BM738" s="32"/>
      <c r="BN738" s="33"/>
      <c r="BO738" s="33"/>
      <c r="BP738" s="33"/>
    </row>
    <row r="739" spans="2:68" ht="15.75" customHeight="1" x14ac:dyDescent="0.2">
      <c r="B739" s="22"/>
      <c r="C739" s="23"/>
      <c r="D739" s="23"/>
      <c r="E739" s="23"/>
      <c r="F739" s="32"/>
      <c r="G739" s="32"/>
      <c r="H739" s="32"/>
      <c r="I739" s="32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5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I739" s="33"/>
      <c r="BJ739" s="33"/>
      <c r="BK739" s="33"/>
      <c r="BL739" s="32"/>
      <c r="BM739" s="32"/>
      <c r="BN739" s="33"/>
      <c r="BO739" s="33"/>
      <c r="BP739" s="33"/>
    </row>
    <row r="740" spans="2:68" ht="15.75" customHeight="1" x14ac:dyDescent="0.2">
      <c r="B740" s="22"/>
      <c r="C740" s="23"/>
      <c r="D740" s="23"/>
      <c r="E740" s="23"/>
      <c r="F740" s="32"/>
      <c r="G740" s="32"/>
      <c r="H740" s="32"/>
      <c r="I740" s="32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5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I740" s="33"/>
      <c r="BJ740" s="33"/>
      <c r="BK740" s="33"/>
      <c r="BL740" s="32"/>
      <c r="BM740" s="32"/>
      <c r="BN740" s="33"/>
      <c r="BO740" s="33"/>
      <c r="BP740" s="33"/>
    </row>
    <row r="741" spans="2:68" ht="15.75" customHeight="1" x14ac:dyDescent="0.2">
      <c r="B741" s="22"/>
      <c r="C741" s="23"/>
      <c r="D741" s="23"/>
      <c r="E741" s="23"/>
      <c r="F741" s="32"/>
      <c r="G741" s="32"/>
      <c r="H741" s="32"/>
      <c r="I741" s="32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5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I741" s="33"/>
      <c r="BJ741" s="33"/>
      <c r="BK741" s="33"/>
      <c r="BL741" s="32"/>
      <c r="BM741" s="32"/>
      <c r="BN741" s="33"/>
      <c r="BO741" s="33"/>
      <c r="BP741" s="33"/>
    </row>
    <row r="742" spans="2:68" ht="15.75" customHeight="1" x14ac:dyDescent="0.2">
      <c r="B742" s="22"/>
      <c r="C742" s="23"/>
      <c r="D742" s="23"/>
      <c r="E742" s="23"/>
      <c r="F742" s="32"/>
      <c r="G742" s="32"/>
      <c r="H742" s="32"/>
      <c r="I742" s="32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5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I742" s="33"/>
      <c r="BJ742" s="33"/>
      <c r="BK742" s="33"/>
      <c r="BL742" s="32"/>
      <c r="BM742" s="32"/>
      <c r="BN742" s="33"/>
      <c r="BO742" s="33"/>
      <c r="BP742" s="33"/>
    </row>
    <row r="743" spans="2:68" ht="15.75" customHeight="1" x14ac:dyDescent="0.2">
      <c r="B743" s="22"/>
      <c r="C743" s="23"/>
      <c r="D743" s="23"/>
      <c r="E743" s="23"/>
      <c r="F743" s="32"/>
      <c r="G743" s="32"/>
      <c r="H743" s="32"/>
      <c r="I743" s="32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5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I743" s="33"/>
      <c r="BJ743" s="33"/>
      <c r="BK743" s="33"/>
      <c r="BL743" s="32"/>
      <c r="BM743" s="32"/>
      <c r="BN743" s="33"/>
      <c r="BO743" s="33"/>
      <c r="BP743" s="33"/>
    </row>
    <row r="744" spans="2:68" ht="15.75" customHeight="1" x14ac:dyDescent="0.2">
      <c r="B744" s="22"/>
      <c r="C744" s="23"/>
      <c r="D744" s="23"/>
      <c r="E744" s="23"/>
      <c r="F744" s="32"/>
      <c r="G744" s="32"/>
      <c r="H744" s="32"/>
      <c r="I744" s="32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5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I744" s="33"/>
      <c r="BJ744" s="33"/>
      <c r="BK744" s="33"/>
      <c r="BL744" s="32"/>
      <c r="BM744" s="32"/>
      <c r="BN744" s="33"/>
      <c r="BO744" s="33"/>
      <c r="BP744" s="33"/>
    </row>
    <row r="745" spans="2:68" ht="15.75" customHeight="1" x14ac:dyDescent="0.2">
      <c r="B745" s="22"/>
      <c r="C745" s="23"/>
      <c r="D745" s="23"/>
      <c r="E745" s="23"/>
      <c r="F745" s="32"/>
      <c r="G745" s="32"/>
      <c r="H745" s="32"/>
      <c r="I745" s="32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5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I745" s="33"/>
      <c r="BJ745" s="33"/>
      <c r="BK745" s="33"/>
      <c r="BL745" s="32"/>
      <c r="BM745" s="32"/>
      <c r="BN745" s="33"/>
      <c r="BO745" s="33"/>
      <c r="BP745" s="33"/>
    </row>
    <row r="746" spans="2:68" ht="15.75" customHeight="1" x14ac:dyDescent="0.2">
      <c r="B746" s="22"/>
      <c r="C746" s="23"/>
      <c r="D746" s="23"/>
      <c r="E746" s="23"/>
      <c r="F746" s="32"/>
      <c r="G746" s="32"/>
      <c r="H746" s="32"/>
      <c r="I746" s="32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5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I746" s="33"/>
      <c r="BJ746" s="33"/>
      <c r="BK746" s="33"/>
      <c r="BL746" s="32"/>
      <c r="BM746" s="32"/>
      <c r="BN746" s="33"/>
      <c r="BO746" s="33"/>
      <c r="BP746" s="33"/>
    </row>
    <row r="747" spans="2:68" ht="15.75" customHeight="1" x14ac:dyDescent="0.2">
      <c r="B747" s="22"/>
      <c r="C747" s="23"/>
      <c r="D747" s="23"/>
      <c r="E747" s="23"/>
      <c r="F747" s="32"/>
      <c r="G747" s="32"/>
      <c r="H747" s="32"/>
      <c r="I747" s="32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5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I747" s="33"/>
      <c r="BJ747" s="33"/>
      <c r="BK747" s="33"/>
      <c r="BL747" s="32"/>
      <c r="BM747" s="32"/>
      <c r="BN747" s="33"/>
      <c r="BO747" s="33"/>
      <c r="BP747" s="33"/>
    </row>
    <row r="748" spans="2:68" ht="15.75" customHeight="1" x14ac:dyDescent="0.2">
      <c r="B748" s="22"/>
      <c r="C748" s="23"/>
      <c r="D748" s="23"/>
      <c r="E748" s="23"/>
      <c r="F748" s="32"/>
      <c r="G748" s="32"/>
      <c r="H748" s="32"/>
      <c r="I748" s="32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5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I748" s="33"/>
      <c r="BJ748" s="33"/>
      <c r="BK748" s="33"/>
      <c r="BL748" s="32"/>
      <c r="BM748" s="32"/>
      <c r="BN748" s="33"/>
      <c r="BO748" s="33"/>
      <c r="BP748" s="33"/>
    </row>
    <row r="749" spans="2:68" ht="15.75" customHeight="1" x14ac:dyDescent="0.2">
      <c r="B749" s="22"/>
      <c r="C749" s="23"/>
      <c r="D749" s="23"/>
      <c r="E749" s="23"/>
      <c r="F749" s="32"/>
      <c r="G749" s="32"/>
      <c r="H749" s="32"/>
      <c r="I749" s="32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5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I749" s="33"/>
      <c r="BJ749" s="33"/>
      <c r="BK749" s="33"/>
      <c r="BL749" s="32"/>
      <c r="BM749" s="32"/>
      <c r="BN749" s="33"/>
      <c r="BO749" s="33"/>
      <c r="BP749" s="33"/>
    </row>
    <row r="750" spans="2:68" ht="15.75" customHeight="1" x14ac:dyDescent="0.2">
      <c r="B750" s="22"/>
      <c r="C750" s="23"/>
      <c r="D750" s="23"/>
      <c r="E750" s="23"/>
      <c r="F750" s="32"/>
      <c r="G750" s="32"/>
      <c r="H750" s="32"/>
      <c r="I750" s="32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5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I750" s="33"/>
      <c r="BJ750" s="33"/>
      <c r="BK750" s="33"/>
      <c r="BL750" s="32"/>
      <c r="BM750" s="32"/>
      <c r="BN750" s="33"/>
      <c r="BO750" s="33"/>
      <c r="BP750" s="33"/>
    </row>
    <row r="751" spans="2:68" ht="15.75" customHeight="1" x14ac:dyDescent="0.2">
      <c r="B751" s="22"/>
      <c r="C751" s="23"/>
      <c r="D751" s="23"/>
      <c r="E751" s="23"/>
      <c r="F751" s="32"/>
      <c r="G751" s="32"/>
      <c r="H751" s="32"/>
      <c r="I751" s="32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5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I751" s="33"/>
      <c r="BJ751" s="33"/>
      <c r="BK751" s="33"/>
      <c r="BL751" s="32"/>
      <c r="BM751" s="32"/>
      <c r="BN751" s="33"/>
      <c r="BO751" s="33"/>
      <c r="BP751" s="33"/>
    </row>
    <row r="752" spans="2:68" ht="15.75" customHeight="1" x14ac:dyDescent="0.2">
      <c r="B752" s="22"/>
      <c r="C752" s="23"/>
      <c r="D752" s="23"/>
      <c r="E752" s="23"/>
      <c r="F752" s="32"/>
      <c r="G752" s="32"/>
      <c r="H752" s="32"/>
      <c r="I752" s="32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5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I752" s="33"/>
      <c r="BJ752" s="33"/>
      <c r="BK752" s="33"/>
      <c r="BL752" s="32"/>
      <c r="BM752" s="32"/>
      <c r="BN752" s="33"/>
      <c r="BO752" s="33"/>
      <c r="BP752" s="33"/>
    </row>
    <row r="753" spans="2:68" ht="15.75" customHeight="1" x14ac:dyDescent="0.2">
      <c r="B753" s="22"/>
      <c r="C753" s="23"/>
      <c r="D753" s="23"/>
      <c r="E753" s="23"/>
      <c r="F753" s="32"/>
      <c r="G753" s="32"/>
      <c r="H753" s="32"/>
      <c r="I753" s="32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5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I753" s="33"/>
      <c r="BJ753" s="33"/>
      <c r="BK753" s="33"/>
      <c r="BL753" s="32"/>
      <c r="BM753" s="32"/>
      <c r="BN753" s="33"/>
      <c r="BO753" s="33"/>
      <c r="BP753" s="33"/>
    </row>
    <row r="754" spans="2:68" ht="15.75" customHeight="1" x14ac:dyDescent="0.2">
      <c r="B754" s="22"/>
      <c r="C754" s="23"/>
      <c r="D754" s="23"/>
      <c r="E754" s="23"/>
      <c r="F754" s="32"/>
      <c r="G754" s="32"/>
      <c r="H754" s="32"/>
      <c r="I754" s="32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5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I754" s="33"/>
      <c r="BJ754" s="33"/>
      <c r="BK754" s="33"/>
      <c r="BL754" s="32"/>
      <c r="BM754" s="32"/>
      <c r="BN754" s="33"/>
      <c r="BO754" s="33"/>
      <c r="BP754" s="33"/>
    </row>
    <row r="755" spans="2:68" ht="15.75" customHeight="1" x14ac:dyDescent="0.2">
      <c r="B755" s="22"/>
      <c r="C755" s="23"/>
      <c r="D755" s="23"/>
      <c r="E755" s="23"/>
      <c r="F755" s="32"/>
      <c r="G755" s="32"/>
      <c r="H755" s="32"/>
      <c r="I755" s="32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5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I755" s="33"/>
      <c r="BJ755" s="33"/>
      <c r="BK755" s="33"/>
      <c r="BL755" s="32"/>
      <c r="BM755" s="32"/>
      <c r="BN755" s="33"/>
      <c r="BO755" s="33"/>
      <c r="BP755" s="33"/>
    </row>
    <row r="756" spans="2:68" ht="15.75" customHeight="1" x14ac:dyDescent="0.2">
      <c r="B756" s="22"/>
      <c r="C756" s="23"/>
      <c r="D756" s="23"/>
      <c r="E756" s="23"/>
      <c r="F756" s="32"/>
      <c r="G756" s="32"/>
      <c r="H756" s="32"/>
      <c r="I756" s="32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5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I756" s="33"/>
      <c r="BJ756" s="33"/>
      <c r="BK756" s="33"/>
      <c r="BL756" s="32"/>
      <c r="BM756" s="32"/>
      <c r="BN756" s="33"/>
      <c r="BO756" s="33"/>
      <c r="BP756" s="33"/>
    </row>
    <row r="757" spans="2:68" ht="15.75" customHeight="1" x14ac:dyDescent="0.2">
      <c r="B757" s="22"/>
      <c r="C757" s="23"/>
      <c r="D757" s="23"/>
      <c r="E757" s="23"/>
      <c r="F757" s="32"/>
      <c r="G757" s="32"/>
      <c r="H757" s="32"/>
      <c r="I757" s="32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5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I757" s="33"/>
      <c r="BJ757" s="33"/>
      <c r="BK757" s="33"/>
      <c r="BL757" s="32"/>
      <c r="BM757" s="32"/>
      <c r="BN757" s="33"/>
      <c r="BO757" s="33"/>
      <c r="BP757" s="33"/>
    </row>
    <row r="758" spans="2:68" ht="15.75" customHeight="1" x14ac:dyDescent="0.2">
      <c r="B758" s="22"/>
      <c r="C758" s="23"/>
      <c r="D758" s="23"/>
      <c r="E758" s="23"/>
      <c r="F758" s="32"/>
      <c r="G758" s="32"/>
      <c r="H758" s="32"/>
      <c r="I758" s="32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5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I758" s="33"/>
      <c r="BJ758" s="33"/>
      <c r="BK758" s="33"/>
      <c r="BL758" s="32"/>
      <c r="BM758" s="32"/>
      <c r="BN758" s="33"/>
      <c r="BO758" s="33"/>
      <c r="BP758" s="33"/>
    </row>
    <row r="759" spans="2:68" ht="15.75" customHeight="1" x14ac:dyDescent="0.2">
      <c r="B759" s="22"/>
      <c r="C759" s="23"/>
      <c r="D759" s="23"/>
      <c r="E759" s="23"/>
      <c r="F759" s="32"/>
      <c r="G759" s="32"/>
      <c r="H759" s="32"/>
      <c r="I759" s="32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5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I759" s="33"/>
      <c r="BJ759" s="33"/>
      <c r="BK759" s="33"/>
      <c r="BL759" s="32"/>
      <c r="BM759" s="32"/>
      <c r="BN759" s="33"/>
      <c r="BO759" s="33"/>
      <c r="BP759" s="33"/>
    </row>
    <row r="760" spans="2:68" ht="15.75" customHeight="1" x14ac:dyDescent="0.2">
      <c r="B760" s="22"/>
      <c r="C760" s="23"/>
      <c r="D760" s="23"/>
      <c r="E760" s="23"/>
      <c r="F760" s="32"/>
      <c r="G760" s="32"/>
      <c r="H760" s="32"/>
      <c r="I760" s="32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5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I760" s="33"/>
      <c r="BJ760" s="33"/>
      <c r="BK760" s="33"/>
      <c r="BL760" s="32"/>
      <c r="BM760" s="32"/>
      <c r="BN760" s="33"/>
      <c r="BO760" s="33"/>
      <c r="BP760" s="33"/>
    </row>
    <row r="761" spans="2:68" ht="15.75" customHeight="1" x14ac:dyDescent="0.2">
      <c r="B761" s="22"/>
      <c r="C761" s="23"/>
      <c r="D761" s="23"/>
      <c r="E761" s="23"/>
      <c r="F761" s="32"/>
      <c r="G761" s="32"/>
      <c r="H761" s="32"/>
      <c r="I761" s="32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5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I761" s="33"/>
      <c r="BJ761" s="33"/>
      <c r="BK761" s="33"/>
      <c r="BL761" s="32"/>
      <c r="BM761" s="32"/>
      <c r="BN761" s="33"/>
      <c r="BO761" s="33"/>
      <c r="BP761" s="33"/>
    </row>
    <row r="762" spans="2:68" ht="15.75" customHeight="1" x14ac:dyDescent="0.2">
      <c r="B762" s="22"/>
      <c r="C762" s="23"/>
      <c r="D762" s="23"/>
      <c r="E762" s="23"/>
      <c r="F762" s="32"/>
      <c r="G762" s="32"/>
      <c r="H762" s="32"/>
      <c r="I762" s="32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5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I762" s="33"/>
      <c r="BJ762" s="33"/>
      <c r="BK762" s="33"/>
      <c r="BL762" s="32"/>
      <c r="BM762" s="32"/>
      <c r="BN762" s="33"/>
      <c r="BO762" s="33"/>
      <c r="BP762" s="33"/>
    </row>
    <row r="763" spans="2:68" ht="15.75" customHeight="1" x14ac:dyDescent="0.2">
      <c r="B763" s="22"/>
      <c r="C763" s="23"/>
      <c r="D763" s="23"/>
      <c r="E763" s="23"/>
      <c r="F763" s="32"/>
      <c r="G763" s="32"/>
      <c r="H763" s="32"/>
      <c r="I763" s="32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5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I763" s="33"/>
      <c r="BJ763" s="33"/>
      <c r="BK763" s="33"/>
      <c r="BL763" s="32"/>
      <c r="BM763" s="32"/>
      <c r="BN763" s="33"/>
      <c r="BO763" s="33"/>
      <c r="BP763" s="33"/>
    </row>
    <row r="764" spans="2:68" ht="15.75" customHeight="1" x14ac:dyDescent="0.2">
      <c r="B764" s="22"/>
      <c r="C764" s="23"/>
      <c r="D764" s="23"/>
      <c r="E764" s="23"/>
      <c r="F764" s="32"/>
      <c r="G764" s="32"/>
      <c r="H764" s="32"/>
      <c r="I764" s="32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5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I764" s="33"/>
      <c r="BJ764" s="33"/>
      <c r="BK764" s="33"/>
      <c r="BL764" s="32"/>
      <c r="BM764" s="32"/>
      <c r="BN764" s="33"/>
      <c r="BO764" s="33"/>
      <c r="BP764" s="33"/>
    </row>
    <row r="765" spans="2:68" ht="15.75" customHeight="1" x14ac:dyDescent="0.2">
      <c r="B765" s="22"/>
      <c r="C765" s="23"/>
      <c r="D765" s="23"/>
      <c r="E765" s="23"/>
      <c r="F765" s="32"/>
      <c r="G765" s="32"/>
      <c r="H765" s="32"/>
      <c r="I765" s="32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5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I765" s="33"/>
      <c r="BJ765" s="33"/>
      <c r="BK765" s="33"/>
      <c r="BL765" s="32"/>
      <c r="BM765" s="32"/>
      <c r="BN765" s="33"/>
      <c r="BO765" s="33"/>
      <c r="BP765" s="33"/>
    </row>
    <row r="766" spans="2:68" ht="15.75" customHeight="1" x14ac:dyDescent="0.2">
      <c r="B766" s="22"/>
      <c r="C766" s="23"/>
      <c r="D766" s="23"/>
      <c r="E766" s="23"/>
      <c r="F766" s="32"/>
      <c r="G766" s="32"/>
      <c r="H766" s="32"/>
      <c r="I766" s="32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5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I766" s="33"/>
      <c r="BJ766" s="33"/>
      <c r="BK766" s="33"/>
      <c r="BL766" s="32"/>
      <c r="BM766" s="32"/>
      <c r="BN766" s="33"/>
      <c r="BO766" s="33"/>
      <c r="BP766" s="33"/>
    </row>
    <row r="767" spans="2:68" ht="15.75" customHeight="1" x14ac:dyDescent="0.2">
      <c r="B767" s="22"/>
      <c r="C767" s="23"/>
      <c r="D767" s="23"/>
      <c r="E767" s="23"/>
      <c r="F767" s="32"/>
      <c r="G767" s="32"/>
      <c r="H767" s="32"/>
      <c r="I767" s="32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5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I767" s="33"/>
      <c r="BJ767" s="33"/>
      <c r="BK767" s="33"/>
      <c r="BL767" s="32"/>
      <c r="BM767" s="32"/>
      <c r="BN767" s="33"/>
      <c r="BO767" s="33"/>
      <c r="BP767" s="33"/>
    </row>
    <row r="768" spans="2:68" ht="15.75" customHeight="1" x14ac:dyDescent="0.2">
      <c r="B768" s="22"/>
      <c r="C768" s="23"/>
      <c r="D768" s="23"/>
      <c r="E768" s="23"/>
      <c r="F768" s="32"/>
      <c r="G768" s="32"/>
      <c r="H768" s="32"/>
      <c r="I768" s="32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5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I768" s="33"/>
      <c r="BJ768" s="33"/>
      <c r="BK768" s="33"/>
      <c r="BL768" s="32"/>
      <c r="BM768" s="32"/>
      <c r="BN768" s="33"/>
      <c r="BO768" s="33"/>
      <c r="BP768" s="33"/>
    </row>
    <row r="769" spans="2:68" ht="15.75" customHeight="1" x14ac:dyDescent="0.2">
      <c r="B769" s="22"/>
      <c r="C769" s="23"/>
      <c r="D769" s="23"/>
      <c r="E769" s="23"/>
      <c r="F769" s="32"/>
      <c r="G769" s="32"/>
      <c r="H769" s="32"/>
      <c r="I769" s="32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5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I769" s="33"/>
      <c r="BJ769" s="33"/>
      <c r="BK769" s="33"/>
      <c r="BL769" s="32"/>
      <c r="BM769" s="32"/>
      <c r="BN769" s="33"/>
      <c r="BO769" s="33"/>
      <c r="BP769" s="33"/>
    </row>
    <row r="770" spans="2:68" ht="15.75" customHeight="1" x14ac:dyDescent="0.2">
      <c r="B770" s="22"/>
      <c r="C770" s="23"/>
      <c r="D770" s="23"/>
      <c r="E770" s="23"/>
      <c r="F770" s="32"/>
      <c r="G770" s="32"/>
      <c r="H770" s="32"/>
      <c r="I770" s="32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5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I770" s="33"/>
      <c r="BJ770" s="33"/>
      <c r="BK770" s="33"/>
      <c r="BL770" s="32"/>
      <c r="BM770" s="32"/>
      <c r="BN770" s="33"/>
      <c r="BO770" s="33"/>
      <c r="BP770" s="33"/>
    </row>
    <row r="771" spans="2:68" ht="15.75" customHeight="1" x14ac:dyDescent="0.2">
      <c r="B771" s="22"/>
      <c r="C771" s="23"/>
      <c r="D771" s="23"/>
      <c r="E771" s="23"/>
      <c r="F771" s="32"/>
      <c r="G771" s="32"/>
      <c r="H771" s="32"/>
      <c r="I771" s="32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5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I771" s="33"/>
      <c r="BJ771" s="33"/>
      <c r="BK771" s="33"/>
      <c r="BL771" s="32"/>
      <c r="BM771" s="32"/>
      <c r="BN771" s="33"/>
      <c r="BO771" s="33"/>
      <c r="BP771" s="33"/>
    </row>
    <row r="772" spans="2:68" ht="15.75" customHeight="1" x14ac:dyDescent="0.2">
      <c r="B772" s="22"/>
      <c r="C772" s="23"/>
      <c r="D772" s="23"/>
      <c r="E772" s="23"/>
      <c r="F772" s="32"/>
      <c r="G772" s="32"/>
      <c r="H772" s="32"/>
      <c r="I772" s="32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5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I772" s="33"/>
      <c r="BJ772" s="33"/>
      <c r="BK772" s="33"/>
      <c r="BL772" s="32"/>
      <c r="BM772" s="32"/>
      <c r="BN772" s="33"/>
      <c r="BO772" s="33"/>
      <c r="BP772" s="33"/>
    </row>
    <row r="773" spans="2:68" ht="15.75" customHeight="1" x14ac:dyDescent="0.2">
      <c r="B773" s="22"/>
      <c r="C773" s="23"/>
      <c r="D773" s="23"/>
      <c r="E773" s="23"/>
      <c r="F773" s="32"/>
      <c r="G773" s="32"/>
      <c r="H773" s="32"/>
      <c r="I773" s="32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5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I773" s="33"/>
      <c r="BJ773" s="33"/>
      <c r="BK773" s="33"/>
      <c r="BL773" s="32"/>
      <c r="BM773" s="32"/>
      <c r="BN773" s="33"/>
      <c r="BO773" s="33"/>
      <c r="BP773" s="33"/>
    </row>
    <row r="774" spans="2:68" ht="15.75" customHeight="1" x14ac:dyDescent="0.2">
      <c r="B774" s="22"/>
      <c r="C774" s="23"/>
      <c r="D774" s="23"/>
      <c r="E774" s="23"/>
      <c r="F774" s="32"/>
      <c r="G774" s="32"/>
      <c r="H774" s="32"/>
      <c r="I774" s="32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5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I774" s="33"/>
      <c r="BJ774" s="33"/>
      <c r="BK774" s="33"/>
      <c r="BL774" s="32"/>
      <c r="BM774" s="32"/>
      <c r="BN774" s="33"/>
      <c r="BO774" s="33"/>
      <c r="BP774" s="33"/>
    </row>
    <row r="775" spans="2:68" ht="15.75" customHeight="1" x14ac:dyDescent="0.2">
      <c r="B775" s="22"/>
      <c r="C775" s="23"/>
      <c r="D775" s="23"/>
      <c r="E775" s="23"/>
      <c r="F775" s="32"/>
      <c r="G775" s="32"/>
      <c r="H775" s="32"/>
      <c r="I775" s="32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5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I775" s="33"/>
      <c r="BJ775" s="33"/>
      <c r="BK775" s="33"/>
      <c r="BL775" s="32"/>
      <c r="BM775" s="32"/>
      <c r="BN775" s="33"/>
      <c r="BO775" s="33"/>
      <c r="BP775" s="33"/>
    </row>
    <row r="776" spans="2:68" ht="15.75" customHeight="1" x14ac:dyDescent="0.2">
      <c r="B776" s="22"/>
      <c r="C776" s="23"/>
      <c r="D776" s="23"/>
      <c r="E776" s="23"/>
      <c r="F776" s="32"/>
      <c r="G776" s="32"/>
      <c r="H776" s="32"/>
      <c r="I776" s="32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5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I776" s="33"/>
      <c r="BJ776" s="33"/>
      <c r="BK776" s="33"/>
      <c r="BL776" s="32"/>
      <c r="BM776" s="32"/>
      <c r="BN776" s="33"/>
      <c r="BO776" s="33"/>
      <c r="BP776" s="33"/>
    </row>
    <row r="777" spans="2:68" ht="15.75" customHeight="1" x14ac:dyDescent="0.2">
      <c r="B777" s="22"/>
      <c r="C777" s="23"/>
      <c r="D777" s="23"/>
      <c r="E777" s="23"/>
      <c r="F777" s="32"/>
      <c r="G777" s="32"/>
      <c r="H777" s="32"/>
      <c r="I777" s="32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5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I777" s="33"/>
      <c r="BJ777" s="33"/>
      <c r="BK777" s="33"/>
      <c r="BL777" s="32"/>
      <c r="BM777" s="32"/>
      <c r="BN777" s="33"/>
      <c r="BO777" s="33"/>
      <c r="BP777" s="33"/>
    </row>
    <row r="778" spans="2:68" ht="15.75" customHeight="1" x14ac:dyDescent="0.2">
      <c r="B778" s="22"/>
      <c r="C778" s="23"/>
      <c r="D778" s="23"/>
      <c r="E778" s="23"/>
      <c r="F778" s="32"/>
      <c r="G778" s="32"/>
      <c r="H778" s="32"/>
      <c r="I778" s="32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5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I778" s="33"/>
      <c r="BJ778" s="33"/>
      <c r="BK778" s="33"/>
      <c r="BL778" s="32"/>
      <c r="BM778" s="32"/>
      <c r="BN778" s="33"/>
      <c r="BO778" s="33"/>
      <c r="BP778" s="33"/>
    </row>
    <row r="779" spans="2:68" ht="15.75" customHeight="1" x14ac:dyDescent="0.2">
      <c r="B779" s="22"/>
      <c r="C779" s="23"/>
      <c r="D779" s="23"/>
      <c r="E779" s="23"/>
      <c r="F779" s="32"/>
      <c r="G779" s="32"/>
      <c r="H779" s="32"/>
      <c r="I779" s="32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5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I779" s="33"/>
      <c r="BJ779" s="33"/>
      <c r="BK779" s="33"/>
      <c r="BL779" s="32"/>
      <c r="BM779" s="32"/>
      <c r="BN779" s="33"/>
      <c r="BO779" s="33"/>
      <c r="BP779" s="33"/>
    </row>
    <row r="780" spans="2:68" ht="15.75" customHeight="1" x14ac:dyDescent="0.2">
      <c r="B780" s="22"/>
      <c r="C780" s="23"/>
      <c r="D780" s="23"/>
      <c r="E780" s="23"/>
      <c r="F780" s="32"/>
      <c r="G780" s="32"/>
      <c r="H780" s="32"/>
      <c r="I780" s="32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5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I780" s="33"/>
      <c r="BJ780" s="33"/>
      <c r="BK780" s="33"/>
      <c r="BL780" s="32"/>
      <c r="BM780" s="32"/>
      <c r="BN780" s="33"/>
      <c r="BO780" s="33"/>
      <c r="BP780" s="33"/>
    </row>
    <row r="781" spans="2:68" ht="15.75" customHeight="1" x14ac:dyDescent="0.2">
      <c r="B781" s="22"/>
      <c r="C781" s="23"/>
      <c r="D781" s="23"/>
      <c r="E781" s="23"/>
      <c r="F781" s="32"/>
      <c r="G781" s="32"/>
      <c r="H781" s="32"/>
      <c r="I781" s="32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5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I781" s="33"/>
      <c r="BJ781" s="33"/>
      <c r="BK781" s="33"/>
      <c r="BL781" s="32"/>
      <c r="BM781" s="32"/>
      <c r="BN781" s="33"/>
      <c r="BO781" s="33"/>
      <c r="BP781" s="33"/>
    </row>
    <row r="782" spans="2:68" ht="15.75" customHeight="1" x14ac:dyDescent="0.2">
      <c r="B782" s="22"/>
      <c r="C782" s="23"/>
      <c r="D782" s="23"/>
      <c r="E782" s="23"/>
      <c r="F782" s="32"/>
      <c r="G782" s="32"/>
      <c r="H782" s="32"/>
      <c r="I782" s="32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5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I782" s="33"/>
      <c r="BJ782" s="33"/>
      <c r="BK782" s="33"/>
      <c r="BL782" s="32"/>
      <c r="BM782" s="32"/>
      <c r="BN782" s="33"/>
      <c r="BO782" s="33"/>
      <c r="BP782" s="33"/>
    </row>
    <row r="783" spans="2:68" ht="15.75" customHeight="1" x14ac:dyDescent="0.2">
      <c r="B783" s="22"/>
      <c r="C783" s="23"/>
      <c r="D783" s="23"/>
      <c r="E783" s="23"/>
      <c r="F783" s="32"/>
      <c r="G783" s="32"/>
      <c r="H783" s="32"/>
      <c r="I783" s="32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5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I783" s="33"/>
      <c r="BJ783" s="33"/>
      <c r="BK783" s="33"/>
      <c r="BL783" s="32"/>
      <c r="BM783" s="32"/>
      <c r="BN783" s="33"/>
      <c r="BO783" s="33"/>
      <c r="BP783" s="33"/>
    </row>
    <row r="784" spans="2:68" ht="15.75" customHeight="1" x14ac:dyDescent="0.2">
      <c r="B784" s="22"/>
      <c r="C784" s="23"/>
      <c r="D784" s="23"/>
      <c r="E784" s="23"/>
      <c r="F784" s="32"/>
      <c r="G784" s="32"/>
      <c r="H784" s="32"/>
      <c r="I784" s="32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5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I784" s="33"/>
      <c r="BJ784" s="33"/>
      <c r="BK784" s="33"/>
      <c r="BL784" s="32"/>
      <c r="BM784" s="32"/>
      <c r="BN784" s="33"/>
      <c r="BO784" s="33"/>
      <c r="BP784" s="33"/>
    </row>
    <row r="785" spans="2:68" ht="15.75" customHeight="1" x14ac:dyDescent="0.2">
      <c r="B785" s="22"/>
      <c r="C785" s="23"/>
      <c r="D785" s="23"/>
      <c r="E785" s="23"/>
      <c r="F785" s="32"/>
      <c r="G785" s="32"/>
      <c r="H785" s="32"/>
      <c r="I785" s="32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5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I785" s="33"/>
      <c r="BJ785" s="33"/>
      <c r="BK785" s="33"/>
      <c r="BL785" s="32"/>
      <c r="BM785" s="32"/>
      <c r="BN785" s="33"/>
      <c r="BO785" s="33"/>
      <c r="BP785" s="33"/>
    </row>
    <row r="786" spans="2:68" ht="15.75" customHeight="1" x14ac:dyDescent="0.2">
      <c r="B786" s="22"/>
      <c r="C786" s="23"/>
      <c r="D786" s="23"/>
      <c r="E786" s="23"/>
      <c r="F786" s="32"/>
      <c r="G786" s="32"/>
      <c r="H786" s="32"/>
      <c r="I786" s="32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5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I786" s="33"/>
      <c r="BJ786" s="33"/>
      <c r="BK786" s="33"/>
      <c r="BL786" s="32"/>
      <c r="BM786" s="32"/>
      <c r="BN786" s="33"/>
      <c r="BO786" s="33"/>
      <c r="BP786" s="33"/>
    </row>
    <row r="787" spans="2:68" ht="15.75" customHeight="1" x14ac:dyDescent="0.2">
      <c r="B787" s="22"/>
      <c r="C787" s="23"/>
      <c r="D787" s="23"/>
      <c r="E787" s="23"/>
      <c r="F787" s="32"/>
      <c r="G787" s="32"/>
      <c r="H787" s="32"/>
      <c r="I787" s="32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5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I787" s="33"/>
      <c r="BJ787" s="33"/>
      <c r="BK787" s="33"/>
      <c r="BL787" s="32"/>
      <c r="BM787" s="32"/>
      <c r="BN787" s="33"/>
      <c r="BO787" s="33"/>
      <c r="BP787" s="33"/>
    </row>
    <row r="788" spans="2:68" ht="15.75" customHeight="1" x14ac:dyDescent="0.2">
      <c r="B788" s="22"/>
      <c r="C788" s="23"/>
      <c r="D788" s="23"/>
      <c r="E788" s="23"/>
      <c r="F788" s="32"/>
      <c r="G788" s="32"/>
      <c r="H788" s="32"/>
      <c r="I788" s="32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5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I788" s="33"/>
      <c r="BJ788" s="33"/>
      <c r="BK788" s="33"/>
      <c r="BL788" s="32"/>
      <c r="BM788" s="32"/>
      <c r="BN788" s="33"/>
      <c r="BO788" s="33"/>
      <c r="BP788" s="33"/>
    </row>
    <row r="789" spans="2:68" ht="15.75" customHeight="1" x14ac:dyDescent="0.2">
      <c r="B789" s="22"/>
      <c r="C789" s="23"/>
      <c r="D789" s="23"/>
      <c r="E789" s="23"/>
      <c r="F789" s="32"/>
      <c r="G789" s="32"/>
      <c r="H789" s="32"/>
      <c r="I789" s="32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5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I789" s="33"/>
      <c r="BJ789" s="33"/>
      <c r="BK789" s="33"/>
      <c r="BL789" s="32"/>
      <c r="BM789" s="32"/>
      <c r="BN789" s="33"/>
      <c r="BO789" s="33"/>
      <c r="BP789" s="33"/>
    </row>
    <row r="790" spans="2:68" ht="15.75" customHeight="1" x14ac:dyDescent="0.2">
      <c r="B790" s="22"/>
      <c r="C790" s="23"/>
      <c r="D790" s="23"/>
      <c r="E790" s="23"/>
      <c r="F790" s="32"/>
      <c r="G790" s="32"/>
      <c r="H790" s="32"/>
      <c r="I790" s="32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5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I790" s="33"/>
      <c r="BJ790" s="33"/>
      <c r="BK790" s="33"/>
      <c r="BL790" s="32"/>
      <c r="BM790" s="32"/>
      <c r="BN790" s="33"/>
      <c r="BO790" s="33"/>
      <c r="BP790" s="33"/>
    </row>
    <row r="791" spans="2:68" ht="15.75" customHeight="1" x14ac:dyDescent="0.2">
      <c r="B791" s="22"/>
      <c r="C791" s="23"/>
      <c r="D791" s="23"/>
      <c r="E791" s="23"/>
      <c r="F791" s="32"/>
      <c r="G791" s="32"/>
      <c r="H791" s="32"/>
      <c r="I791" s="32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5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I791" s="33"/>
      <c r="BJ791" s="33"/>
      <c r="BK791" s="33"/>
      <c r="BL791" s="32"/>
      <c r="BM791" s="32"/>
      <c r="BN791" s="33"/>
      <c r="BO791" s="33"/>
      <c r="BP791" s="33"/>
    </row>
    <row r="792" spans="2:68" ht="15.75" customHeight="1" x14ac:dyDescent="0.2">
      <c r="B792" s="22"/>
      <c r="C792" s="23"/>
      <c r="D792" s="23"/>
      <c r="E792" s="23"/>
      <c r="F792" s="32"/>
      <c r="G792" s="32"/>
      <c r="H792" s="32"/>
      <c r="I792" s="32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5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I792" s="33"/>
      <c r="BJ792" s="33"/>
      <c r="BK792" s="33"/>
      <c r="BL792" s="32"/>
      <c r="BM792" s="32"/>
      <c r="BN792" s="33"/>
      <c r="BO792" s="33"/>
      <c r="BP792" s="33"/>
    </row>
    <row r="793" spans="2:68" ht="15.75" customHeight="1" x14ac:dyDescent="0.2">
      <c r="B793" s="22"/>
      <c r="C793" s="23"/>
      <c r="D793" s="23"/>
      <c r="E793" s="23"/>
      <c r="F793" s="32"/>
      <c r="G793" s="32"/>
      <c r="H793" s="32"/>
      <c r="I793" s="32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5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I793" s="33"/>
      <c r="BJ793" s="33"/>
      <c r="BK793" s="33"/>
      <c r="BL793" s="32"/>
      <c r="BM793" s="32"/>
      <c r="BN793" s="33"/>
      <c r="BO793" s="33"/>
      <c r="BP793" s="33"/>
    </row>
    <row r="794" spans="2:68" ht="15.75" customHeight="1" x14ac:dyDescent="0.2">
      <c r="B794" s="22"/>
      <c r="C794" s="23"/>
      <c r="D794" s="23"/>
      <c r="E794" s="23"/>
      <c r="F794" s="32"/>
      <c r="G794" s="32"/>
      <c r="H794" s="32"/>
      <c r="I794" s="32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5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I794" s="33"/>
      <c r="BJ794" s="33"/>
      <c r="BK794" s="33"/>
      <c r="BL794" s="32"/>
      <c r="BM794" s="32"/>
      <c r="BN794" s="33"/>
      <c r="BO794" s="33"/>
      <c r="BP794" s="33"/>
    </row>
    <row r="795" spans="2:68" ht="15.75" customHeight="1" x14ac:dyDescent="0.2">
      <c r="B795" s="22"/>
      <c r="C795" s="23"/>
      <c r="D795" s="23"/>
      <c r="E795" s="23"/>
      <c r="F795" s="32"/>
      <c r="G795" s="32"/>
      <c r="H795" s="32"/>
      <c r="I795" s="32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5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I795" s="33"/>
      <c r="BJ795" s="33"/>
      <c r="BK795" s="33"/>
      <c r="BL795" s="32"/>
      <c r="BM795" s="32"/>
      <c r="BN795" s="33"/>
      <c r="BO795" s="33"/>
      <c r="BP795" s="33"/>
    </row>
    <row r="796" spans="2:68" ht="15.75" customHeight="1" x14ac:dyDescent="0.2">
      <c r="B796" s="22"/>
      <c r="C796" s="23"/>
      <c r="D796" s="23"/>
      <c r="E796" s="23"/>
      <c r="F796" s="32"/>
      <c r="G796" s="32"/>
      <c r="H796" s="32"/>
      <c r="I796" s="32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5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I796" s="33"/>
      <c r="BJ796" s="33"/>
      <c r="BK796" s="33"/>
      <c r="BL796" s="32"/>
      <c r="BM796" s="32"/>
      <c r="BN796" s="33"/>
      <c r="BO796" s="33"/>
      <c r="BP796" s="33"/>
    </row>
    <row r="797" spans="2:68" ht="15.75" customHeight="1" x14ac:dyDescent="0.2">
      <c r="B797" s="22"/>
      <c r="C797" s="23"/>
      <c r="D797" s="23"/>
      <c r="E797" s="23"/>
      <c r="F797" s="32"/>
      <c r="G797" s="32"/>
      <c r="H797" s="32"/>
      <c r="I797" s="32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5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I797" s="33"/>
      <c r="BJ797" s="33"/>
      <c r="BK797" s="33"/>
      <c r="BL797" s="32"/>
      <c r="BM797" s="32"/>
      <c r="BN797" s="33"/>
      <c r="BO797" s="33"/>
      <c r="BP797" s="33"/>
    </row>
    <row r="798" spans="2:68" ht="15.75" customHeight="1" x14ac:dyDescent="0.2">
      <c r="B798" s="22"/>
      <c r="C798" s="23"/>
      <c r="D798" s="23"/>
      <c r="E798" s="23"/>
      <c r="F798" s="32"/>
      <c r="G798" s="32"/>
      <c r="H798" s="32"/>
      <c r="I798" s="32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5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I798" s="33"/>
      <c r="BJ798" s="33"/>
      <c r="BK798" s="33"/>
      <c r="BL798" s="32"/>
      <c r="BM798" s="32"/>
      <c r="BN798" s="33"/>
      <c r="BO798" s="33"/>
      <c r="BP798" s="33"/>
    </row>
    <row r="799" spans="2:68" ht="15.75" customHeight="1" x14ac:dyDescent="0.2">
      <c r="B799" s="22"/>
      <c r="C799" s="23"/>
      <c r="D799" s="23"/>
      <c r="E799" s="23"/>
      <c r="F799" s="32"/>
      <c r="G799" s="32"/>
      <c r="H799" s="32"/>
      <c r="I799" s="32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5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I799" s="33"/>
      <c r="BJ799" s="33"/>
      <c r="BK799" s="33"/>
      <c r="BL799" s="32"/>
      <c r="BM799" s="32"/>
      <c r="BN799" s="33"/>
      <c r="BO799" s="33"/>
      <c r="BP799" s="33"/>
    </row>
    <row r="800" spans="2:68" ht="15.75" customHeight="1" x14ac:dyDescent="0.2">
      <c r="B800" s="22"/>
      <c r="C800" s="23"/>
      <c r="D800" s="23"/>
      <c r="E800" s="23"/>
      <c r="F800" s="32"/>
      <c r="G800" s="32"/>
      <c r="H800" s="32"/>
      <c r="I800" s="32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5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I800" s="33"/>
      <c r="BJ800" s="33"/>
      <c r="BK800" s="33"/>
      <c r="BL800" s="32"/>
      <c r="BM800" s="32"/>
      <c r="BN800" s="33"/>
      <c r="BO800" s="33"/>
      <c r="BP800" s="33"/>
    </row>
    <row r="801" spans="2:68" ht="15.75" customHeight="1" x14ac:dyDescent="0.2">
      <c r="B801" s="22"/>
      <c r="C801" s="23"/>
      <c r="D801" s="23"/>
      <c r="E801" s="23"/>
      <c r="F801" s="32"/>
      <c r="G801" s="32"/>
      <c r="H801" s="32"/>
      <c r="I801" s="32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5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I801" s="33"/>
      <c r="BJ801" s="33"/>
      <c r="BK801" s="33"/>
      <c r="BL801" s="32"/>
      <c r="BM801" s="32"/>
      <c r="BN801" s="33"/>
      <c r="BO801" s="33"/>
      <c r="BP801" s="33"/>
    </row>
    <row r="802" spans="2:68" ht="15.75" customHeight="1" x14ac:dyDescent="0.2">
      <c r="B802" s="22"/>
      <c r="C802" s="23"/>
      <c r="D802" s="23"/>
      <c r="E802" s="23"/>
      <c r="F802" s="32"/>
      <c r="G802" s="32"/>
      <c r="H802" s="32"/>
      <c r="I802" s="32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5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I802" s="33"/>
      <c r="BJ802" s="33"/>
      <c r="BK802" s="33"/>
      <c r="BL802" s="32"/>
      <c r="BM802" s="32"/>
      <c r="BN802" s="33"/>
      <c r="BO802" s="33"/>
      <c r="BP802" s="33"/>
    </row>
    <row r="803" spans="2:68" ht="15.75" customHeight="1" x14ac:dyDescent="0.2">
      <c r="B803" s="22"/>
      <c r="C803" s="23"/>
      <c r="D803" s="23"/>
      <c r="E803" s="23"/>
      <c r="F803" s="32"/>
      <c r="G803" s="32"/>
      <c r="H803" s="32"/>
      <c r="I803" s="32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5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I803" s="33"/>
      <c r="BJ803" s="33"/>
      <c r="BK803" s="33"/>
      <c r="BL803" s="32"/>
      <c r="BM803" s="32"/>
      <c r="BN803" s="33"/>
      <c r="BO803" s="33"/>
      <c r="BP803" s="33"/>
    </row>
    <row r="804" spans="2:68" ht="15.75" customHeight="1" x14ac:dyDescent="0.2">
      <c r="B804" s="22"/>
      <c r="C804" s="23"/>
      <c r="D804" s="23"/>
      <c r="E804" s="23"/>
      <c r="F804" s="32"/>
      <c r="G804" s="32"/>
      <c r="H804" s="32"/>
      <c r="I804" s="32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5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I804" s="33"/>
      <c r="BJ804" s="33"/>
      <c r="BK804" s="33"/>
      <c r="BL804" s="32"/>
      <c r="BM804" s="32"/>
      <c r="BN804" s="33"/>
      <c r="BO804" s="33"/>
      <c r="BP804" s="33"/>
    </row>
    <row r="805" spans="2:68" ht="15.75" customHeight="1" x14ac:dyDescent="0.2">
      <c r="B805" s="22"/>
      <c r="C805" s="23"/>
      <c r="D805" s="23"/>
      <c r="E805" s="23"/>
      <c r="F805" s="32"/>
      <c r="G805" s="32"/>
      <c r="H805" s="32"/>
      <c r="I805" s="32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5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I805" s="33"/>
      <c r="BJ805" s="33"/>
      <c r="BK805" s="33"/>
      <c r="BL805" s="32"/>
      <c r="BM805" s="32"/>
      <c r="BN805" s="33"/>
      <c r="BO805" s="33"/>
      <c r="BP805" s="33"/>
    </row>
    <row r="806" spans="2:68" ht="15.75" customHeight="1" x14ac:dyDescent="0.2">
      <c r="B806" s="22"/>
      <c r="C806" s="23"/>
      <c r="D806" s="23"/>
      <c r="E806" s="23"/>
      <c r="F806" s="32"/>
      <c r="G806" s="32"/>
      <c r="H806" s="32"/>
      <c r="I806" s="32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5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I806" s="33"/>
      <c r="BJ806" s="33"/>
      <c r="BK806" s="33"/>
      <c r="BL806" s="32"/>
      <c r="BM806" s="32"/>
      <c r="BN806" s="33"/>
      <c r="BO806" s="33"/>
      <c r="BP806" s="33"/>
    </row>
    <row r="807" spans="2:68" ht="15.75" customHeight="1" x14ac:dyDescent="0.2">
      <c r="B807" s="22"/>
      <c r="C807" s="23"/>
      <c r="D807" s="23"/>
      <c r="E807" s="23"/>
      <c r="F807" s="32"/>
      <c r="G807" s="32"/>
      <c r="H807" s="32"/>
      <c r="I807" s="32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5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I807" s="33"/>
      <c r="BJ807" s="33"/>
      <c r="BK807" s="33"/>
      <c r="BL807" s="32"/>
      <c r="BM807" s="32"/>
      <c r="BN807" s="33"/>
      <c r="BO807" s="33"/>
      <c r="BP807" s="33"/>
    </row>
    <row r="808" spans="2:68" ht="15.75" customHeight="1" x14ac:dyDescent="0.2">
      <c r="B808" s="22"/>
      <c r="C808" s="23"/>
      <c r="D808" s="23"/>
      <c r="E808" s="23"/>
      <c r="F808" s="32"/>
      <c r="G808" s="32"/>
      <c r="H808" s="32"/>
      <c r="I808" s="32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5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I808" s="33"/>
      <c r="BJ808" s="33"/>
      <c r="BK808" s="33"/>
      <c r="BL808" s="32"/>
      <c r="BM808" s="32"/>
      <c r="BN808" s="33"/>
      <c r="BO808" s="33"/>
      <c r="BP808" s="33"/>
    </row>
    <row r="809" spans="2:68" ht="15.75" customHeight="1" x14ac:dyDescent="0.2">
      <c r="B809" s="22"/>
      <c r="C809" s="23"/>
      <c r="D809" s="23"/>
      <c r="E809" s="23"/>
      <c r="F809" s="32"/>
      <c r="G809" s="32"/>
      <c r="H809" s="32"/>
      <c r="I809" s="32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5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I809" s="33"/>
      <c r="BJ809" s="33"/>
      <c r="BK809" s="33"/>
      <c r="BL809" s="32"/>
      <c r="BM809" s="32"/>
      <c r="BN809" s="33"/>
      <c r="BO809" s="33"/>
      <c r="BP809" s="33"/>
    </row>
    <row r="810" spans="2:68" ht="15.75" customHeight="1" x14ac:dyDescent="0.2">
      <c r="B810" s="22"/>
      <c r="C810" s="23"/>
      <c r="D810" s="23"/>
      <c r="E810" s="23"/>
      <c r="F810" s="32"/>
      <c r="G810" s="32"/>
      <c r="H810" s="32"/>
      <c r="I810" s="32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5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I810" s="33"/>
      <c r="BJ810" s="33"/>
      <c r="BK810" s="33"/>
      <c r="BL810" s="32"/>
      <c r="BM810" s="32"/>
      <c r="BN810" s="33"/>
      <c r="BO810" s="33"/>
      <c r="BP810" s="33"/>
    </row>
    <row r="811" spans="2:68" ht="15.75" customHeight="1" x14ac:dyDescent="0.2">
      <c r="B811" s="22"/>
      <c r="C811" s="23"/>
      <c r="D811" s="23"/>
      <c r="E811" s="23"/>
      <c r="F811" s="32"/>
      <c r="G811" s="32"/>
      <c r="H811" s="32"/>
      <c r="I811" s="32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5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I811" s="33"/>
      <c r="BJ811" s="33"/>
      <c r="BK811" s="33"/>
      <c r="BL811" s="32"/>
      <c r="BM811" s="32"/>
      <c r="BN811" s="33"/>
      <c r="BO811" s="33"/>
      <c r="BP811" s="33"/>
    </row>
    <row r="812" spans="2:68" ht="15.75" customHeight="1" x14ac:dyDescent="0.2">
      <c r="B812" s="22"/>
      <c r="C812" s="23"/>
      <c r="D812" s="23"/>
      <c r="E812" s="23"/>
      <c r="F812" s="32"/>
      <c r="G812" s="32"/>
      <c r="H812" s="32"/>
      <c r="I812" s="32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5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I812" s="33"/>
      <c r="BJ812" s="33"/>
      <c r="BK812" s="33"/>
      <c r="BL812" s="32"/>
      <c r="BM812" s="32"/>
      <c r="BN812" s="33"/>
      <c r="BO812" s="33"/>
      <c r="BP812" s="33"/>
    </row>
    <row r="813" spans="2:68" ht="15.75" customHeight="1" x14ac:dyDescent="0.2">
      <c r="B813" s="22"/>
      <c r="C813" s="23"/>
      <c r="D813" s="23"/>
      <c r="E813" s="23"/>
      <c r="F813" s="32"/>
      <c r="G813" s="32"/>
      <c r="H813" s="32"/>
      <c r="I813" s="32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5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I813" s="33"/>
      <c r="BJ813" s="33"/>
      <c r="BK813" s="33"/>
      <c r="BL813" s="32"/>
      <c r="BM813" s="32"/>
      <c r="BN813" s="33"/>
      <c r="BO813" s="33"/>
      <c r="BP813" s="33"/>
    </row>
    <row r="814" spans="2:68" ht="15.75" customHeight="1" x14ac:dyDescent="0.2">
      <c r="B814" s="22"/>
      <c r="C814" s="23"/>
      <c r="D814" s="23"/>
      <c r="E814" s="23"/>
      <c r="F814" s="32"/>
      <c r="G814" s="32"/>
      <c r="H814" s="32"/>
      <c r="I814" s="32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5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I814" s="33"/>
      <c r="BJ814" s="33"/>
      <c r="BK814" s="33"/>
      <c r="BL814" s="32"/>
      <c r="BM814" s="32"/>
      <c r="BN814" s="33"/>
      <c r="BO814" s="33"/>
      <c r="BP814" s="33"/>
    </row>
    <row r="815" spans="2:68" ht="15.75" customHeight="1" x14ac:dyDescent="0.2">
      <c r="B815" s="22"/>
      <c r="C815" s="23"/>
      <c r="D815" s="23"/>
      <c r="E815" s="23"/>
      <c r="F815" s="32"/>
      <c r="G815" s="32"/>
      <c r="H815" s="32"/>
      <c r="I815" s="32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5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I815" s="33"/>
      <c r="BJ815" s="33"/>
      <c r="BK815" s="33"/>
      <c r="BL815" s="32"/>
      <c r="BM815" s="32"/>
      <c r="BN815" s="33"/>
      <c r="BO815" s="33"/>
      <c r="BP815" s="33"/>
    </row>
    <row r="816" spans="2:68" ht="15.75" customHeight="1" x14ac:dyDescent="0.2">
      <c r="B816" s="22"/>
      <c r="C816" s="23"/>
      <c r="D816" s="23"/>
      <c r="E816" s="23"/>
      <c r="F816" s="32"/>
      <c r="G816" s="32"/>
      <c r="H816" s="32"/>
      <c r="I816" s="32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5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I816" s="33"/>
      <c r="BJ816" s="33"/>
      <c r="BK816" s="33"/>
      <c r="BL816" s="32"/>
      <c r="BM816" s="32"/>
      <c r="BN816" s="33"/>
      <c r="BO816" s="33"/>
      <c r="BP816" s="33"/>
    </row>
    <row r="817" spans="2:68" ht="15.75" customHeight="1" x14ac:dyDescent="0.2">
      <c r="B817" s="22"/>
      <c r="C817" s="23"/>
      <c r="D817" s="23"/>
      <c r="E817" s="23"/>
      <c r="F817" s="32"/>
      <c r="G817" s="32"/>
      <c r="H817" s="32"/>
      <c r="I817" s="32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5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I817" s="33"/>
      <c r="BJ817" s="33"/>
      <c r="BK817" s="33"/>
      <c r="BL817" s="32"/>
      <c r="BM817" s="32"/>
      <c r="BN817" s="33"/>
      <c r="BO817" s="33"/>
      <c r="BP817" s="33"/>
    </row>
    <row r="818" spans="2:68" ht="15.75" customHeight="1" x14ac:dyDescent="0.2">
      <c r="B818" s="22"/>
      <c r="C818" s="23"/>
      <c r="D818" s="23"/>
      <c r="E818" s="23"/>
      <c r="F818" s="32"/>
      <c r="G818" s="32"/>
      <c r="H818" s="32"/>
      <c r="I818" s="32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5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I818" s="33"/>
      <c r="BJ818" s="33"/>
      <c r="BK818" s="33"/>
      <c r="BL818" s="32"/>
      <c r="BM818" s="32"/>
      <c r="BN818" s="33"/>
      <c r="BO818" s="33"/>
      <c r="BP818" s="33"/>
    </row>
    <row r="819" spans="2:68" ht="15.75" customHeight="1" x14ac:dyDescent="0.2">
      <c r="B819" s="22"/>
      <c r="C819" s="23"/>
      <c r="D819" s="23"/>
      <c r="E819" s="23"/>
      <c r="F819" s="32"/>
      <c r="G819" s="32"/>
      <c r="H819" s="32"/>
      <c r="I819" s="32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5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I819" s="33"/>
      <c r="BJ819" s="33"/>
      <c r="BK819" s="33"/>
      <c r="BL819" s="32"/>
      <c r="BM819" s="32"/>
      <c r="BN819" s="33"/>
      <c r="BO819" s="33"/>
      <c r="BP819" s="33"/>
    </row>
    <row r="820" spans="2:68" ht="15.75" customHeight="1" x14ac:dyDescent="0.2">
      <c r="B820" s="22"/>
      <c r="C820" s="23"/>
      <c r="D820" s="23"/>
      <c r="E820" s="23"/>
      <c r="F820" s="32"/>
      <c r="G820" s="32"/>
      <c r="H820" s="32"/>
      <c r="I820" s="32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5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I820" s="33"/>
      <c r="BJ820" s="33"/>
      <c r="BK820" s="33"/>
      <c r="BL820" s="32"/>
      <c r="BM820" s="32"/>
      <c r="BN820" s="33"/>
      <c r="BO820" s="33"/>
      <c r="BP820" s="33"/>
    </row>
    <row r="821" spans="2:68" ht="15.75" customHeight="1" x14ac:dyDescent="0.2">
      <c r="B821" s="22"/>
      <c r="C821" s="23"/>
      <c r="D821" s="23"/>
      <c r="E821" s="23"/>
      <c r="F821" s="32"/>
      <c r="G821" s="32"/>
      <c r="H821" s="32"/>
      <c r="I821" s="32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5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I821" s="33"/>
      <c r="BJ821" s="33"/>
      <c r="BK821" s="33"/>
      <c r="BL821" s="32"/>
      <c r="BM821" s="32"/>
      <c r="BN821" s="33"/>
      <c r="BO821" s="33"/>
      <c r="BP821" s="33"/>
    </row>
    <row r="822" spans="2:68" ht="15.75" customHeight="1" x14ac:dyDescent="0.2">
      <c r="B822" s="22"/>
      <c r="C822" s="23"/>
      <c r="D822" s="23"/>
      <c r="E822" s="23"/>
      <c r="F822" s="32"/>
      <c r="G822" s="32"/>
      <c r="H822" s="32"/>
      <c r="I822" s="32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5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I822" s="33"/>
      <c r="BJ822" s="33"/>
      <c r="BK822" s="33"/>
      <c r="BL822" s="32"/>
      <c r="BM822" s="32"/>
      <c r="BN822" s="33"/>
      <c r="BO822" s="33"/>
      <c r="BP822" s="33"/>
    </row>
    <row r="823" spans="2:68" ht="15.75" customHeight="1" x14ac:dyDescent="0.2">
      <c r="B823" s="22"/>
      <c r="C823" s="23"/>
      <c r="D823" s="23"/>
      <c r="E823" s="23"/>
      <c r="F823" s="32"/>
      <c r="G823" s="32"/>
      <c r="H823" s="32"/>
      <c r="I823" s="32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5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I823" s="33"/>
      <c r="BJ823" s="33"/>
      <c r="BK823" s="33"/>
      <c r="BL823" s="32"/>
      <c r="BM823" s="32"/>
      <c r="BN823" s="33"/>
      <c r="BO823" s="33"/>
      <c r="BP823" s="33"/>
    </row>
    <row r="824" spans="2:68" ht="15.75" customHeight="1" x14ac:dyDescent="0.2">
      <c r="B824" s="22"/>
      <c r="C824" s="23"/>
      <c r="D824" s="23"/>
      <c r="E824" s="23"/>
      <c r="F824" s="32"/>
      <c r="G824" s="32"/>
      <c r="H824" s="32"/>
      <c r="I824" s="32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5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I824" s="33"/>
      <c r="BJ824" s="33"/>
      <c r="BK824" s="33"/>
      <c r="BL824" s="32"/>
      <c r="BM824" s="32"/>
      <c r="BN824" s="33"/>
      <c r="BO824" s="33"/>
      <c r="BP824" s="33"/>
    </row>
    <row r="825" spans="2:68" ht="15.75" customHeight="1" x14ac:dyDescent="0.2">
      <c r="B825" s="22"/>
      <c r="C825" s="23"/>
      <c r="D825" s="23"/>
      <c r="E825" s="23"/>
      <c r="F825" s="32"/>
      <c r="G825" s="32"/>
      <c r="H825" s="32"/>
      <c r="I825" s="32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5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I825" s="33"/>
      <c r="BJ825" s="33"/>
      <c r="BK825" s="33"/>
      <c r="BL825" s="32"/>
      <c r="BM825" s="32"/>
      <c r="BN825" s="33"/>
      <c r="BO825" s="33"/>
      <c r="BP825" s="33"/>
    </row>
    <row r="826" spans="2:68" ht="15.75" customHeight="1" x14ac:dyDescent="0.2">
      <c r="B826" s="22"/>
      <c r="C826" s="23"/>
      <c r="D826" s="23"/>
      <c r="E826" s="23"/>
      <c r="F826" s="32"/>
      <c r="G826" s="32"/>
      <c r="H826" s="32"/>
      <c r="I826" s="32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5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I826" s="33"/>
      <c r="BJ826" s="33"/>
      <c r="BK826" s="33"/>
      <c r="BL826" s="32"/>
      <c r="BM826" s="32"/>
      <c r="BN826" s="33"/>
      <c r="BO826" s="33"/>
      <c r="BP826" s="33"/>
    </row>
    <row r="827" spans="2:68" ht="15.75" customHeight="1" x14ac:dyDescent="0.2">
      <c r="B827" s="22"/>
      <c r="C827" s="23"/>
      <c r="D827" s="23"/>
      <c r="E827" s="23"/>
      <c r="F827" s="32"/>
      <c r="G827" s="32"/>
      <c r="H827" s="32"/>
      <c r="I827" s="32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5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I827" s="33"/>
      <c r="BJ827" s="33"/>
      <c r="BK827" s="33"/>
      <c r="BL827" s="32"/>
      <c r="BM827" s="32"/>
      <c r="BN827" s="33"/>
      <c r="BO827" s="33"/>
      <c r="BP827" s="33"/>
    </row>
    <row r="828" spans="2:68" ht="15.75" customHeight="1" x14ac:dyDescent="0.2">
      <c r="B828" s="22"/>
      <c r="C828" s="23"/>
      <c r="D828" s="23"/>
      <c r="E828" s="23"/>
      <c r="F828" s="32"/>
      <c r="G828" s="32"/>
      <c r="H828" s="32"/>
      <c r="I828" s="32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5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I828" s="33"/>
      <c r="BJ828" s="33"/>
      <c r="BK828" s="33"/>
      <c r="BL828" s="32"/>
      <c r="BM828" s="32"/>
      <c r="BN828" s="33"/>
      <c r="BO828" s="33"/>
      <c r="BP828" s="33"/>
    </row>
    <row r="829" spans="2:68" ht="15.75" customHeight="1" x14ac:dyDescent="0.2">
      <c r="B829" s="22"/>
      <c r="C829" s="23"/>
      <c r="D829" s="23"/>
      <c r="E829" s="23"/>
      <c r="F829" s="32"/>
      <c r="G829" s="32"/>
      <c r="H829" s="32"/>
      <c r="I829" s="32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5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I829" s="33"/>
      <c r="BJ829" s="33"/>
      <c r="BK829" s="33"/>
      <c r="BL829" s="32"/>
      <c r="BM829" s="32"/>
      <c r="BN829" s="33"/>
      <c r="BO829" s="33"/>
      <c r="BP829" s="33"/>
    </row>
    <row r="830" spans="2:68" ht="15.75" customHeight="1" x14ac:dyDescent="0.2">
      <c r="B830" s="22"/>
      <c r="C830" s="23"/>
      <c r="D830" s="23"/>
      <c r="E830" s="23"/>
      <c r="F830" s="32"/>
      <c r="G830" s="32"/>
      <c r="H830" s="32"/>
      <c r="I830" s="32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5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I830" s="33"/>
      <c r="BJ830" s="33"/>
      <c r="BK830" s="33"/>
      <c r="BL830" s="32"/>
      <c r="BM830" s="32"/>
      <c r="BN830" s="33"/>
      <c r="BO830" s="33"/>
      <c r="BP830" s="33"/>
    </row>
    <row r="831" spans="2:68" ht="15.75" customHeight="1" x14ac:dyDescent="0.2">
      <c r="B831" s="22"/>
      <c r="C831" s="23"/>
      <c r="D831" s="23"/>
      <c r="E831" s="23"/>
      <c r="F831" s="32"/>
      <c r="G831" s="32"/>
      <c r="H831" s="32"/>
      <c r="I831" s="32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5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I831" s="33"/>
      <c r="BJ831" s="33"/>
      <c r="BK831" s="33"/>
      <c r="BL831" s="32"/>
      <c r="BM831" s="32"/>
      <c r="BN831" s="33"/>
      <c r="BO831" s="33"/>
      <c r="BP831" s="33"/>
    </row>
    <row r="832" spans="2:68" ht="15.75" customHeight="1" x14ac:dyDescent="0.2">
      <c r="B832" s="22"/>
      <c r="C832" s="23"/>
      <c r="D832" s="23"/>
      <c r="E832" s="23"/>
      <c r="F832" s="32"/>
      <c r="G832" s="32"/>
      <c r="H832" s="32"/>
      <c r="I832" s="32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5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I832" s="33"/>
      <c r="BJ832" s="33"/>
      <c r="BK832" s="33"/>
      <c r="BL832" s="32"/>
      <c r="BM832" s="32"/>
      <c r="BN832" s="33"/>
      <c r="BO832" s="33"/>
      <c r="BP832" s="33"/>
    </row>
    <row r="833" spans="2:68" ht="15.75" customHeight="1" x14ac:dyDescent="0.2">
      <c r="B833" s="22"/>
      <c r="C833" s="23"/>
      <c r="D833" s="23"/>
      <c r="E833" s="23"/>
      <c r="F833" s="32"/>
      <c r="G833" s="32"/>
      <c r="H833" s="32"/>
      <c r="I833" s="32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5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I833" s="33"/>
      <c r="BJ833" s="33"/>
      <c r="BK833" s="33"/>
      <c r="BL833" s="32"/>
      <c r="BM833" s="32"/>
      <c r="BN833" s="33"/>
      <c r="BO833" s="33"/>
      <c r="BP833" s="33"/>
    </row>
    <row r="834" spans="2:68" ht="15.75" customHeight="1" x14ac:dyDescent="0.2">
      <c r="B834" s="22"/>
      <c r="C834" s="23"/>
      <c r="D834" s="23"/>
      <c r="E834" s="23"/>
      <c r="F834" s="32"/>
      <c r="G834" s="32"/>
      <c r="H834" s="32"/>
      <c r="I834" s="32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5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I834" s="33"/>
      <c r="BJ834" s="33"/>
      <c r="BK834" s="33"/>
      <c r="BL834" s="32"/>
      <c r="BM834" s="32"/>
      <c r="BN834" s="33"/>
      <c r="BO834" s="33"/>
      <c r="BP834" s="33"/>
    </row>
    <row r="835" spans="2:68" ht="15.75" customHeight="1" x14ac:dyDescent="0.2">
      <c r="B835" s="22"/>
      <c r="C835" s="23"/>
      <c r="D835" s="23"/>
      <c r="E835" s="23"/>
      <c r="F835" s="32"/>
      <c r="G835" s="32"/>
      <c r="H835" s="32"/>
      <c r="I835" s="32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5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I835" s="33"/>
      <c r="BJ835" s="33"/>
      <c r="BK835" s="33"/>
      <c r="BL835" s="32"/>
      <c r="BM835" s="32"/>
      <c r="BN835" s="33"/>
      <c r="BO835" s="33"/>
      <c r="BP835" s="33"/>
    </row>
    <row r="836" spans="2:68" ht="15.75" customHeight="1" x14ac:dyDescent="0.2">
      <c r="B836" s="22"/>
      <c r="C836" s="23"/>
      <c r="D836" s="23"/>
      <c r="E836" s="23"/>
      <c r="F836" s="32"/>
      <c r="G836" s="32"/>
      <c r="H836" s="32"/>
      <c r="I836" s="32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5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I836" s="33"/>
      <c r="BJ836" s="33"/>
      <c r="BK836" s="33"/>
      <c r="BL836" s="32"/>
      <c r="BM836" s="32"/>
      <c r="BN836" s="33"/>
      <c r="BO836" s="33"/>
      <c r="BP836" s="33"/>
    </row>
    <row r="837" spans="2:68" ht="15.75" customHeight="1" x14ac:dyDescent="0.2">
      <c r="B837" s="22"/>
      <c r="C837" s="23"/>
      <c r="D837" s="23"/>
      <c r="E837" s="23"/>
      <c r="F837" s="32"/>
      <c r="G837" s="32"/>
      <c r="H837" s="32"/>
      <c r="I837" s="32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5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I837" s="33"/>
      <c r="BJ837" s="33"/>
      <c r="BK837" s="33"/>
      <c r="BL837" s="32"/>
      <c r="BM837" s="32"/>
      <c r="BN837" s="33"/>
      <c r="BO837" s="33"/>
      <c r="BP837" s="33"/>
    </row>
    <row r="838" spans="2:68" ht="15.75" customHeight="1" x14ac:dyDescent="0.2">
      <c r="B838" s="22"/>
      <c r="C838" s="23"/>
      <c r="D838" s="23"/>
      <c r="E838" s="23"/>
      <c r="F838" s="32"/>
      <c r="G838" s="32"/>
      <c r="H838" s="32"/>
      <c r="I838" s="32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5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I838" s="33"/>
      <c r="BJ838" s="33"/>
      <c r="BK838" s="33"/>
      <c r="BL838" s="32"/>
      <c r="BM838" s="32"/>
      <c r="BN838" s="33"/>
      <c r="BO838" s="33"/>
      <c r="BP838" s="33"/>
    </row>
    <row r="839" spans="2:68" ht="15.75" customHeight="1" x14ac:dyDescent="0.2">
      <c r="B839" s="22"/>
      <c r="C839" s="23"/>
      <c r="D839" s="23"/>
      <c r="E839" s="23"/>
      <c r="F839" s="32"/>
      <c r="G839" s="32"/>
      <c r="H839" s="32"/>
      <c r="I839" s="32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5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I839" s="33"/>
      <c r="BJ839" s="33"/>
      <c r="BK839" s="33"/>
      <c r="BL839" s="32"/>
      <c r="BM839" s="32"/>
      <c r="BN839" s="33"/>
      <c r="BO839" s="33"/>
      <c r="BP839" s="33"/>
    </row>
    <row r="840" spans="2:68" ht="15.75" customHeight="1" x14ac:dyDescent="0.2">
      <c r="B840" s="22"/>
      <c r="C840" s="23"/>
      <c r="D840" s="23"/>
      <c r="E840" s="23"/>
      <c r="F840" s="32"/>
      <c r="G840" s="32"/>
      <c r="H840" s="32"/>
      <c r="I840" s="32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5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I840" s="33"/>
      <c r="BJ840" s="33"/>
      <c r="BK840" s="33"/>
      <c r="BL840" s="32"/>
      <c r="BM840" s="32"/>
      <c r="BN840" s="33"/>
      <c r="BO840" s="33"/>
      <c r="BP840" s="33"/>
    </row>
    <row r="841" spans="2:68" ht="15.75" customHeight="1" x14ac:dyDescent="0.2">
      <c r="B841" s="22"/>
      <c r="C841" s="23"/>
      <c r="D841" s="23"/>
      <c r="E841" s="23"/>
      <c r="F841" s="32"/>
      <c r="G841" s="32"/>
      <c r="H841" s="32"/>
      <c r="I841" s="32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5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I841" s="33"/>
      <c r="BJ841" s="33"/>
      <c r="BK841" s="33"/>
      <c r="BL841" s="32"/>
      <c r="BM841" s="32"/>
      <c r="BN841" s="33"/>
      <c r="BO841" s="33"/>
      <c r="BP841" s="33"/>
    </row>
    <row r="842" spans="2:68" ht="15.75" customHeight="1" x14ac:dyDescent="0.2">
      <c r="B842" s="22"/>
      <c r="C842" s="23"/>
      <c r="D842" s="23"/>
      <c r="E842" s="23"/>
      <c r="F842" s="32"/>
      <c r="G842" s="32"/>
      <c r="H842" s="32"/>
      <c r="I842" s="32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5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I842" s="33"/>
      <c r="BJ842" s="33"/>
      <c r="BK842" s="33"/>
      <c r="BL842" s="32"/>
      <c r="BM842" s="32"/>
      <c r="BN842" s="33"/>
      <c r="BO842" s="33"/>
      <c r="BP842" s="33"/>
    </row>
    <row r="843" spans="2:68" ht="15.75" customHeight="1" x14ac:dyDescent="0.2">
      <c r="B843" s="22"/>
      <c r="C843" s="23"/>
      <c r="D843" s="23"/>
      <c r="E843" s="23"/>
      <c r="F843" s="32"/>
      <c r="G843" s="32"/>
      <c r="H843" s="32"/>
      <c r="I843" s="32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5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I843" s="33"/>
      <c r="BJ843" s="33"/>
      <c r="BK843" s="33"/>
      <c r="BL843" s="32"/>
      <c r="BM843" s="32"/>
      <c r="BN843" s="33"/>
      <c r="BO843" s="33"/>
      <c r="BP843" s="33"/>
    </row>
    <row r="844" spans="2:68" ht="15.75" customHeight="1" x14ac:dyDescent="0.2">
      <c r="B844" s="22"/>
      <c r="C844" s="23"/>
      <c r="D844" s="23"/>
      <c r="E844" s="23"/>
      <c r="F844" s="32"/>
      <c r="G844" s="32"/>
      <c r="H844" s="32"/>
      <c r="I844" s="32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5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I844" s="33"/>
      <c r="BJ844" s="33"/>
      <c r="BK844" s="33"/>
      <c r="BL844" s="32"/>
      <c r="BM844" s="32"/>
      <c r="BN844" s="33"/>
      <c r="BO844" s="33"/>
      <c r="BP844" s="33"/>
    </row>
    <row r="845" spans="2:68" ht="15.75" customHeight="1" x14ac:dyDescent="0.2">
      <c r="B845" s="22"/>
      <c r="C845" s="23"/>
      <c r="D845" s="23"/>
      <c r="E845" s="23"/>
      <c r="F845" s="32"/>
      <c r="G845" s="32"/>
      <c r="H845" s="32"/>
      <c r="I845" s="32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5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I845" s="33"/>
      <c r="BJ845" s="33"/>
      <c r="BK845" s="33"/>
      <c r="BL845" s="32"/>
      <c r="BM845" s="32"/>
      <c r="BN845" s="33"/>
      <c r="BO845" s="33"/>
      <c r="BP845" s="33"/>
    </row>
    <row r="846" spans="2:68" ht="15.75" customHeight="1" x14ac:dyDescent="0.2">
      <c r="B846" s="22"/>
      <c r="C846" s="23"/>
      <c r="D846" s="23"/>
      <c r="E846" s="23"/>
      <c r="F846" s="32"/>
      <c r="G846" s="32"/>
      <c r="H846" s="32"/>
      <c r="I846" s="32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5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I846" s="33"/>
      <c r="BJ846" s="33"/>
      <c r="BK846" s="33"/>
      <c r="BL846" s="32"/>
      <c r="BM846" s="32"/>
      <c r="BN846" s="33"/>
      <c r="BO846" s="33"/>
      <c r="BP846" s="33"/>
    </row>
    <row r="847" spans="2:68" ht="15.75" customHeight="1" x14ac:dyDescent="0.2">
      <c r="B847" s="22"/>
      <c r="C847" s="23"/>
      <c r="D847" s="23"/>
      <c r="E847" s="23"/>
      <c r="F847" s="32"/>
      <c r="G847" s="32"/>
      <c r="H847" s="32"/>
      <c r="I847" s="32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5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I847" s="33"/>
      <c r="BJ847" s="33"/>
      <c r="BK847" s="33"/>
      <c r="BL847" s="32"/>
      <c r="BM847" s="32"/>
      <c r="BN847" s="33"/>
      <c r="BO847" s="33"/>
      <c r="BP847" s="33"/>
    </row>
    <row r="848" spans="2:68" ht="15.75" customHeight="1" x14ac:dyDescent="0.2">
      <c r="B848" s="22"/>
      <c r="C848" s="23"/>
      <c r="D848" s="23"/>
      <c r="E848" s="23"/>
      <c r="F848" s="32"/>
      <c r="G848" s="32"/>
      <c r="H848" s="32"/>
      <c r="I848" s="32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5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I848" s="33"/>
      <c r="BJ848" s="33"/>
      <c r="BK848" s="33"/>
      <c r="BL848" s="32"/>
      <c r="BM848" s="32"/>
      <c r="BN848" s="33"/>
      <c r="BO848" s="33"/>
      <c r="BP848" s="33"/>
    </row>
    <row r="849" spans="2:68" ht="15.75" customHeight="1" x14ac:dyDescent="0.2">
      <c r="B849" s="22"/>
      <c r="C849" s="23"/>
      <c r="D849" s="23"/>
      <c r="E849" s="23"/>
      <c r="F849" s="32"/>
      <c r="G849" s="32"/>
      <c r="H849" s="32"/>
      <c r="I849" s="32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5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I849" s="33"/>
      <c r="BJ849" s="33"/>
      <c r="BK849" s="33"/>
      <c r="BL849" s="32"/>
      <c r="BM849" s="32"/>
      <c r="BN849" s="33"/>
      <c r="BO849" s="33"/>
      <c r="BP849" s="33"/>
    </row>
    <row r="850" spans="2:68" ht="15.75" customHeight="1" x14ac:dyDescent="0.2">
      <c r="B850" s="22"/>
      <c r="C850" s="23"/>
      <c r="D850" s="23"/>
      <c r="E850" s="23"/>
      <c r="F850" s="32"/>
      <c r="G850" s="32"/>
      <c r="H850" s="32"/>
      <c r="I850" s="32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5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I850" s="33"/>
      <c r="BJ850" s="33"/>
      <c r="BK850" s="33"/>
      <c r="BL850" s="32"/>
      <c r="BM850" s="32"/>
      <c r="BN850" s="33"/>
      <c r="BO850" s="33"/>
      <c r="BP850" s="33"/>
    </row>
    <row r="851" spans="2:68" ht="15.75" customHeight="1" x14ac:dyDescent="0.2">
      <c r="B851" s="22"/>
      <c r="C851" s="23"/>
      <c r="D851" s="23"/>
      <c r="E851" s="23"/>
      <c r="F851" s="32"/>
      <c r="G851" s="32"/>
      <c r="H851" s="32"/>
      <c r="I851" s="32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5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I851" s="33"/>
      <c r="BJ851" s="33"/>
      <c r="BK851" s="33"/>
      <c r="BL851" s="32"/>
      <c r="BM851" s="32"/>
      <c r="BN851" s="33"/>
      <c r="BO851" s="33"/>
      <c r="BP851" s="33"/>
    </row>
    <row r="852" spans="2:68" ht="15.75" customHeight="1" x14ac:dyDescent="0.2">
      <c r="B852" s="22"/>
      <c r="C852" s="23"/>
      <c r="D852" s="23"/>
      <c r="E852" s="23"/>
      <c r="F852" s="32"/>
      <c r="G852" s="32"/>
      <c r="H852" s="32"/>
      <c r="I852" s="32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5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I852" s="33"/>
      <c r="BJ852" s="33"/>
      <c r="BK852" s="33"/>
      <c r="BL852" s="32"/>
      <c r="BM852" s="32"/>
      <c r="BN852" s="33"/>
      <c r="BO852" s="33"/>
      <c r="BP852" s="33"/>
    </row>
    <row r="853" spans="2:68" ht="15.75" customHeight="1" x14ac:dyDescent="0.2">
      <c r="B853" s="22"/>
      <c r="C853" s="23"/>
      <c r="D853" s="23"/>
      <c r="E853" s="23"/>
      <c r="F853" s="32"/>
      <c r="G853" s="32"/>
      <c r="H853" s="32"/>
      <c r="I853" s="32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5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I853" s="33"/>
      <c r="BJ853" s="33"/>
      <c r="BK853" s="33"/>
      <c r="BL853" s="32"/>
      <c r="BM853" s="32"/>
      <c r="BN853" s="33"/>
      <c r="BO853" s="33"/>
      <c r="BP853" s="33"/>
    </row>
    <row r="854" spans="2:68" ht="15.75" customHeight="1" x14ac:dyDescent="0.2">
      <c r="B854" s="22"/>
      <c r="C854" s="23"/>
      <c r="D854" s="23"/>
      <c r="E854" s="23"/>
      <c r="F854" s="32"/>
      <c r="G854" s="32"/>
      <c r="H854" s="32"/>
      <c r="I854" s="32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5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I854" s="33"/>
      <c r="BJ854" s="33"/>
      <c r="BK854" s="33"/>
      <c r="BL854" s="32"/>
      <c r="BM854" s="32"/>
      <c r="BN854" s="33"/>
      <c r="BO854" s="33"/>
      <c r="BP854" s="33"/>
    </row>
    <row r="855" spans="2:68" ht="15.75" customHeight="1" x14ac:dyDescent="0.2">
      <c r="B855" s="22"/>
      <c r="C855" s="23"/>
      <c r="D855" s="23"/>
      <c r="E855" s="23"/>
      <c r="F855" s="32"/>
      <c r="G855" s="32"/>
      <c r="H855" s="32"/>
      <c r="I855" s="32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5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I855" s="33"/>
      <c r="BJ855" s="33"/>
      <c r="BK855" s="33"/>
      <c r="BL855" s="32"/>
      <c r="BM855" s="32"/>
      <c r="BN855" s="33"/>
      <c r="BO855" s="33"/>
      <c r="BP855" s="33"/>
    </row>
    <row r="856" spans="2:68" ht="15.75" customHeight="1" x14ac:dyDescent="0.2">
      <c r="B856" s="22"/>
      <c r="C856" s="23"/>
      <c r="D856" s="23"/>
      <c r="E856" s="23"/>
      <c r="F856" s="32"/>
      <c r="G856" s="32"/>
      <c r="H856" s="32"/>
      <c r="I856" s="32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5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I856" s="33"/>
      <c r="BJ856" s="33"/>
      <c r="BK856" s="33"/>
      <c r="BL856" s="32"/>
      <c r="BM856" s="32"/>
      <c r="BN856" s="33"/>
      <c r="BO856" s="33"/>
      <c r="BP856" s="33"/>
    </row>
    <row r="857" spans="2:68" ht="15.75" customHeight="1" x14ac:dyDescent="0.2">
      <c r="B857" s="22"/>
      <c r="C857" s="23"/>
      <c r="D857" s="23"/>
      <c r="E857" s="23"/>
      <c r="F857" s="32"/>
      <c r="G857" s="32"/>
      <c r="H857" s="32"/>
      <c r="I857" s="32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5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I857" s="33"/>
      <c r="BJ857" s="33"/>
      <c r="BK857" s="33"/>
      <c r="BL857" s="32"/>
      <c r="BM857" s="32"/>
      <c r="BN857" s="33"/>
      <c r="BO857" s="33"/>
      <c r="BP857" s="33"/>
    </row>
    <row r="858" spans="2:68" ht="15.75" customHeight="1" x14ac:dyDescent="0.2">
      <c r="B858" s="22"/>
      <c r="C858" s="23"/>
      <c r="D858" s="23"/>
      <c r="E858" s="23"/>
      <c r="F858" s="32"/>
      <c r="G858" s="32"/>
      <c r="H858" s="32"/>
      <c r="I858" s="32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5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I858" s="33"/>
      <c r="BJ858" s="33"/>
      <c r="BK858" s="33"/>
      <c r="BL858" s="32"/>
      <c r="BM858" s="32"/>
      <c r="BN858" s="33"/>
      <c r="BO858" s="33"/>
      <c r="BP858" s="33"/>
    </row>
    <row r="859" spans="2:68" ht="15.75" customHeight="1" x14ac:dyDescent="0.2">
      <c r="B859" s="22"/>
      <c r="C859" s="23"/>
      <c r="D859" s="23"/>
      <c r="E859" s="23"/>
      <c r="F859" s="32"/>
      <c r="G859" s="32"/>
      <c r="H859" s="32"/>
      <c r="I859" s="32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5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I859" s="33"/>
      <c r="BJ859" s="33"/>
      <c r="BK859" s="33"/>
      <c r="BL859" s="32"/>
      <c r="BM859" s="32"/>
      <c r="BN859" s="33"/>
      <c r="BO859" s="33"/>
      <c r="BP859" s="33"/>
    </row>
    <row r="860" spans="2:68" ht="15.75" customHeight="1" x14ac:dyDescent="0.2">
      <c r="B860" s="22"/>
      <c r="C860" s="23"/>
      <c r="D860" s="23"/>
      <c r="E860" s="23"/>
      <c r="F860" s="32"/>
      <c r="G860" s="32"/>
      <c r="H860" s="32"/>
      <c r="I860" s="32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5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I860" s="33"/>
      <c r="BJ860" s="33"/>
      <c r="BK860" s="33"/>
      <c r="BL860" s="32"/>
      <c r="BM860" s="32"/>
      <c r="BN860" s="33"/>
      <c r="BO860" s="33"/>
      <c r="BP860" s="33"/>
    </row>
    <row r="861" spans="2:68" ht="15.75" customHeight="1" x14ac:dyDescent="0.2">
      <c r="B861" s="22"/>
      <c r="C861" s="23"/>
      <c r="D861" s="23"/>
      <c r="E861" s="23"/>
      <c r="F861" s="32"/>
      <c r="G861" s="32"/>
      <c r="H861" s="32"/>
      <c r="I861" s="32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5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I861" s="33"/>
      <c r="BJ861" s="33"/>
      <c r="BK861" s="33"/>
      <c r="BL861" s="32"/>
      <c r="BM861" s="32"/>
      <c r="BN861" s="33"/>
      <c r="BO861" s="33"/>
      <c r="BP861" s="33"/>
    </row>
    <row r="862" spans="2:68" ht="15.75" customHeight="1" x14ac:dyDescent="0.2">
      <c r="B862" s="22"/>
      <c r="C862" s="23"/>
      <c r="D862" s="23"/>
      <c r="E862" s="23"/>
      <c r="F862" s="32"/>
      <c r="G862" s="32"/>
      <c r="H862" s="32"/>
      <c r="I862" s="32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5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I862" s="33"/>
      <c r="BJ862" s="33"/>
      <c r="BK862" s="33"/>
      <c r="BL862" s="32"/>
      <c r="BM862" s="32"/>
      <c r="BN862" s="33"/>
      <c r="BO862" s="33"/>
      <c r="BP862" s="33"/>
    </row>
    <row r="863" spans="2:68" ht="15.75" customHeight="1" x14ac:dyDescent="0.2">
      <c r="B863" s="22"/>
      <c r="C863" s="23"/>
      <c r="D863" s="23"/>
      <c r="E863" s="23"/>
      <c r="F863" s="32"/>
      <c r="G863" s="32"/>
      <c r="H863" s="32"/>
      <c r="I863" s="32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5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I863" s="33"/>
      <c r="BJ863" s="33"/>
      <c r="BK863" s="33"/>
      <c r="BL863" s="32"/>
      <c r="BM863" s="32"/>
      <c r="BN863" s="33"/>
      <c r="BO863" s="33"/>
      <c r="BP863" s="33"/>
    </row>
    <row r="864" spans="2:68" ht="15.75" customHeight="1" x14ac:dyDescent="0.2">
      <c r="B864" s="22"/>
      <c r="C864" s="23"/>
      <c r="D864" s="23"/>
      <c r="E864" s="23"/>
      <c r="F864" s="32"/>
      <c r="G864" s="32"/>
      <c r="H864" s="32"/>
      <c r="I864" s="32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5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I864" s="33"/>
      <c r="BJ864" s="33"/>
      <c r="BK864" s="33"/>
      <c r="BL864" s="32"/>
      <c r="BM864" s="32"/>
      <c r="BN864" s="33"/>
      <c r="BO864" s="33"/>
      <c r="BP864" s="33"/>
    </row>
    <row r="865" spans="2:68" ht="15.75" customHeight="1" x14ac:dyDescent="0.2">
      <c r="B865" s="22"/>
      <c r="C865" s="23"/>
      <c r="D865" s="23"/>
      <c r="E865" s="23"/>
      <c r="F865" s="32"/>
      <c r="G865" s="32"/>
      <c r="H865" s="32"/>
      <c r="I865" s="32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5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I865" s="33"/>
      <c r="BJ865" s="33"/>
      <c r="BK865" s="33"/>
      <c r="BL865" s="32"/>
      <c r="BM865" s="32"/>
      <c r="BN865" s="33"/>
      <c r="BO865" s="33"/>
      <c r="BP865" s="33"/>
    </row>
    <row r="866" spans="2:68" ht="15.75" customHeight="1" x14ac:dyDescent="0.2">
      <c r="B866" s="22"/>
      <c r="C866" s="23"/>
      <c r="D866" s="23"/>
      <c r="E866" s="23"/>
      <c r="F866" s="32"/>
      <c r="G866" s="32"/>
      <c r="H866" s="32"/>
      <c r="I866" s="32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5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I866" s="33"/>
      <c r="BJ866" s="33"/>
      <c r="BK866" s="33"/>
      <c r="BL866" s="32"/>
      <c r="BM866" s="32"/>
      <c r="BN866" s="33"/>
      <c r="BO866" s="33"/>
      <c r="BP866" s="33"/>
    </row>
    <row r="867" spans="2:68" ht="15.75" customHeight="1" x14ac:dyDescent="0.2">
      <c r="B867" s="22"/>
      <c r="C867" s="23"/>
      <c r="D867" s="23"/>
      <c r="E867" s="23"/>
      <c r="F867" s="32"/>
      <c r="G867" s="32"/>
      <c r="H867" s="32"/>
      <c r="I867" s="32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5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I867" s="33"/>
      <c r="BJ867" s="33"/>
      <c r="BK867" s="33"/>
      <c r="BL867" s="32"/>
      <c r="BM867" s="32"/>
      <c r="BN867" s="33"/>
      <c r="BO867" s="33"/>
      <c r="BP867" s="33"/>
    </row>
    <row r="868" spans="2:68" ht="15.75" customHeight="1" x14ac:dyDescent="0.2">
      <c r="B868" s="22"/>
      <c r="C868" s="23"/>
      <c r="D868" s="23"/>
      <c r="E868" s="23"/>
      <c r="F868" s="32"/>
      <c r="G868" s="32"/>
      <c r="H868" s="32"/>
      <c r="I868" s="32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5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I868" s="33"/>
      <c r="BJ868" s="33"/>
      <c r="BK868" s="33"/>
      <c r="BL868" s="32"/>
      <c r="BM868" s="32"/>
      <c r="BN868" s="33"/>
      <c r="BO868" s="33"/>
      <c r="BP868" s="33"/>
    </row>
    <row r="869" spans="2:68" ht="15.75" customHeight="1" x14ac:dyDescent="0.2">
      <c r="B869" s="22"/>
      <c r="C869" s="23"/>
      <c r="D869" s="23"/>
      <c r="E869" s="23"/>
      <c r="F869" s="32"/>
      <c r="G869" s="32"/>
      <c r="H869" s="32"/>
      <c r="I869" s="32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5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I869" s="33"/>
      <c r="BJ869" s="33"/>
      <c r="BK869" s="33"/>
      <c r="BL869" s="32"/>
      <c r="BM869" s="32"/>
      <c r="BN869" s="33"/>
      <c r="BO869" s="33"/>
      <c r="BP869" s="33"/>
    </row>
    <row r="870" spans="2:68" ht="15.75" customHeight="1" x14ac:dyDescent="0.2">
      <c r="B870" s="22"/>
      <c r="C870" s="23"/>
      <c r="D870" s="23"/>
      <c r="E870" s="23"/>
      <c r="F870" s="32"/>
      <c r="G870" s="32"/>
      <c r="H870" s="32"/>
      <c r="I870" s="32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5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I870" s="33"/>
      <c r="BJ870" s="33"/>
      <c r="BK870" s="33"/>
      <c r="BL870" s="32"/>
      <c r="BM870" s="32"/>
      <c r="BN870" s="33"/>
      <c r="BO870" s="33"/>
      <c r="BP870" s="33"/>
    </row>
    <row r="871" spans="2:68" ht="15.75" customHeight="1" x14ac:dyDescent="0.2">
      <c r="B871" s="22"/>
      <c r="C871" s="23"/>
      <c r="D871" s="23"/>
      <c r="E871" s="23"/>
      <c r="F871" s="32"/>
      <c r="G871" s="32"/>
      <c r="H871" s="32"/>
      <c r="I871" s="32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5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I871" s="33"/>
      <c r="BJ871" s="33"/>
      <c r="BK871" s="33"/>
      <c r="BL871" s="32"/>
      <c r="BM871" s="32"/>
      <c r="BN871" s="33"/>
      <c r="BO871" s="33"/>
      <c r="BP871" s="33"/>
    </row>
    <row r="872" spans="2:68" ht="15.75" customHeight="1" x14ac:dyDescent="0.2">
      <c r="B872" s="22"/>
      <c r="C872" s="23"/>
      <c r="D872" s="23"/>
      <c r="E872" s="23"/>
      <c r="F872" s="32"/>
      <c r="G872" s="32"/>
      <c r="H872" s="32"/>
      <c r="I872" s="32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5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I872" s="33"/>
      <c r="BJ872" s="33"/>
      <c r="BK872" s="33"/>
      <c r="BL872" s="32"/>
      <c r="BM872" s="32"/>
      <c r="BN872" s="33"/>
      <c r="BO872" s="33"/>
      <c r="BP872" s="33"/>
    </row>
    <row r="873" spans="2:68" ht="15.75" customHeight="1" x14ac:dyDescent="0.2">
      <c r="B873" s="22"/>
      <c r="C873" s="23"/>
      <c r="D873" s="23"/>
      <c r="E873" s="23"/>
      <c r="F873" s="32"/>
      <c r="G873" s="32"/>
      <c r="H873" s="32"/>
      <c r="I873" s="32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5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I873" s="33"/>
      <c r="BJ873" s="33"/>
      <c r="BK873" s="33"/>
      <c r="BL873" s="32"/>
      <c r="BM873" s="32"/>
      <c r="BN873" s="33"/>
      <c r="BO873" s="33"/>
      <c r="BP873" s="33"/>
    </row>
    <row r="874" spans="2:68" ht="15.75" customHeight="1" x14ac:dyDescent="0.2">
      <c r="B874" s="22"/>
      <c r="C874" s="23"/>
      <c r="D874" s="23"/>
      <c r="E874" s="23"/>
      <c r="F874" s="32"/>
      <c r="G874" s="32"/>
      <c r="H874" s="32"/>
      <c r="I874" s="32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5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I874" s="33"/>
      <c r="BJ874" s="33"/>
      <c r="BK874" s="33"/>
      <c r="BL874" s="32"/>
      <c r="BM874" s="32"/>
      <c r="BN874" s="33"/>
      <c r="BO874" s="33"/>
      <c r="BP874" s="33"/>
    </row>
    <row r="875" spans="2:68" ht="15.75" customHeight="1" x14ac:dyDescent="0.2">
      <c r="B875" s="22"/>
      <c r="C875" s="23"/>
      <c r="D875" s="23"/>
      <c r="E875" s="23"/>
      <c r="F875" s="32"/>
      <c r="G875" s="32"/>
      <c r="H875" s="32"/>
      <c r="I875" s="32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5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I875" s="33"/>
      <c r="BJ875" s="33"/>
      <c r="BK875" s="33"/>
      <c r="BL875" s="32"/>
      <c r="BM875" s="32"/>
      <c r="BN875" s="33"/>
      <c r="BO875" s="33"/>
      <c r="BP875" s="33"/>
    </row>
    <row r="876" spans="2:68" ht="15.75" customHeight="1" x14ac:dyDescent="0.2">
      <c r="B876" s="22"/>
      <c r="C876" s="23"/>
      <c r="D876" s="23"/>
      <c r="E876" s="23"/>
      <c r="F876" s="32"/>
      <c r="G876" s="32"/>
      <c r="H876" s="32"/>
      <c r="I876" s="32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5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I876" s="33"/>
      <c r="BJ876" s="33"/>
      <c r="BK876" s="33"/>
      <c r="BL876" s="32"/>
      <c r="BM876" s="32"/>
      <c r="BN876" s="33"/>
      <c r="BO876" s="33"/>
      <c r="BP876" s="33"/>
    </row>
    <row r="877" spans="2:68" ht="15.75" customHeight="1" x14ac:dyDescent="0.2">
      <c r="B877" s="22"/>
      <c r="C877" s="23"/>
      <c r="D877" s="23"/>
      <c r="E877" s="23"/>
      <c r="F877" s="32"/>
      <c r="G877" s="32"/>
      <c r="H877" s="32"/>
      <c r="I877" s="32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5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I877" s="33"/>
      <c r="BJ877" s="33"/>
      <c r="BK877" s="33"/>
      <c r="BL877" s="32"/>
      <c r="BM877" s="32"/>
      <c r="BN877" s="33"/>
      <c r="BO877" s="33"/>
      <c r="BP877" s="33"/>
    </row>
    <row r="878" spans="2:68" ht="15.75" customHeight="1" x14ac:dyDescent="0.2">
      <c r="B878" s="22"/>
      <c r="C878" s="23"/>
      <c r="D878" s="23"/>
      <c r="E878" s="23"/>
      <c r="F878" s="32"/>
      <c r="G878" s="32"/>
      <c r="H878" s="32"/>
      <c r="I878" s="32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5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I878" s="33"/>
      <c r="BJ878" s="33"/>
      <c r="BK878" s="33"/>
      <c r="BL878" s="32"/>
      <c r="BM878" s="32"/>
      <c r="BN878" s="33"/>
      <c r="BO878" s="33"/>
      <c r="BP878" s="33"/>
    </row>
    <row r="879" spans="2:68" ht="15.75" customHeight="1" x14ac:dyDescent="0.2">
      <c r="B879" s="22"/>
      <c r="C879" s="23"/>
      <c r="D879" s="23"/>
      <c r="E879" s="23"/>
      <c r="F879" s="32"/>
      <c r="G879" s="32"/>
      <c r="H879" s="32"/>
      <c r="I879" s="32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5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I879" s="33"/>
      <c r="BJ879" s="33"/>
      <c r="BK879" s="33"/>
      <c r="BL879" s="32"/>
      <c r="BM879" s="32"/>
      <c r="BN879" s="33"/>
      <c r="BO879" s="33"/>
      <c r="BP879" s="33"/>
    </row>
    <row r="880" spans="2:68" ht="15.75" customHeight="1" x14ac:dyDescent="0.2">
      <c r="B880" s="22"/>
      <c r="C880" s="23"/>
      <c r="D880" s="23"/>
      <c r="E880" s="23"/>
      <c r="F880" s="32"/>
      <c r="G880" s="32"/>
      <c r="H880" s="32"/>
      <c r="I880" s="32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5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I880" s="33"/>
      <c r="BJ880" s="33"/>
      <c r="BK880" s="33"/>
      <c r="BL880" s="32"/>
      <c r="BM880" s="32"/>
      <c r="BN880" s="33"/>
      <c r="BO880" s="33"/>
      <c r="BP880" s="33"/>
    </row>
    <row r="881" spans="2:68" ht="15.75" customHeight="1" x14ac:dyDescent="0.2">
      <c r="B881" s="22"/>
      <c r="C881" s="23"/>
      <c r="D881" s="23"/>
      <c r="E881" s="23"/>
      <c r="F881" s="32"/>
      <c r="G881" s="32"/>
      <c r="H881" s="32"/>
      <c r="I881" s="32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5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I881" s="33"/>
      <c r="BJ881" s="33"/>
      <c r="BK881" s="33"/>
      <c r="BL881" s="32"/>
      <c r="BM881" s="32"/>
      <c r="BN881" s="33"/>
      <c r="BO881" s="33"/>
      <c r="BP881" s="33"/>
    </row>
    <row r="882" spans="2:68" ht="15.75" customHeight="1" x14ac:dyDescent="0.2">
      <c r="B882" s="22"/>
      <c r="C882" s="23"/>
      <c r="D882" s="23"/>
      <c r="E882" s="23"/>
      <c r="F882" s="32"/>
      <c r="G882" s="32"/>
      <c r="H882" s="32"/>
      <c r="I882" s="32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5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I882" s="33"/>
      <c r="BJ882" s="33"/>
      <c r="BK882" s="33"/>
      <c r="BL882" s="32"/>
      <c r="BM882" s="32"/>
      <c r="BN882" s="33"/>
      <c r="BO882" s="33"/>
      <c r="BP882" s="33"/>
    </row>
    <row r="883" spans="2:68" ht="15.75" customHeight="1" x14ac:dyDescent="0.2">
      <c r="B883" s="22"/>
      <c r="C883" s="23"/>
      <c r="D883" s="23"/>
      <c r="E883" s="23"/>
      <c r="F883" s="32"/>
      <c r="G883" s="32"/>
      <c r="H883" s="32"/>
      <c r="I883" s="32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5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I883" s="33"/>
      <c r="BJ883" s="33"/>
      <c r="BK883" s="33"/>
      <c r="BL883" s="32"/>
      <c r="BM883" s="32"/>
      <c r="BN883" s="33"/>
      <c r="BO883" s="33"/>
      <c r="BP883" s="33"/>
    </row>
    <row r="884" spans="2:68" ht="15.75" customHeight="1" x14ac:dyDescent="0.2">
      <c r="B884" s="22"/>
      <c r="C884" s="23"/>
      <c r="D884" s="23"/>
      <c r="E884" s="23"/>
      <c r="F884" s="32"/>
      <c r="G884" s="32"/>
      <c r="H884" s="32"/>
      <c r="I884" s="32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5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I884" s="33"/>
      <c r="BJ884" s="33"/>
      <c r="BK884" s="33"/>
      <c r="BL884" s="32"/>
      <c r="BM884" s="32"/>
      <c r="BN884" s="33"/>
      <c r="BO884" s="33"/>
      <c r="BP884" s="33"/>
    </row>
    <row r="885" spans="2:68" ht="15.75" customHeight="1" x14ac:dyDescent="0.2">
      <c r="B885" s="22"/>
      <c r="C885" s="23"/>
      <c r="D885" s="23"/>
      <c r="E885" s="23"/>
      <c r="F885" s="32"/>
      <c r="G885" s="32"/>
      <c r="H885" s="32"/>
      <c r="I885" s="32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5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I885" s="33"/>
      <c r="BJ885" s="33"/>
      <c r="BK885" s="33"/>
      <c r="BL885" s="32"/>
      <c r="BM885" s="32"/>
      <c r="BN885" s="33"/>
      <c r="BO885" s="33"/>
      <c r="BP885" s="33"/>
    </row>
    <row r="886" spans="2:68" ht="15.75" customHeight="1" x14ac:dyDescent="0.2">
      <c r="B886" s="22"/>
      <c r="C886" s="23"/>
      <c r="D886" s="23"/>
      <c r="E886" s="23"/>
      <c r="F886" s="32"/>
      <c r="G886" s="32"/>
      <c r="H886" s="32"/>
      <c r="I886" s="32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5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I886" s="33"/>
      <c r="BJ886" s="33"/>
      <c r="BK886" s="33"/>
      <c r="BL886" s="32"/>
      <c r="BM886" s="32"/>
      <c r="BN886" s="33"/>
      <c r="BO886" s="33"/>
      <c r="BP886" s="33"/>
    </row>
    <row r="887" spans="2:68" ht="15.75" customHeight="1" x14ac:dyDescent="0.2">
      <c r="B887" s="22"/>
      <c r="C887" s="23"/>
      <c r="D887" s="23"/>
      <c r="E887" s="23"/>
      <c r="F887" s="32"/>
      <c r="G887" s="32"/>
      <c r="H887" s="32"/>
      <c r="I887" s="32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5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I887" s="33"/>
      <c r="BJ887" s="33"/>
      <c r="BK887" s="33"/>
      <c r="BL887" s="32"/>
      <c r="BM887" s="32"/>
      <c r="BN887" s="33"/>
      <c r="BO887" s="33"/>
      <c r="BP887" s="33"/>
    </row>
    <row r="888" spans="2:68" ht="15.75" customHeight="1" x14ac:dyDescent="0.2">
      <c r="B888" s="22"/>
      <c r="C888" s="23"/>
      <c r="D888" s="23"/>
      <c r="E888" s="23"/>
      <c r="F888" s="32"/>
      <c r="G888" s="32"/>
      <c r="H888" s="32"/>
      <c r="I888" s="32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5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I888" s="33"/>
      <c r="BJ888" s="33"/>
      <c r="BK888" s="33"/>
      <c r="BL888" s="32"/>
      <c r="BM888" s="32"/>
      <c r="BN888" s="33"/>
      <c r="BO888" s="33"/>
      <c r="BP888" s="33"/>
    </row>
    <row r="889" spans="2:68" ht="15.75" customHeight="1" x14ac:dyDescent="0.2">
      <c r="B889" s="22"/>
      <c r="C889" s="23"/>
      <c r="D889" s="23"/>
      <c r="E889" s="23"/>
      <c r="F889" s="32"/>
      <c r="G889" s="32"/>
      <c r="H889" s="32"/>
      <c r="I889" s="32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5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I889" s="33"/>
      <c r="BJ889" s="33"/>
      <c r="BK889" s="33"/>
      <c r="BL889" s="32"/>
      <c r="BM889" s="32"/>
      <c r="BN889" s="33"/>
      <c r="BO889" s="33"/>
      <c r="BP889" s="33"/>
    </row>
    <row r="890" spans="2:68" ht="15.75" customHeight="1" x14ac:dyDescent="0.2">
      <c r="B890" s="22"/>
      <c r="C890" s="23"/>
      <c r="D890" s="23"/>
      <c r="E890" s="23"/>
      <c r="F890" s="32"/>
      <c r="G890" s="32"/>
      <c r="H890" s="32"/>
      <c r="I890" s="32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5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I890" s="33"/>
      <c r="BJ890" s="33"/>
      <c r="BK890" s="33"/>
      <c r="BL890" s="32"/>
      <c r="BM890" s="32"/>
      <c r="BN890" s="33"/>
      <c r="BO890" s="33"/>
      <c r="BP890" s="33"/>
    </row>
    <row r="891" spans="2:68" ht="15.75" customHeight="1" x14ac:dyDescent="0.2">
      <c r="B891" s="22"/>
      <c r="C891" s="23"/>
      <c r="D891" s="23"/>
      <c r="E891" s="23"/>
      <c r="F891" s="32"/>
      <c r="G891" s="32"/>
      <c r="H891" s="32"/>
      <c r="I891" s="32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5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I891" s="33"/>
      <c r="BJ891" s="33"/>
      <c r="BK891" s="33"/>
      <c r="BL891" s="32"/>
      <c r="BM891" s="32"/>
      <c r="BN891" s="33"/>
      <c r="BO891" s="33"/>
      <c r="BP891" s="33"/>
    </row>
    <row r="892" spans="2:68" ht="15.75" customHeight="1" x14ac:dyDescent="0.2">
      <c r="B892" s="22"/>
      <c r="C892" s="23"/>
      <c r="D892" s="23"/>
      <c r="E892" s="23"/>
      <c r="F892" s="32"/>
      <c r="G892" s="32"/>
      <c r="H892" s="32"/>
      <c r="I892" s="32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5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I892" s="33"/>
      <c r="BJ892" s="33"/>
      <c r="BK892" s="33"/>
      <c r="BL892" s="32"/>
      <c r="BM892" s="32"/>
      <c r="BN892" s="33"/>
      <c r="BO892" s="33"/>
      <c r="BP892" s="33"/>
    </row>
    <row r="893" spans="2:68" ht="15.75" customHeight="1" x14ac:dyDescent="0.2">
      <c r="B893" s="22"/>
      <c r="C893" s="23"/>
      <c r="D893" s="23"/>
      <c r="E893" s="23"/>
      <c r="F893" s="32"/>
      <c r="G893" s="32"/>
      <c r="H893" s="32"/>
      <c r="I893" s="32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5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I893" s="33"/>
      <c r="BJ893" s="33"/>
      <c r="BK893" s="33"/>
      <c r="BL893" s="32"/>
      <c r="BM893" s="32"/>
      <c r="BN893" s="33"/>
      <c r="BO893" s="33"/>
      <c r="BP893" s="3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" customHeight="1" x14ac:dyDescent="0.2"/>
  <cols>
    <col min="1" max="1" width="11.83203125" customWidth="1"/>
    <col min="2" max="2" width="24.6640625" customWidth="1"/>
    <col min="3" max="3" width="7.1640625" customWidth="1"/>
    <col min="4" max="4" width="12.1640625" customWidth="1"/>
    <col min="5" max="5" width="11.6640625" customWidth="1"/>
    <col min="6" max="6" width="12.1640625" customWidth="1"/>
    <col min="7" max="9" width="11.6640625" customWidth="1"/>
    <col min="10" max="10" width="8.5" customWidth="1"/>
    <col min="11" max="12" width="11.6640625" customWidth="1"/>
    <col min="13" max="13" width="13.1640625" customWidth="1"/>
    <col min="14" max="14" width="11.6640625" customWidth="1"/>
    <col min="15" max="15" width="12.6640625" customWidth="1"/>
    <col min="16" max="16" width="12.1640625" customWidth="1"/>
    <col min="17" max="17" width="11.6640625" customWidth="1"/>
    <col min="18" max="26" width="8.5" customWidth="1"/>
  </cols>
  <sheetData>
    <row r="1" spans="1:26" ht="19" x14ac:dyDescent="0.25">
      <c r="A1" s="80" t="s">
        <v>711</v>
      </c>
      <c r="B1" s="81"/>
      <c r="C1" s="81"/>
      <c r="D1" s="36"/>
      <c r="E1" s="36"/>
      <c r="F1" s="36"/>
      <c r="G1" s="36"/>
      <c r="H1" s="36"/>
      <c r="I1" s="36"/>
      <c r="J1" s="37"/>
      <c r="K1" s="36"/>
      <c r="L1" s="36"/>
      <c r="M1" s="36"/>
      <c r="N1" s="36"/>
      <c r="O1" s="37"/>
      <c r="P1" s="36"/>
      <c r="Q1" s="36"/>
      <c r="T1" s="37"/>
      <c r="U1" s="37"/>
      <c r="V1" s="37"/>
      <c r="W1" s="37"/>
      <c r="X1" s="37"/>
      <c r="Y1" s="37"/>
      <c r="Z1" s="37"/>
    </row>
    <row r="2" spans="1:26" ht="68" x14ac:dyDescent="0.2">
      <c r="A2" s="38" t="s">
        <v>712</v>
      </c>
      <c r="B2" s="38" t="s">
        <v>713</v>
      </c>
      <c r="C2" s="38" t="s">
        <v>714</v>
      </c>
      <c r="D2" s="39" t="s">
        <v>715</v>
      </c>
      <c r="E2" s="40" t="s">
        <v>53</v>
      </c>
      <c r="F2" s="41" t="s">
        <v>716</v>
      </c>
      <c r="G2" s="42" t="s">
        <v>53</v>
      </c>
      <c r="H2" s="43" t="s">
        <v>717</v>
      </c>
      <c r="I2" s="44" t="s">
        <v>718</v>
      </c>
      <c r="J2" s="43" t="s">
        <v>719</v>
      </c>
      <c r="K2" s="45" t="s">
        <v>720</v>
      </c>
      <c r="L2" s="46" t="s">
        <v>718</v>
      </c>
      <c r="M2" s="47" t="s">
        <v>721</v>
      </c>
      <c r="N2" s="47" t="s">
        <v>718</v>
      </c>
      <c r="O2" s="48" t="s">
        <v>722</v>
      </c>
      <c r="P2" s="49" t="s">
        <v>723</v>
      </c>
      <c r="Q2" s="49" t="s">
        <v>53</v>
      </c>
      <c r="T2" s="37"/>
      <c r="U2" s="37"/>
      <c r="V2" s="37"/>
      <c r="W2" s="37"/>
      <c r="X2" s="37"/>
      <c r="Y2" s="37"/>
      <c r="Z2" s="37"/>
    </row>
    <row r="3" spans="1:26" ht="16" x14ac:dyDescent="0.2">
      <c r="A3" s="50"/>
      <c r="B3" s="51" t="str">
        <f>'Data Calculations'!G4</f>
        <v>Lingtai S M 01</v>
      </c>
      <c r="C3" s="51">
        <f>'Data Calculations'!B3</f>
        <v>1</v>
      </c>
      <c r="D3" s="52">
        <f>'Data Calculations'!AQ3</f>
        <v>-9.74</v>
      </c>
      <c r="E3" s="52" t="e">
        <f>'Data Calculations'!AR3</f>
        <v>#DIV/0!</v>
      </c>
      <c r="F3" s="52">
        <f>'Data Calculations'!AT3</f>
        <v>-6.76</v>
      </c>
      <c r="G3" s="52" t="e">
        <f>'Data Calculations'!AU3</f>
        <v>#DIV/0!</v>
      </c>
      <c r="H3" s="53">
        <f>'Data Calculations'!AZ3</f>
        <v>0.61199999999999999</v>
      </c>
      <c r="I3" s="53" t="e">
        <f>'Data Calculations'!BA3</f>
        <v>#DIV/0!</v>
      </c>
      <c r="J3" s="54">
        <f>VLOOKUP($B3,'Hayley ICDES'!$A$2:$G$145,2,FALSE)</f>
        <v>0.65</v>
      </c>
      <c r="K3" s="53">
        <f>'Data Calculations'!BE3</f>
        <v>0.16200000000000001</v>
      </c>
      <c r="L3" s="53" t="e">
        <f>'Data Calculations'!BF3</f>
        <v>#DIV/0!</v>
      </c>
      <c r="M3" s="52">
        <f>'Data Calculations'!BJ3</f>
        <v>19.033468114302025</v>
      </c>
      <c r="N3" s="52" t="e">
        <f>'Data Calculations'!BK3</f>
        <v>#DIV/0!</v>
      </c>
      <c r="O3" s="55">
        <f>VLOOKUP($B3,'Hayley ICDES'!$A$2:$G$145,5,FALSE)</f>
        <v>31.4</v>
      </c>
      <c r="P3" s="52">
        <f>'Data Calculations'!BO3</f>
        <v>-6.3663781975329812</v>
      </c>
      <c r="Q3" s="52" t="e">
        <f>'Data Calculations'!BP3</f>
        <v>#DIV/0!</v>
      </c>
      <c r="T3" s="37"/>
      <c r="U3" s="37"/>
      <c r="V3" s="37"/>
      <c r="W3" s="37"/>
      <c r="X3" s="37"/>
      <c r="Y3" s="37"/>
      <c r="Z3" s="37"/>
    </row>
    <row r="4" spans="1:26" ht="16" x14ac:dyDescent="0.2">
      <c r="A4" s="50"/>
      <c r="B4" s="51" t="str">
        <f>'Data Calculations'!G7</f>
        <v>Lingtai S M 02</v>
      </c>
      <c r="C4" s="51">
        <f>'Data Calculations'!B6</f>
        <v>1</v>
      </c>
      <c r="D4" s="52">
        <f>'Data Calculations'!AQ6</f>
        <v>-6.22</v>
      </c>
      <c r="E4" s="52" t="e">
        <f>'Data Calculations'!AR6</f>
        <v>#DIV/0!</v>
      </c>
      <c r="F4" s="52">
        <f>'Data Calculations'!AT6</f>
        <v>-5.4</v>
      </c>
      <c r="G4" s="52" t="e">
        <f>'Data Calculations'!AU6</f>
        <v>#DIV/0!</v>
      </c>
      <c r="H4" s="53">
        <f>'Data Calculations'!AZ6</f>
        <v>0.60399999999999998</v>
      </c>
      <c r="I4" s="53" t="e">
        <f>'Data Calculations'!BA6</f>
        <v>#DIV/0!</v>
      </c>
      <c r="J4" s="54">
        <f>VLOOKUP($B4,'Hayley ICDES'!$A$2:$G$145,2,FALSE)</f>
        <v>0.63</v>
      </c>
      <c r="K4" s="53">
        <f>'Data Calculations'!BE6</f>
        <v>0.313</v>
      </c>
      <c r="L4" s="53" t="e">
        <f>'Data Calculations'!BF6</f>
        <v>#DIV/0!</v>
      </c>
      <c r="M4" s="52">
        <f>'Data Calculations'!BJ6</f>
        <v>21.619212925788588</v>
      </c>
      <c r="N4" s="52" t="e">
        <f>'Data Calculations'!BK6</f>
        <v>#DIV/0!</v>
      </c>
      <c r="O4" s="55">
        <f>VLOOKUP($B4,'Hayley ICDES'!$A$2:$G$145,5,FALSE)</f>
        <v>39.6</v>
      </c>
      <c r="P4" s="52">
        <f>'Data Calculations'!BO6</f>
        <v>-4.4735696378731973</v>
      </c>
      <c r="Q4" s="52" t="e">
        <f>'Data Calculations'!BP6</f>
        <v>#DIV/0!</v>
      </c>
      <c r="T4" s="37"/>
      <c r="U4" s="37"/>
      <c r="V4" s="37"/>
      <c r="W4" s="37"/>
      <c r="X4" s="37"/>
      <c r="Y4" s="37"/>
      <c r="Z4" s="37"/>
    </row>
    <row r="5" spans="1:26" ht="16" x14ac:dyDescent="0.2">
      <c r="A5" s="50"/>
      <c r="B5" s="51" t="str">
        <f>'Data Calculations'!G11</f>
        <v>Lingtai S M 03</v>
      </c>
      <c r="C5" s="51">
        <f>'Data Calculations'!B10</f>
        <v>3</v>
      </c>
      <c r="D5" s="52">
        <f>'Data Calculations'!AQ10</f>
        <v>-10.049999999999999</v>
      </c>
      <c r="E5" s="52">
        <f>'Data Calculations'!AR10</f>
        <v>0.15524174696260054</v>
      </c>
      <c r="F5" s="52">
        <f>'Data Calculations'!AT10</f>
        <v>-9.2166666666666668</v>
      </c>
      <c r="G5" s="52">
        <f>'Data Calculations'!AU10</f>
        <v>0.16165807537309543</v>
      </c>
      <c r="H5" s="53">
        <f>'Data Calculations'!AZ10</f>
        <v>0.61733333333333329</v>
      </c>
      <c r="I5" s="53">
        <f>'Data Calculations'!BA10</f>
        <v>2.2519127672072738E-2</v>
      </c>
      <c r="J5" s="54">
        <f>VLOOKUP($B5,'Hayley ICDES'!$A$2:$G$145,2,FALSE)</f>
        <v>0.63</v>
      </c>
      <c r="K5" s="53">
        <f>'Data Calculations'!BE10</f>
        <v>0.30933333333333335</v>
      </c>
      <c r="L5" s="53">
        <f>'Data Calculations'!BF10</f>
        <v>2.6847304851284108E-2</v>
      </c>
      <c r="M5" s="52">
        <f>'Data Calculations'!BJ10</f>
        <v>17.865236673028296</v>
      </c>
      <c r="N5" s="52">
        <f>'Data Calculations'!BK10</f>
        <v>7.1070950341809249</v>
      </c>
      <c r="O5" s="55">
        <f>VLOOKUP($B5,'Hayley ICDES'!$A$2:$G$145,5,FALSE)</f>
        <v>37</v>
      </c>
      <c r="P5" s="52">
        <f>'Data Calculations'!BO10</f>
        <v>-9.1385209599858772</v>
      </c>
      <c r="Q5" s="52">
        <f>'Data Calculations'!BP10</f>
        <v>2.516793608970282</v>
      </c>
      <c r="T5" s="37"/>
      <c r="U5" s="37"/>
      <c r="V5" s="37"/>
      <c r="W5" s="37"/>
      <c r="X5" s="37"/>
      <c r="Y5" s="37"/>
      <c r="Z5" s="37"/>
    </row>
    <row r="6" spans="1:26" ht="16" x14ac:dyDescent="0.2">
      <c r="A6" s="50"/>
      <c r="B6" s="51" t="str">
        <f>'Data Calculations'!G16</f>
        <v>Lingtai S M 04</v>
      </c>
      <c r="C6" s="51">
        <f>'Data Calculations'!B15</f>
        <v>3</v>
      </c>
      <c r="D6" s="52">
        <f>'Data Calculations'!AQ15</f>
        <v>-9.7366666666666664</v>
      </c>
      <c r="E6" s="52">
        <f>'Data Calculations'!AR15</f>
        <v>3.7859388972001015E-2</v>
      </c>
      <c r="F6" s="52">
        <f>'Data Calculations'!AT15</f>
        <v>-7.246666666666667</v>
      </c>
      <c r="G6" s="52">
        <f>'Data Calculations'!AU15</f>
        <v>5.5075705472860732E-2</v>
      </c>
      <c r="H6" s="53">
        <f>'Data Calculations'!AZ15</f>
        <v>0.57833333333333337</v>
      </c>
      <c r="I6" s="53">
        <f>'Data Calculations'!BA15</f>
        <v>1.8478215402046919E-2</v>
      </c>
      <c r="J6" s="54">
        <f>VLOOKUP($B6,'Hayley ICDES'!$A$2:$G$145,2,FALSE)</f>
        <v>0.61</v>
      </c>
      <c r="K6" s="53">
        <f>'Data Calculations'!BE15</f>
        <v>0.19499999999999998</v>
      </c>
      <c r="L6" s="53">
        <f>'Data Calculations'!BF15</f>
        <v>4.7374395334751657E-2</v>
      </c>
      <c r="M6" s="52">
        <f>'Data Calculations'!BJ15</f>
        <v>30.83756491945536</v>
      </c>
      <c r="N6" s="52">
        <f>'Data Calculations'!BK15</f>
        <v>6.6482217834444679</v>
      </c>
      <c r="O6" s="55">
        <f>VLOOKUP($B6,'Hayley ICDES'!$A$2:$G$145,5,FALSE)</f>
        <v>47.9</v>
      </c>
      <c r="P6" s="52">
        <f>'Data Calculations'!BO15</f>
        <v>-4.5430019838145954</v>
      </c>
      <c r="Q6" s="52">
        <f>'Data Calculations'!BP15</f>
        <v>2.2681360981667971</v>
      </c>
      <c r="T6" s="37"/>
      <c r="U6" s="37"/>
      <c r="V6" s="37"/>
      <c r="W6" s="37"/>
      <c r="X6" s="37"/>
      <c r="Y6" s="37"/>
      <c r="Z6" s="37"/>
    </row>
    <row r="7" spans="1:26" ht="16" x14ac:dyDescent="0.2">
      <c r="A7" s="50"/>
      <c r="B7" s="51" t="str">
        <f>'Data Calculations'!G21</f>
        <v>Lingtai S M 05</v>
      </c>
      <c r="C7" s="51">
        <f>'Data Calculations'!B20</f>
        <v>3</v>
      </c>
      <c r="D7" s="52">
        <f>'Data Calculations'!AQ20</f>
        <v>-10.07</v>
      </c>
      <c r="E7" s="52">
        <f>'Data Calculations'!AR20</f>
        <v>7.0000000000000284E-2</v>
      </c>
      <c r="F7" s="52">
        <f>'Data Calculations'!AT20</f>
        <v>-6.0799999999999992</v>
      </c>
      <c r="G7" s="52">
        <f>'Data Calculations'!AU20</f>
        <v>4.5825756949558302E-2</v>
      </c>
      <c r="H7" s="53">
        <f>'Data Calculations'!AZ20</f>
        <v>0.59599999999999997</v>
      </c>
      <c r="I7" s="53">
        <f>'Data Calculations'!BA20</f>
        <v>7.5055534994651419E-3</v>
      </c>
      <c r="J7" s="54">
        <f>VLOOKUP($B7,'Hayley ICDES'!$A$2:$G$145,2,FALSE)</f>
        <v>0.61</v>
      </c>
      <c r="K7" s="53">
        <f>'Data Calculations'!BE20</f>
        <v>0.23366666666666666</v>
      </c>
      <c r="L7" s="53">
        <f>'Data Calculations'!BF20</f>
        <v>7.0271694949752855E-2</v>
      </c>
      <c r="M7" s="52">
        <f>'Data Calculations'!BJ20</f>
        <v>24.338302477848305</v>
      </c>
      <c r="N7" s="52">
        <f>'Data Calculations'!BK20</f>
        <v>2.4946578697882154</v>
      </c>
      <c r="O7" s="55">
        <f>VLOOKUP($B7,'Hayley ICDES'!$A$2:$G$145,5,FALSE)</f>
        <v>44.8</v>
      </c>
      <c r="P7" s="52">
        <f>'Data Calculations'!BO20</f>
        <v>-4.6064573068033114</v>
      </c>
      <c r="Q7" s="52">
        <f>'Data Calculations'!BP20</f>
        <v>0.9213739752932304</v>
      </c>
      <c r="T7" s="37"/>
      <c r="U7" s="37"/>
      <c r="V7" s="37"/>
      <c r="W7" s="37"/>
      <c r="X7" s="37"/>
      <c r="Y7" s="37"/>
      <c r="Z7" s="37"/>
    </row>
    <row r="8" spans="1:26" ht="16" x14ac:dyDescent="0.2">
      <c r="A8" s="50"/>
      <c r="B8" s="51" t="str">
        <f>'Data Calculations'!G26</f>
        <v>Lingtai S M 06</v>
      </c>
      <c r="C8" s="51">
        <f>'Data Calculations'!B25</f>
        <v>1</v>
      </c>
      <c r="D8" s="52">
        <f>'Data Calculations'!AQ25</f>
        <v>-10.15</v>
      </c>
      <c r="E8" s="52" t="e">
        <f>'Data Calculations'!AR25</f>
        <v>#DIV/0!</v>
      </c>
      <c r="F8" s="52">
        <f>'Data Calculations'!AT25</f>
        <v>-1.74</v>
      </c>
      <c r="G8" s="52" t="e">
        <f>'Data Calculations'!AU25</f>
        <v>#DIV/0!</v>
      </c>
      <c r="H8" s="53">
        <f>'Data Calculations'!AZ25</f>
        <v>0.61799999999999999</v>
      </c>
      <c r="I8" s="53" t="e">
        <f>'Data Calculations'!BA25</f>
        <v>#DIV/0!</v>
      </c>
      <c r="J8" s="54">
        <f>VLOOKUP($B8,'Hayley ICDES'!$A$2:$G$145,2,FALSE)</f>
        <v>0.63</v>
      </c>
      <c r="K8" s="53">
        <f>'Data Calculations'!BE25</f>
        <v>0.434</v>
      </c>
      <c r="L8" s="53" t="e">
        <f>'Data Calculations'!BF25</f>
        <v>#DIV/0!</v>
      </c>
      <c r="M8" s="52">
        <f>'Data Calculations'!BJ25</f>
        <v>17.138203996149912</v>
      </c>
      <c r="N8" s="52" t="e">
        <f>'Data Calculations'!BK25</f>
        <v>#DIV/0!</v>
      </c>
      <c r="O8" s="55">
        <f>VLOOKUP($B8,'Hayley ICDES'!$A$2:$G$145,5,FALSE)</f>
        <v>39.299999999999997</v>
      </c>
      <c r="P8" s="52">
        <f>'Data Calculations'!BO25</f>
        <v>-1.7386615652520732</v>
      </c>
      <c r="Q8" s="52" t="e">
        <f>'Data Calculations'!BP25</f>
        <v>#DIV/0!</v>
      </c>
      <c r="T8" s="37"/>
      <c r="U8" s="37"/>
      <c r="V8" s="37"/>
      <c r="W8" s="37"/>
      <c r="X8" s="37"/>
      <c r="Y8" s="37"/>
      <c r="Z8" s="37"/>
    </row>
    <row r="9" spans="1:26" ht="16" x14ac:dyDescent="0.2">
      <c r="A9" s="50"/>
      <c r="B9" s="51" t="str">
        <f>'Data Calculations'!G29</f>
        <v>Lingtai S M 07</v>
      </c>
      <c r="C9" s="51">
        <f>'Data Calculations'!B28</f>
        <v>1</v>
      </c>
      <c r="D9" s="52">
        <f>'Data Calculations'!AQ28</f>
        <v>-9.6</v>
      </c>
      <c r="E9" s="52" t="e">
        <f>'Data Calculations'!AR28</f>
        <v>#DIV/0!</v>
      </c>
      <c r="F9" s="52">
        <f>'Data Calculations'!AT28</f>
        <v>-3.86</v>
      </c>
      <c r="G9" s="52" t="e">
        <f>'Data Calculations'!AU28</f>
        <v>#DIV/0!</v>
      </c>
      <c r="H9" s="53">
        <f>'Data Calculations'!AZ28</f>
        <v>0.60899999999999999</v>
      </c>
      <c r="I9" s="53" t="e">
        <f>'Data Calculations'!BA28</f>
        <v>#DIV/0!</v>
      </c>
      <c r="J9" s="54">
        <f>VLOOKUP($B9,'Hayley ICDES'!$A$2:$G$145,2,FALSE)</f>
        <v>0.6</v>
      </c>
      <c r="K9" s="53">
        <f>'Data Calculations'!BE28</f>
        <v>0.308</v>
      </c>
      <c r="L9" s="53" t="e">
        <f>'Data Calculations'!BF28</f>
        <v>#DIV/0!</v>
      </c>
      <c r="M9" s="52">
        <f>'Data Calculations'!BJ28</f>
        <v>19.995127767912891</v>
      </c>
      <c r="N9" s="52" t="e">
        <f>'Data Calculations'!BK28</f>
        <v>#DIV/0!</v>
      </c>
      <c r="O9" s="55">
        <f>VLOOKUP($B9,'Hayley ICDES'!$A$2:$G$145,5,FALSE)</f>
        <v>0.6</v>
      </c>
      <c r="P9" s="52">
        <f>'Data Calculations'!BO28</f>
        <v>-3.2648317606615365</v>
      </c>
      <c r="Q9" s="52" t="e">
        <f>'Data Calculations'!BP28</f>
        <v>#DIV/0!</v>
      </c>
      <c r="T9" s="37"/>
      <c r="U9" s="37"/>
      <c r="V9" s="37"/>
      <c r="W9" s="37"/>
      <c r="X9" s="37"/>
      <c r="Y9" s="37"/>
      <c r="Z9" s="37"/>
    </row>
    <row r="10" spans="1:26" ht="16" x14ac:dyDescent="0.2">
      <c r="A10" s="50"/>
      <c r="B10" s="51" t="str">
        <f>'Data Calculations'!G32</f>
        <v>Lingtai S M 08</v>
      </c>
      <c r="C10" s="51">
        <f>'Data Calculations'!B31</f>
        <v>2</v>
      </c>
      <c r="D10" s="52">
        <f>'Data Calculations'!AQ31</f>
        <v>-9.6449999999999996</v>
      </c>
      <c r="E10" s="52">
        <f>'Data Calculations'!AR31</f>
        <v>7.7781745930519827E-2</v>
      </c>
      <c r="F10" s="52">
        <f>'Data Calculations'!AT31</f>
        <v>-4.6449999999999996</v>
      </c>
      <c r="G10" s="52">
        <f>'Data Calculations'!AU31</f>
        <v>3.5355339059327251E-2</v>
      </c>
      <c r="H10" s="53">
        <f>'Data Calculations'!AZ31</f>
        <v>0.55200000000000005</v>
      </c>
      <c r="I10" s="53">
        <f>'Data Calculations'!BA31</f>
        <v>1.1999999999999953E-2</v>
      </c>
      <c r="J10" s="54">
        <f>VLOOKUP($B10,'Hayley ICDES'!$A$2:$G$145,2,FALSE)</f>
        <v>0.59</v>
      </c>
      <c r="K10" s="53">
        <f>'Data Calculations'!BE31</f>
        <v>0.1145</v>
      </c>
      <c r="L10" s="53">
        <f>'Data Calculations'!BF31</f>
        <v>8.3499999999999991E-2</v>
      </c>
      <c r="M10" s="52">
        <f>'Data Calculations'!BJ31</f>
        <v>40.391453150476991</v>
      </c>
      <c r="N10" s="52">
        <f>'Data Calculations'!BK31</f>
        <v>4.7278302991904866</v>
      </c>
      <c r="O10" s="55">
        <f>VLOOKUP($B10,'Hayley ICDES'!$A$2:$G$145,5,FALSE)</f>
        <v>53</v>
      </c>
      <c r="P10" s="52">
        <f>'Data Calculations'!BO31</f>
        <v>-9.9250535069870693E-2</v>
      </c>
      <c r="Q10" s="52">
        <f>'Data Calculations'!BP31</f>
        <v>1.181762593413263</v>
      </c>
      <c r="T10" s="37"/>
      <c r="U10" s="37"/>
      <c r="V10" s="37"/>
      <c r="W10" s="37"/>
      <c r="X10" s="37"/>
      <c r="Y10" s="37"/>
      <c r="Z10" s="37"/>
    </row>
    <row r="11" spans="1:26" ht="16" x14ac:dyDescent="0.2">
      <c r="A11" s="50"/>
      <c r="B11" s="51" t="str">
        <f>'Data Calculations'!G36</f>
        <v>Lingtai S M 09</v>
      </c>
      <c r="C11" s="51">
        <f>'Data Calculations'!B35</f>
        <v>1</v>
      </c>
      <c r="D11" s="52">
        <f>'Data Calculations'!AQ35</f>
        <v>-10.14</v>
      </c>
      <c r="E11" s="52" t="e">
        <f>'Data Calculations'!AR35</f>
        <v>#DIV/0!</v>
      </c>
      <c r="F11" s="52">
        <f>'Data Calculations'!AT35</f>
        <v>-7.12</v>
      </c>
      <c r="G11" s="52" t="e">
        <f>'Data Calculations'!AU35</f>
        <v>#DIV/0!</v>
      </c>
      <c r="H11" s="53">
        <f>'Data Calculations'!AZ35</f>
        <v>0.63200000000000001</v>
      </c>
      <c r="I11" s="53" t="e">
        <f>'Data Calculations'!BA35</f>
        <v>#DIV/0!</v>
      </c>
      <c r="J11" s="54">
        <f>VLOOKUP($B11,'Hayley ICDES'!$A$2:$G$145,2,FALSE)</f>
        <v>0.64</v>
      </c>
      <c r="K11" s="53">
        <f>'Data Calculations'!BE35</f>
        <v>0.60899999999999999</v>
      </c>
      <c r="L11" s="53" t="e">
        <f>'Data Calculations'!BF35</f>
        <v>#DIV/0!</v>
      </c>
      <c r="M11" s="52">
        <f>'Data Calculations'!BJ35</f>
        <v>12.855529981356028</v>
      </c>
      <c r="N11" s="52" t="e">
        <f>'Data Calculations'!BK35</f>
        <v>#DIV/0!</v>
      </c>
      <c r="O11" s="55">
        <f>VLOOKUP($B11,'Hayley ICDES'!$A$2:$G$145,5,FALSE)</f>
        <v>35.9</v>
      </c>
      <c r="P11" s="52">
        <f>'Data Calculations'!BO35</f>
        <v>-8.0375125646836523</v>
      </c>
      <c r="Q11" s="52" t="e">
        <f>'Data Calculations'!BP35</f>
        <v>#DIV/0!</v>
      </c>
      <c r="T11" s="37"/>
      <c r="U11" s="37"/>
      <c r="V11" s="37"/>
      <c r="W11" s="37"/>
      <c r="X11" s="37"/>
      <c r="Y11" s="37"/>
      <c r="Z11" s="37"/>
    </row>
    <row r="12" spans="1:26" ht="16" x14ac:dyDescent="0.2">
      <c r="A12" s="50"/>
      <c r="B12" s="51" t="str">
        <f>'Data Calculations'!G40</f>
        <v>Lingtai S M 10</v>
      </c>
      <c r="C12" s="51">
        <f>'Data Calculations'!B39</f>
        <v>1</v>
      </c>
      <c r="D12" s="52">
        <f>'Data Calculations'!AQ39</f>
        <v>-10.14</v>
      </c>
      <c r="E12" s="52" t="e">
        <f>'Data Calculations'!AR39</f>
        <v>#DIV/0!</v>
      </c>
      <c r="F12" s="52">
        <f>'Data Calculations'!AT39</f>
        <v>-6.62</v>
      </c>
      <c r="G12" s="52" t="e">
        <f>'Data Calculations'!AU39</f>
        <v>#DIV/0!</v>
      </c>
      <c r="H12" s="53">
        <f>'Data Calculations'!AZ39</f>
        <v>0.65800000000000003</v>
      </c>
      <c r="I12" s="53" t="e">
        <f>'Data Calculations'!BA39</f>
        <v>#DIV/0!</v>
      </c>
      <c r="J12" s="54">
        <f>VLOOKUP($B12,'Hayley ICDES'!$A$2:$G$145,2,FALSE)</f>
        <v>0.68</v>
      </c>
      <c r="K12" s="53">
        <f>'Data Calculations'!BE39</f>
        <v>0.38200000000000001</v>
      </c>
      <c r="L12" s="53" t="e">
        <f>'Data Calculations'!BF39</f>
        <v>#DIV/0!</v>
      </c>
      <c r="M12" s="52">
        <f>'Data Calculations'!BJ39</f>
        <v>5.3807255571009591</v>
      </c>
      <c r="N12" s="52" t="e">
        <f>'Data Calculations'!BK39</f>
        <v>#DIV/0!</v>
      </c>
      <c r="O12" s="55">
        <f>VLOOKUP($B12,'Hayley ICDES'!$A$2:$G$145,5,FALSE)</f>
        <v>23</v>
      </c>
      <c r="P12" s="52">
        <f>'Data Calculations'!BO39</f>
        <v>-9.206935812931988</v>
      </c>
      <c r="Q12" s="52" t="e">
        <f>'Data Calculations'!BP39</f>
        <v>#DIV/0!</v>
      </c>
      <c r="T12" s="37"/>
      <c r="U12" s="37"/>
      <c r="V12" s="37"/>
      <c r="W12" s="37"/>
      <c r="X12" s="37"/>
      <c r="Y12" s="37"/>
      <c r="Z12" s="37"/>
    </row>
    <row r="13" spans="1:26" ht="16" x14ac:dyDescent="0.2">
      <c r="A13" s="50"/>
      <c r="B13" s="51" t="str">
        <f>'Data Calculations'!G43</f>
        <v>Lingtai S M 11</v>
      </c>
      <c r="C13" s="51">
        <f>'Data Calculations'!B42</f>
        <v>3</v>
      </c>
      <c r="D13" s="52">
        <f>'Data Calculations'!AQ42</f>
        <v>-9.2733333333333317</v>
      </c>
      <c r="E13" s="52">
        <f>'Data Calculations'!AR42</f>
        <v>8.7368949480540914E-2</v>
      </c>
      <c r="F13" s="52">
        <f>'Data Calculations'!AT42</f>
        <v>-5.376666666666666</v>
      </c>
      <c r="G13" s="52">
        <f>'Data Calculations'!AU42</f>
        <v>8.3266639978645376E-2</v>
      </c>
      <c r="H13" s="53">
        <f>'Data Calculations'!AZ42</f>
        <v>0.55666666666666664</v>
      </c>
      <c r="I13" s="53">
        <f>'Data Calculations'!BA42</f>
        <v>1.4621141466307518E-2</v>
      </c>
      <c r="J13" s="54">
        <f>VLOOKUP($B13,'Hayley ICDES'!$A$2:$G$145,2,FALSE)</f>
        <v>0.57999999999999996</v>
      </c>
      <c r="K13" s="53">
        <f>'Data Calculations'!BE42</f>
        <v>5.8333333333333327E-2</v>
      </c>
      <c r="L13" s="53">
        <f>'Data Calculations'!BF42</f>
        <v>8.5676393740892504E-2</v>
      </c>
      <c r="M13" s="52">
        <f>'Data Calculations'!BJ42</f>
        <v>38.767676382513514</v>
      </c>
      <c r="N13" s="52">
        <f>'Data Calculations'!BK42</f>
        <v>5.6015609550122321</v>
      </c>
      <c r="O13" s="55">
        <f>VLOOKUP($B13,'Hayley ICDES'!$A$2:$G$145,5,FALSE)</f>
        <v>58.3</v>
      </c>
      <c r="P13" s="52">
        <f>'Data Calculations'!BO42</f>
        <v>-1.1614851144629104</v>
      </c>
      <c r="Q13" s="52">
        <f>'Data Calculations'!BP42</f>
        <v>1.861989421948367</v>
      </c>
      <c r="T13" s="37"/>
      <c r="U13" s="37"/>
      <c r="V13" s="37"/>
      <c r="W13" s="37"/>
      <c r="X13" s="37"/>
      <c r="Y13" s="37"/>
      <c r="Z13" s="37"/>
    </row>
    <row r="14" spans="1:26" ht="16" x14ac:dyDescent="0.2">
      <c r="A14" s="50"/>
      <c r="B14" s="51" t="str">
        <f>'Data Calculations'!G48</f>
        <v>Lingtai S M 12</v>
      </c>
      <c r="C14" s="51">
        <f>'Data Calculations'!B47</f>
        <v>1</v>
      </c>
      <c r="D14" s="52">
        <f>'Data Calculations'!AQ47</f>
        <v>-9.58</v>
      </c>
      <c r="E14" s="52" t="e">
        <f>'Data Calculations'!AR47</f>
        <v>#DIV/0!</v>
      </c>
      <c r="F14" s="52">
        <f>'Data Calculations'!AT47</f>
        <v>-2.9</v>
      </c>
      <c r="G14" s="52" t="e">
        <f>'Data Calculations'!AU47</f>
        <v>#DIV/0!</v>
      </c>
      <c r="H14" s="53">
        <f>'Data Calculations'!AZ47</f>
        <v>0.61499999999999999</v>
      </c>
      <c r="I14" s="53" t="e">
        <f>'Data Calculations'!BA47</f>
        <v>#DIV/0!</v>
      </c>
      <c r="J14" s="54">
        <f>VLOOKUP($B14,'Hayley ICDES'!$A$2:$G$145,2,FALSE)</f>
        <v>0.65</v>
      </c>
      <c r="K14" s="53">
        <f>'Data Calculations'!BE47</f>
        <v>0.51300000000000001</v>
      </c>
      <c r="L14" s="53" t="e">
        <f>'Data Calculations'!BF47</f>
        <v>#DIV/0!</v>
      </c>
      <c r="M14" s="52">
        <f>'Data Calculations'!BJ47</f>
        <v>18.081210932582167</v>
      </c>
      <c r="N14" s="52" t="e">
        <f>'Data Calculations'!BK47</f>
        <v>#DIV/0!</v>
      </c>
      <c r="O14" s="55">
        <f>VLOOKUP($B14,'Hayley ICDES'!$A$2:$G$145,5,FALSE)</f>
        <v>32.4</v>
      </c>
      <c r="P14" s="52">
        <f>'Data Calculations'!BO47</f>
        <v>-2.7037854528033449</v>
      </c>
      <c r="Q14" s="52" t="e">
        <f>'Data Calculations'!BP47</f>
        <v>#DIV/0!</v>
      </c>
      <c r="T14" s="37"/>
      <c r="U14" s="37"/>
      <c r="V14" s="37"/>
      <c r="W14" s="37"/>
      <c r="X14" s="37"/>
      <c r="Y14" s="37"/>
      <c r="Z14" s="37"/>
    </row>
    <row r="15" spans="1:26" ht="16" x14ac:dyDescent="0.2">
      <c r="A15" s="50"/>
      <c r="B15" s="51" t="str">
        <f>'Data Calculations'!G52</f>
        <v>Lingtai S M 13</v>
      </c>
      <c r="C15" s="51">
        <f>'Data Calculations'!B51</f>
        <v>1</v>
      </c>
      <c r="D15" s="52">
        <f>'Data Calculations'!AQ51</f>
        <v>-9.48</v>
      </c>
      <c r="E15" s="52" t="e">
        <f>'Data Calculations'!AR51</f>
        <v>#DIV/0!</v>
      </c>
      <c r="F15" s="52">
        <f>'Data Calculations'!AT51</f>
        <v>-3.82</v>
      </c>
      <c r="G15" s="52" t="e">
        <f>'Data Calculations'!AU51</f>
        <v>#DIV/0!</v>
      </c>
      <c r="H15" s="53">
        <f>'Data Calculations'!AZ51</f>
        <v>0.60099999999999998</v>
      </c>
      <c r="I15" s="53" t="e">
        <f>'Data Calculations'!BA51</f>
        <v>#DIV/0!</v>
      </c>
      <c r="J15" s="54">
        <f>VLOOKUP($B15,'Hayley ICDES'!$A$2:$G$145,2,FALSE)</f>
        <v>0.56000000000000005</v>
      </c>
      <c r="K15" s="53">
        <f>'Data Calculations'!BE51</f>
        <v>0.29299999999999998</v>
      </c>
      <c r="L15" s="53" t="e">
        <f>'Data Calculations'!BF51</f>
        <v>#DIV/0!</v>
      </c>
      <c r="M15" s="52">
        <f>'Data Calculations'!BJ51</f>
        <v>22.606717242708555</v>
      </c>
      <c r="N15" s="52" t="e">
        <f>'Data Calculations'!BK51</f>
        <v>#DIV/0!</v>
      </c>
      <c r="O15" s="55">
        <f>VLOOKUP($B15,'Hayley ICDES'!$A$2:$G$145,5,FALSE)</f>
        <v>63.2</v>
      </c>
      <c r="P15" s="52">
        <f>'Data Calculations'!BO51</f>
        <v>-2.6793039600264592</v>
      </c>
      <c r="Q15" s="52" t="e">
        <f>'Data Calculations'!BP51</f>
        <v>#DIV/0!</v>
      </c>
      <c r="T15" s="37"/>
      <c r="U15" s="37"/>
      <c r="V15" s="37"/>
      <c r="W15" s="37"/>
      <c r="X15" s="37"/>
      <c r="Y15" s="37"/>
      <c r="Z15" s="37"/>
    </row>
    <row r="16" spans="1:26" ht="16" x14ac:dyDescent="0.2">
      <c r="A16" s="50"/>
      <c r="B16" s="51" t="str">
        <f>'Data Calculations'!G55</f>
        <v>Lingtai S M 14</v>
      </c>
      <c r="C16" s="51">
        <f>'Data Calculations'!B54</f>
        <v>1</v>
      </c>
      <c r="D16" s="52">
        <f>'Data Calculations'!AQ54</f>
        <v>-9.9499999999999993</v>
      </c>
      <c r="E16" s="52" t="e">
        <f>'Data Calculations'!AR54</f>
        <v>#DIV/0!</v>
      </c>
      <c r="F16" s="52">
        <f>'Data Calculations'!AT54</f>
        <v>-6.52</v>
      </c>
      <c r="G16" s="52" t="e">
        <f>'Data Calculations'!AU54</f>
        <v>#DIV/0!</v>
      </c>
      <c r="H16" s="53">
        <f>'Data Calculations'!AZ54</f>
        <v>0.624</v>
      </c>
      <c r="I16" s="53" t="e">
        <f>'Data Calculations'!BA54</f>
        <v>#DIV/0!</v>
      </c>
      <c r="J16" s="54">
        <f>VLOOKUP($B16,'Hayley ICDES'!$A$2:$G$145,2,FALSE)</f>
        <v>0.64</v>
      </c>
      <c r="K16" s="53">
        <f>'Data Calculations'!BE54</f>
        <v>0.27500000000000002</v>
      </c>
      <c r="L16" s="53" t="e">
        <f>'Data Calculations'!BF54</f>
        <v>#DIV/0!</v>
      </c>
      <c r="M16" s="52">
        <f>'Data Calculations'!BJ54</f>
        <v>15.279348995039243</v>
      </c>
      <c r="N16" s="52" t="e">
        <f>'Data Calculations'!BK54</f>
        <v>#DIV/0!</v>
      </c>
      <c r="O16" s="55">
        <f>VLOOKUP($B16,'Hayley ICDES'!$A$2:$G$145,5,FALSE)</f>
        <v>34</v>
      </c>
      <c r="P16" s="52">
        <f>'Data Calculations'!BO54</f>
        <v>-6.9150775832779345</v>
      </c>
      <c r="Q16" s="52" t="e">
        <f>'Data Calculations'!BP54</f>
        <v>#DIV/0!</v>
      </c>
      <c r="T16" s="37"/>
      <c r="U16" s="37"/>
      <c r="V16" s="37"/>
      <c r="W16" s="37"/>
      <c r="X16" s="37"/>
      <c r="Y16" s="37"/>
      <c r="Z16" s="37"/>
    </row>
    <row r="17" spans="1:26" ht="16" x14ac:dyDescent="0.2">
      <c r="A17" s="50"/>
      <c r="B17" s="51" t="str">
        <f>'Data Calculations'!G58</f>
        <v>Lingtai S M 15</v>
      </c>
      <c r="C17" s="51">
        <f>'Data Calculations'!B57</f>
        <v>1</v>
      </c>
      <c r="D17" s="52">
        <f>'Data Calculations'!AQ57</f>
        <v>-9.1999999999999993</v>
      </c>
      <c r="E17" s="52" t="e">
        <f>'Data Calculations'!AR57</f>
        <v>#DIV/0!</v>
      </c>
      <c r="F17" s="52">
        <f>'Data Calculations'!AT57</f>
        <v>-8.1199999999999992</v>
      </c>
      <c r="G17" s="52" t="e">
        <f>'Data Calculations'!AU57</f>
        <v>#DIV/0!</v>
      </c>
      <c r="H17" s="53">
        <f>'Data Calculations'!AZ57</f>
        <v>0.54700000000000004</v>
      </c>
      <c r="I17" s="53" t="e">
        <f>'Data Calculations'!BA57</f>
        <v>#DIV/0!</v>
      </c>
      <c r="J17" s="54" t="e">
        <f>VLOOKUP($B17,'Hayley ICDES'!$A$2:$G$145,2,FALSE)</f>
        <v>#N/A</v>
      </c>
      <c r="K17" s="53">
        <f>'Data Calculations'!BE57</f>
        <v>0.24099999999999999</v>
      </c>
      <c r="L17" s="53" t="e">
        <f>'Data Calculations'!BF57</f>
        <v>#DIV/0!</v>
      </c>
      <c r="M17" s="52">
        <f>'Data Calculations'!BJ57</f>
        <v>42.272088870742721</v>
      </c>
      <c r="N17" s="52" t="e">
        <f>'Data Calculations'!BK57</f>
        <v>#DIV/0!</v>
      </c>
      <c r="O17" s="55" t="e">
        <f>VLOOKUP($B17,'Hayley ICDES'!$A$2:$G$145,5,FALSE)</f>
        <v>#N/A</v>
      </c>
      <c r="P17" s="52">
        <f>'Data Calculations'!BO57</f>
        <v>-3.2411761114174169</v>
      </c>
      <c r="Q17" s="52" t="e">
        <f>'Data Calculations'!BP57</f>
        <v>#DIV/0!</v>
      </c>
      <c r="T17" s="37"/>
      <c r="U17" s="37"/>
      <c r="V17" s="37"/>
      <c r="W17" s="37"/>
      <c r="X17" s="37"/>
      <c r="Y17" s="37"/>
      <c r="Z17" s="37"/>
    </row>
    <row r="18" spans="1:26" ht="16" x14ac:dyDescent="0.2">
      <c r="A18" s="50"/>
      <c r="B18" s="51" t="str">
        <f>'Data Calculations'!G61</f>
        <v>Lingtai S M 16</v>
      </c>
      <c r="C18" s="51">
        <f>'Data Calculations'!B60</f>
        <v>2</v>
      </c>
      <c r="D18" s="52">
        <f>'Data Calculations'!AQ60</f>
        <v>-9.8849999999999998</v>
      </c>
      <c r="E18" s="52">
        <f>'Data Calculations'!AR60</f>
        <v>7.7781745930519827E-2</v>
      </c>
      <c r="F18" s="52">
        <f>'Data Calculations'!AT60</f>
        <v>-5.6</v>
      </c>
      <c r="G18" s="52">
        <f>'Data Calculations'!AU60</f>
        <v>5.6568542494923851E-2</v>
      </c>
      <c r="H18" s="53">
        <f>'Data Calculations'!AZ60</f>
        <v>0.53949999999999998</v>
      </c>
      <c r="I18" s="53">
        <f>'Data Calculations'!BA60</f>
        <v>3.1499999999999972E-2</v>
      </c>
      <c r="J18" s="54">
        <f>VLOOKUP($B18,'Hayley ICDES'!$A$2:$G$145,2,FALSE)</f>
        <v>0.56000000000000005</v>
      </c>
      <c r="K18" s="53">
        <f>'Data Calculations'!BE60</f>
        <v>0.2205</v>
      </c>
      <c r="L18" s="53">
        <f>'Data Calculations'!BF60</f>
        <v>3.5000000000000027E-3</v>
      </c>
      <c r="M18" s="52">
        <f>'Data Calculations'!BJ60</f>
        <v>46.126927148351598</v>
      </c>
      <c r="N18" s="52">
        <f>'Data Calculations'!BK60</f>
        <v>13.066234961432119</v>
      </c>
      <c r="O18" s="55">
        <f>VLOOKUP($B18,'Hayley ICDES'!$A$2:$G$145,5,FALSE)</f>
        <v>65.7</v>
      </c>
      <c r="P18" s="52">
        <f>'Data Calculations'!BO60</f>
        <v>-0.11399525164858915</v>
      </c>
      <c r="Q18" s="52">
        <f>'Data Calculations'!BP60</f>
        <v>3.1910282981547158</v>
      </c>
      <c r="T18" s="37"/>
      <c r="U18" s="37"/>
      <c r="V18" s="37"/>
      <c r="W18" s="37"/>
      <c r="X18" s="37"/>
      <c r="Y18" s="37"/>
      <c r="Z18" s="37"/>
    </row>
    <row r="19" spans="1:26" ht="16" x14ac:dyDescent="0.2">
      <c r="A19" s="50"/>
      <c r="B19" s="51" t="str">
        <f>'Data Calculations'!G65</f>
        <v>Lingtai S M 17</v>
      </c>
      <c r="C19" s="51">
        <f>'Data Calculations'!B64</f>
        <v>1</v>
      </c>
      <c r="D19" s="52">
        <f>'Data Calculations'!AQ64</f>
        <v>-10.15</v>
      </c>
      <c r="E19" s="52" t="e">
        <f>'Data Calculations'!AR64</f>
        <v>#DIV/0!</v>
      </c>
      <c r="F19" s="52">
        <f>'Data Calculations'!AT64</f>
        <v>-2.2400000000000002</v>
      </c>
      <c r="G19" s="52" t="e">
        <f>'Data Calculations'!AU64</f>
        <v>#DIV/0!</v>
      </c>
      <c r="H19" s="53">
        <f>'Data Calculations'!AZ64</f>
        <v>0.61</v>
      </c>
      <c r="I19" s="53" t="e">
        <f>'Data Calculations'!BA64</f>
        <v>#DIV/0!</v>
      </c>
      <c r="J19" s="54">
        <f>VLOOKUP($B19,'Hayley ICDES'!$A$2:$G$145,2,FALSE)</f>
        <v>0.61</v>
      </c>
      <c r="K19" s="53">
        <f>'Data Calculations'!BE64</f>
        <v>2.9910000000000001</v>
      </c>
      <c r="L19" s="53" t="e">
        <f>'Data Calculations'!BF64</f>
        <v>#DIV/0!</v>
      </c>
      <c r="M19" s="52">
        <f>'Data Calculations'!BJ64</f>
        <v>19.673520290101919</v>
      </c>
      <c r="N19" s="52" t="e">
        <f>'Data Calculations'!BK64</f>
        <v>#DIV/0!</v>
      </c>
      <c r="O19" s="55">
        <f>VLOOKUP($B19,'Hayley ICDES'!$A$2:$G$145,5,FALSE)</f>
        <v>46.3</v>
      </c>
      <c r="P19" s="52">
        <f>'Data Calculations'!BO64</f>
        <v>-1.7108274364456975</v>
      </c>
      <c r="Q19" s="52" t="e">
        <f>'Data Calculations'!BP64</f>
        <v>#DIV/0!</v>
      </c>
      <c r="T19" s="37"/>
      <c r="U19" s="37"/>
      <c r="V19" s="37"/>
      <c r="W19" s="37"/>
      <c r="X19" s="37"/>
      <c r="Y19" s="37"/>
      <c r="Z19" s="37"/>
    </row>
    <row r="20" spans="1:26" ht="16" x14ac:dyDescent="0.2">
      <c r="A20" s="50"/>
      <c r="B20" s="51" t="str">
        <f>'Data Calculations'!G69</f>
        <v>Lingtai S M 18</v>
      </c>
      <c r="C20" s="51">
        <f>'Data Calculations'!B68</f>
        <v>1</v>
      </c>
      <c r="D20" s="52">
        <f>'Data Calculations'!AQ68</f>
        <v>-9.9499999999999993</v>
      </c>
      <c r="E20" s="52" t="e">
        <f>'Data Calculations'!AR68</f>
        <v>#DIV/0!</v>
      </c>
      <c r="F20" s="52">
        <f>'Data Calculations'!AT68</f>
        <v>-6.18</v>
      </c>
      <c r="G20" s="52" t="e">
        <f>'Data Calculations'!AU68</f>
        <v>#DIV/0!</v>
      </c>
      <c r="H20" s="53">
        <f>'Data Calculations'!AZ68</f>
        <v>0.64900000000000002</v>
      </c>
      <c r="I20" s="53" t="e">
        <f>'Data Calculations'!BA68</f>
        <v>#DIV/0!</v>
      </c>
      <c r="J20" s="54">
        <f>VLOOKUP($B20,'Hayley ICDES'!$A$2:$G$145,2,FALSE)</f>
        <v>0.64</v>
      </c>
      <c r="K20" s="53">
        <f>'Data Calculations'!BE68</f>
        <v>0.35</v>
      </c>
      <c r="L20" s="53" t="e">
        <f>'Data Calculations'!BF68</f>
        <v>#DIV/0!</v>
      </c>
      <c r="M20" s="52">
        <f>'Data Calculations'!BJ68</f>
        <v>7.9014169861077335</v>
      </c>
      <c r="N20" s="52" t="e">
        <f>'Data Calculations'!BK68</f>
        <v>#DIV/0!</v>
      </c>
      <c r="O20" s="55">
        <f>VLOOKUP($B20,'Hayley ICDES'!$A$2:$G$145,5,FALSE)</f>
        <v>35</v>
      </c>
      <c r="P20" s="52">
        <f>'Data Calculations'!BO68</f>
        <v>-8.1910298544017905</v>
      </c>
      <c r="Q20" s="52" t="e">
        <f>'Data Calculations'!BP68</f>
        <v>#DIV/0!</v>
      </c>
      <c r="T20" s="37"/>
      <c r="U20" s="37"/>
      <c r="V20" s="37"/>
      <c r="W20" s="37"/>
      <c r="X20" s="37"/>
      <c r="Y20" s="37"/>
      <c r="Z20" s="37"/>
    </row>
    <row r="21" spans="1:26" ht="15.75" customHeight="1" x14ac:dyDescent="0.2">
      <c r="A21" s="50"/>
      <c r="B21" s="51" t="str">
        <f>'Data Calculations'!G73</f>
        <v>Lingtai S M 19</v>
      </c>
      <c r="C21" s="51">
        <f>'Data Calculations'!B72</f>
        <v>2</v>
      </c>
      <c r="D21" s="52">
        <f>'Data Calculations'!AQ72</f>
        <v>-10.254999999999999</v>
      </c>
      <c r="E21" s="52">
        <f>'Data Calculations'!AR72</f>
        <v>0.16263455967290497</v>
      </c>
      <c r="F21" s="52">
        <f>'Data Calculations'!AT72</f>
        <v>-0.745</v>
      </c>
      <c r="G21" s="52">
        <f>'Data Calculations'!AU72</f>
        <v>0.21920310216783007</v>
      </c>
      <c r="H21" s="53">
        <f>'Data Calculations'!AZ72</f>
        <v>0.58949999999999991</v>
      </c>
      <c r="I21" s="53">
        <f>'Data Calculations'!BA72</f>
        <v>1.5500000000000012E-2</v>
      </c>
      <c r="J21" s="54">
        <f>VLOOKUP($B21,'Hayley ICDES'!$A$2:$G$145,2,FALSE)</f>
        <v>0.59</v>
      </c>
      <c r="K21" s="53">
        <f>'Data Calculations'!BE72</f>
        <v>0.60150000000000003</v>
      </c>
      <c r="L21" s="53">
        <f>'Data Calculations'!BF72</f>
        <v>0.37749999999999995</v>
      </c>
      <c r="M21" s="52">
        <f>'Data Calculations'!BJ72</f>
        <v>26.628679564954609</v>
      </c>
      <c r="N21" s="52">
        <f>'Data Calculations'!BK72</f>
        <v>5.336443126855154</v>
      </c>
      <c r="O21" s="55">
        <f>VLOOKUP($B21,'Hayley ICDES'!$A$2:$G$145,5,FALSE)</f>
        <v>52.1</v>
      </c>
      <c r="P21" s="52">
        <f>'Data Calculations'!BO72</f>
        <v>1.182612724528326</v>
      </c>
      <c r="Q21" s="52">
        <f>'Data Calculations'!BP72</f>
        <v>1.2838666552116216</v>
      </c>
      <c r="T21" s="37"/>
      <c r="U21" s="37"/>
      <c r="V21" s="37"/>
      <c r="W21" s="37"/>
      <c r="X21" s="37"/>
      <c r="Y21" s="37"/>
      <c r="Z21" s="37"/>
    </row>
    <row r="22" spans="1:26" ht="15.75" customHeight="1" x14ac:dyDescent="0.2">
      <c r="A22" s="50"/>
      <c r="B22" s="51" t="str">
        <f>'Data Calculations'!G77</f>
        <v>Lingtai S M 20</v>
      </c>
      <c r="C22" s="51">
        <f>'Data Calculations'!B76</f>
        <v>2</v>
      </c>
      <c r="D22" s="52">
        <f>'Data Calculations'!AQ76</f>
        <v>-10.285</v>
      </c>
      <c r="E22" s="52">
        <f>'Data Calculations'!AR76</f>
        <v>0.16263455967290624</v>
      </c>
      <c r="F22" s="52">
        <f>'Data Calculations'!AT76</f>
        <v>-3.585</v>
      </c>
      <c r="G22" s="52">
        <f>'Data Calculations'!AU76</f>
        <v>0.12020815280171303</v>
      </c>
      <c r="H22" s="53">
        <f>'Data Calculations'!AZ76</f>
        <v>0.55899999999999994</v>
      </c>
      <c r="I22" s="53">
        <f>'Data Calculations'!BA76</f>
        <v>2.6999999999999965E-2</v>
      </c>
      <c r="J22" s="54">
        <f>VLOOKUP($B22,'Hayley ICDES'!$A$2:$G$145,2,FALSE)</f>
        <v>0.55000000000000004</v>
      </c>
      <c r="K22" s="53">
        <f>'Data Calculations'!BE76</f>
        <v>0.51600000000000001</v>
      </c>
      <c r="L22" s="53">
        <f>'Data Calculations'!BF76</f>
        <v>0.26600000000000007</v>
      </c>
      <c r="M22" s="52">
        <f>'Data Calculations'!BJ76</f>
        <v>38.083573450888565</v>
      </c>
      <c r="N22" s="52">
        <f>'Data Calculations'!BK76</f>
        <v>10.386005305059454</v>
      </c>
      <c r="O22" s="55">
        <f>VLOOKUP($B22,'Hayley ICDES'!$A$2:$G$145,5,FALSE)</f>
        <v>68.7</v>
      </c>
      <c r="P22" s="52">
        <f>'Data Calculations'!BO76</f>
        <v>0.48539117174397006</v>
      </c>
      <c r="Q22" s="52">
        <f>'Data Calculations'!BP76</f>
        <v>2.839481655347003</v>
      </c>
      <c r="T22" s="37"/>
      <c r="U22" s="37"/>
      <c r="V22" s="37"/>
      <c r="W22" s="37"/>
      <c r="X22" s="37"/>
      <c r="Y22" s="37"/>
      <c r="Z22" s="37"/>
    </row>
    <row r="23" spans="1:26" ht="15.75" customHeight="1" x14ac:dyDescent="0.2">
      <c r="A23" s="50"/>
      <c r="B23" s="51" t="str">
        <f>'Data Calculations'!G81</f>
        <v>Mangshan S M 01</v>
      </c>
      <c r="C23" s="51">
        <f>'Data Calculations'!B80</f>
        <v>2</v>
      </c>
      <c r="D23" s="52">
        <f>'Data Calculations'!AQ80</f>
        <v>-9.4350000000000005</v>
      </c>
      <c r="E23" s="52">
        <f>'Data Calculations'!AR80</f>
        <v>4.9497474683058526E-2</v>
      </c>
      <c r="F23" s="52">
        <f>'Data Calculations'!AT80</f>
        <v>-6.8849999999999998</v>
      </c>
      <c r="G23" s="52">
        <f>'Data Calculations'!AU80</f>
        <v>2.12132034355966E-2</v>
      </c>
      <c r="H23" s="53">
        <f>'Data Calculations'!AZ80</f>
        <v>0.59799999999999998</v>
      </c>
      <c r="I23" s="53">
        <f>'Data Calculations'!BA80</f>
        <v>1.0000000000000009E-3</v>
      </c>
      <c r="J23" s="54">
        <f>VLOOKUP($B23,'Hayley ICDES'!$A$2:$G$145,2,FALSE)</f>
        <v>0.6</v>
      </c>
      <c r="K23" s="53">
        <f>'Data Calculations'!BE80</f>
        <v>0.248</v>
      </c>
      <c r="L23" s="53">
        <f>'Data Calculations'!BF80</f>
        <v>4.9000000000000071E-2</v>
      </c>
      <c r="M23" s="52">
        <f>'Data Calculations'!BJ80</f>
        <v>23.604777718568243</v>
      </c>
      <c r="N23" s="52">
        <f>'Data Calculations'!BK80</f>
        <v>0.33418373204062846</v>
      </c>
      <c r="O23" s="55">
        <f>VLOOKUP($B23,'Hayley ICDES'!$A$2:$G$145,5,FALSE)</f>
        <v>48.9</v>
      </c>
      <c r="P23" s="52">
        <f>'Data Calculations'!BO80</f>
        <v>-5.5507647297013705</v>
      </c>
      <c r="Q23" s="52">
        <f>'Data Calculations'!BP80</f>
        <v>0.11602809519979847</v>
      </c>
      <c r="T23" s="37"/>
      <c r="U23" s="37"/>
      <c r="V23" s="37"/>
      <c r="W23" s="37"/>
      <c r="X23" s="37"/>
      <c r="Y23" s="37"/>
      <c r="Z23" s="37"/>
    </row>
    <row r="24" spans="1:26" ht="15.75" customHeight="1" x14ac:dyDescent="0.2">
      <c r="A24" s="50"/>
      <c r="B24" s="51" t="str">
        <f>'Data Calculations'!G85</f>
        <v>Mangshan S M 02</v>
      </c>
      <c r="C24" s="51">
        <f>'Data Calculations'!B84</f>
        <v>2</v>
      </c>
      <c r="D24" s="52">
        <f>'Data Calculations'!AQ84</f>
        <v>-7.85</v>
      </c>
      <c r="E24" s="52">
        <f>'Data Calculations'!AR84</f>
        <v>2.8284271247461926E-2</v>
      </c>
      <c r="F24" s="52">
        <f>'Data Calculations'!AT84</f>
        <v>-3.7199999999999998</v>
      </c>
      <c r="G24" s="52">
        <f>'Data Calculations'!AU84</f>
        <v>4.2426406871192889E-2</v>
      </c>
      <c r="H24" s="53">
        <f>'Data Calculations'!AZ84</f>
        <v>0.61050000000000004</v>
      </c>
      <c r="I24" s="53">
        <f>'Data Calculations'!BA84</f>
        <v>5.5000000000000049E-3</v>
      </c>
      <c r="J24" s="54">
        <f>VLOOKUP($B24,'Hayley ICDES'!$A$2:$G$145,2,FALSE)</f>
        <v>0.61</v>
      </c>
      <c r="K24" s="53">
        <f>'Data Calculations'!BE84</f>
        <v>0.29449999999999998</v>
      </c>
      <c r="L24" s="53">
        <f>'Data Calculations'!BF84</f>
        <v>2.1499999999999988E-2</v>
      </c>
      <c r="M24" s="52">
        <f>'Data Calculations'!BJ84</f>
        <v>19.529045668909475</v>
      </c>
      <c r="N24" s="52">
        <f>'Data Calculations'!BK84</f>
        <v>1.7631907691899753</v>
      </c>
      <c r="O24" s="55">
        <f>VLOOKUP($B24,'Hayley ICDES'!$A$2:$G$145,5,FALSE)</f>
        <v>45.8</v>
      </c>
      <c r="P24" s="52">
        <f>'Data Calculations'!BO84</f>
        <v>-3.2230525481994619</v>
      </c>
      <c r="Q24" s="52">
        <f>'Data Calculations'!BP84</f>
        <v>0.55312675240962506</v>
      </c>
      <c r="T24" s="37"/>
      <c r="U24" s="37"/>
      <c r="V24" s="37"/>
      <c r="W24" s="37"/>
      <c r="X24" s="37"/>
      <c r="Y24" s="37"/>
      <c r="Z24" s="37"/>
    </row>
    <row r="25" spans="1:26" ht="15.75" customHeight="1" x14ac:dyDescent="0.2">
      <c r="A25" s="50"/>
      <c r="B25" s="51" t="str">
        <f>'Data Calculations'!G89</f>
        <v>Mangshan S M 03</v>
      </c>
      <c r="C25" s="51">
        <f>'Data Calculations'!B88</f>
        <v>2</v>
      </c>
      <c r="D25" s="52">
        <f>'Data Calculations'!AQ88</f>
        <v>-9.3249999999999993</v>
      </c>
      <c r="E25" s="52">
        <f>'Data Calculations'!AR88</f>
        <v>2.1213203435595972E-2</v>
      </c>
      <c r="F25" s="52">
        <f>'Data Calculations'!AT88</f>
        <v>-8.0449999999999999</v>
      </c>
      <c r="G25" s="52">
        <f>'Data Calculations'!AU88</f>
        <v>3.5355339059327882E-2</v>
      </c>
      <c r="H25" s="53">
        <f>'Data Calculations'!AZ88</f>
        <v>0.60499999999999998</v>
      </c>
      <c r="I25" s="53">
        <f>'Data Calculations'!BA88</f>
        <v>1.5000000000000012E-2</v>
      </c>
      <c r="J25" s="54">
        <f>VLOOKUP($B25,'Hayley ICDES'!$A$2:$G$145,2,FALSE)</f>
        <v>0.61</v>
      </c>
      <c r="K25" s="53">
        <f>'Data Calculations'!BE88</f>
        <v>-2.0154999999999998</v>
      </c>
      <c r="L25" s="53">
        <f>'Data Calculations'!BF88</f>
        <v>2.2654999999999994</v>
      </c>
      <c r="M25" s="52">
        <f>'Data Calculations'!BJ88</f>
        <v>21.414475860382737</v>
      </c>
      <c r="N25" s="52">
        <f>'Data Calculations'!BK88</f>
        <v>4.8998777488053245</v>
      </c>
      <c r="O25" s="55">
        <f>VLOOKUP($B25,'Hayley ICDES'!$A$2:$G$145,5,FALSE)</f>
        <v>46</v>
      </c>
      <c r="P25" s="52">
        <f>'Data Calculations'!BO88</f>
        <v>-7.1773176754768429</v>
      </c>
      <c r="Q25" s="52">
        <f>'Data Calculations'!BP88</f>
        <v>1.4523984574804951</v>
      </c>
      <c r="T25" s="37"/>
      <c r="U25" s="37"/>
      <c r="V25" s="37"/>
      <c r="W25" s="37"/>
      <c r="X25" s="37"/>
      <c r="Y25" s="37"/>
      <c r="Z25" s="37"/>
    </row>
    <row r="26" spans="1:26" ht="15.75" customHeight="1" x14ac:dyDescent="0.2">
      <c r="A26" s="50"/>
      <c r="B26" s="51" t="str">
        <f>'Data Calculations'!G93</f>
        <v>Mangshan S M 04</v>
      </c>
      <c r="C26" s="51">
        <f>'Data Calculations'!B92</f>
        <v>2</v>
      </c>
      <c r="D26" s="52">
        <f>'Data Calculations'!AQ92</f>
        <v>-8.8550000000000004</v>
      </c>
      <c r="E26" s="52">
        <f>'Data Calculations'!AR92</f>
        <v>3.5355339059327882E-2</v>
      </c>
      <c r="F26" s="52">
        <f>'Data Calculations'!AT92</f>
        <v>-7.9950000000000001</v>
      </c>
      <c r="G26" s="52">
        <f>'Data Calculations'!AU92</f>
        <v>2.1213203435595972E-2</v>
      </c>
      <c r="H26" s="53">
        <f>'Data Calculations'!AZ92</f>
        <v>0.59650000000000003</v>
      </c>
      <c r="I26" s="53">
        <f>'Data Calculations'!BA92</f>
        <v>1.2500000000000011E-2</v>
      </c>
      <c r="J26" s="54">
        <f>VLOOKUP($B26,'Hayley ICDES'!$A$2:$G$145,2,FALSE)</f>
        <v>0.6</v>
      </c>
      <c r="K26" s="53">
        <f>'Data Calculations'!BE92</f>
        <v>0.17849999999999999</v>
      </c>
      <c r="L26" s="53">
        <f>'Data Calculations'!BF92</f>
        <v>3.7499999999999971E-2</v>
      </c>
      <c r="M26" s="52">
        <f>'Data Calculations'!BJ92</f>
        <v>24.195764883122365</v>
      </c>
      <c r="N26" s="52">
        <f>'Data Calculations'!BK92</f>
        <v>4.2006371152094779</v>
      </c>
      <c r="O26" s="55">
        <f>VLOOKUP($B26,'Hayley ICDES'!$A$2:$G$145,5,FALSE)</f>
        <v>49.7</v>
      </c>
      <c r="P26" s="52">
        <f>'Data Calculations'!BO92</f>
        <v>-6.5603129144970467</v>
      </c>
      <c r="Q26" s="52">
        <f>'Data Calculations'!BP92</f>
        <v>1.1731126229722282</v>
      </c>
      <c r="T26" s="37"/>
      <c r="U26" s="37"/>
      <c r="V26" s="37"/>
      <c r="W26" s="37"/>
      <c r="X26" s="37"/>
      <c r="Y26" s="37"/>
      <c r="Z26" s="37"/>
    </row>
    <row r="27" spans="1:26" ht="15.75" customHeight="1" x14ac:dyDescent="0.2">
      <c r="A27" s="50"/>
      <c r="B27" s="51" t="str">
        <f>'Data Calculations'!G97</f>
        <v>Mangshan S M 05</v>
      </c>
      <c r="C27" s="51">
        <f>'Data Calculations'!B96</f>
        <v>2</v>
      </c>
      <c r="D27" s="52">
        <f>'Data Calculations'!AQ96</f>
        <v>-9.3550000000000004</v>
      </c>
      <c r="E27" s="52">
        <f>'Data Calculations'!AR96</f>
        <v>3.5355339059327882E-2</v>
      </c>
      <c r="F27" s="52">
        <f>'Data Calculations'!AT96</f>
        <v>-8.5650000000000013</v>
      </c>
      <c r="G27" s="52">
        <f>'Data Calculations'!AU96</f>
        <v>9.1923881554251727E-2</v>
      </c>
      <c r="H27" s="53">
        <f>'Data Calculations'!AZ96</f>
        <v>0.60949999999999993</v>
      </c>
      <c r="I27" s="53">
        <f>'Data Calculations'!BA96</f>
        <v>1.8500000000000013E-2</v>
      </c>
      <c r="J27" s="54">
        <f>VLOOKUP($B27,'Hayley ICDES'!$A$2:$G$145,2,FALSE)</f>
        <v>0.61</v>
      </c>
      <c r="K27" s="53">
        <f>'Data Calculations'!BE96</f>
        <v>0.3155</v>
      </c>
      <c r="L27" s="53">
        <f>'Data Calculations'!BF96</f>
        <v>1.7500000000000012E-2</v>
      </c>
      <c r="M27" s="52">
        <f>'Data Calculations'!BJ96</f>
        <v>20.015644963010914</v>
      </c>
      <c r="N27" s="52">
        <f>'Data Calculations'!BK96</f>
        <v>5.9558758450485225</v>
      </c>
      <c r="O27" s="55">
        <f>VLOOKUP($B27,'Hayley ICDES'!$A$2:$G$145,5,FALSE)</f>
        <v>45.2</v>
      </c>
      <c r="P27" s="52">
        <f>'Data Calculations'!BO96</f>
        <v>-7.9920819164547083</v>
      </c>
      <c r="Q27" s="52">
        <f>'Data Calculations'!BP96</f>
        <v>1.8350676245478612</v>
      </c>
      <c r="T27" s="37"/>
      <c r="U27" s="37"/>
      <c r="V27" s="37"/>
      <c r="W27" s="37"/>
      <c r="X27" s="37"/>
      <c r="Y27" s="37"/>
      <c r="Z27" s="37"/>
    </row>
    <row r="28" spans="1:26" ht="15.75" customHeight="1" x14ac:dyDescent="0.2">
      <c r="A28" s="50"/>
      <c r="B28" s="51" t="str">
        <f>'Data Calculations'!G101</f>
        <v>Mangshan S M 06</v>
      </c>
      <c r="C28" s="51">
        <f>'Data Calculations'!B100</f>
        <v>1</v>
      </c>
      <c r="D28" s="52">
        <f>'Data Calculations'!AQ100</f>
        <v>-9.1</v>
      </c>
      <c r="E28" s="52" t="e">
        <f>'Data Calculations'!AR100</f>
        <v>#DIV/0!</v>
      </c>
      <c r="F28" s="52">
        <f>'Data Calculations'!AT100</f>
        <v>-5.87</v>
      </c>
      <c r="G28" s="52" t="e">
        <f>'Data Calculations'!AU100</f>
        <v>#DIV/0!</v>
      </c>
      <c r="H28" s="53">
        <f>'Data Calculations'!AZ100</f>
        <v>0.61599999999999999</v>
      </c>
      <c r="I28" s="53" t="e">
        <f>'Data Calculations'!BA100</f>
        <v>#DIV/0!</v>
      </c>
      <c r="J28" s="54">
        <f>VLOOKUP($B28,'Hayley ICDES'!$A$2:$G$145,2,FALSE)</f>
        <v>0.62</v>
      </c>
      <c r="K28" s="53">
        <f>'Data Calculations'!BE100</f>
        <v>0.312</v>
      </c>
      <c r="L28" s="53" t="e">
        <f>'Data Calculations'!BF100</f>
        <v>#DIV/0!</v>
      </c>
      <c r="M28" s="52">
        <f>'Data Calculations'!BJ100</f>
        <v>17.7658548997195</v>
      </c>
      <c r="N28" s="52" t="e">
        <f>'Data Calculations'!BK100</f>
        <v>#DIV/0!</v>
      </c>
      <c r="O28" s="55">
        <f>VLOOKUP($B28,'Hayley ICDES'!$A$2:$G$145,5,FALSE)</f>
        <v>43.1</v>
      </c>
      <c r="P28" s="52">
        <f>'Data Calculations'!BO100</f>
        <v>-5.7387656893821486</v>
      </c>
      <c r="Q28" s="52" t="e">
        <f>'Data Calculations'!BP100</f>
        <v>#DIV/0!</v>
      </c>
      <c r="T28" s="37"/>
      <c r="U28" s="37"/>
      <c r="V28" s="37"/>
      <c r="W28" s="37"/>
      <c r="X28" s="37"/>
      <c r="Y28" s="37"/>
      <c r="Z28" s="37"/>
    </row>
    <row r="29" spans="1:26" ht="15.75" customHeight="1" x14ac:dyDescent="0.2">
      <c r="A29" s="50"/>
      <c r="B29" s="51" t="str">
        <f>'Data Calculations'!G104</f>
        <v>Mangshan S M 07</v>
      </c>
      <c r="C29" s="51">
        <f>'Data Calculations'!B103</f>
        <v>1</v>
      </c>
      <c r="D29" s="52">
        <f>'Data Calculations'!AQ103</f>
        <v>-9.41</v>
      </c>
      <c r="E29" s="52" t="e">
        <f>'Data Calculations'!AR103</f>
        <v>#DIV/0!</v>
      </c>
      <c r="F29" s="52">
        <f>'Data Calculations'!AT103</f>
        <v>-5.48</v>
      </c>
      <c r="G29" s="52" t="e">
        <f>'Data Calculations'!AU103</f>
        <v>#DIV/0!</v>
      </c>
      <c r="H29" s="53">
        <f>'Data Calculations'!AZ103</f>
        <v>0.61399999999999999</v>
      </c>
      <c r="I29" s="53" t="e">
        <f>'Data Calculations'!BA103</f>
        <v>#DIV/0!</v>
      </c>
      <c r="J29" s="54">
        <f>VLOOKUP($B29,'Hayley ICDES'!$A$2:$G$145,2,FALSE)</f>
        <v>0.61</v>
      </c>
      <c r="K29" s="53">
        <f>'Data Calculations'!BE103</f>
        <v>0.32</v>
      </c>
      <c r="L29" s="53" t="e">
        <f>'Data Calculations'!BF103</f>
        <v>#DIV/0!</v>
      </c>
      <c r="M29" s="52">
        <f>'Data Calculations'!BJ103</f>
        <v>18.397594742265028</v>
      </c>
      <c r="N29" s="52" t="e">
        <f>'Data Calculations'!BK103</f>
        <v>#DIV/0!</v>
      </c>
      <c r="O29" s="55">
        <f>VLOOKUP($B29,'Hayley ICDES'!$A$2:$G$145,5,FALSE)</f>
        <v>44.1</v>
      </c>
      <c r="P29" s="52">
        <f>'Data Calculations'!BO103</f>
        <v>-5.2182389507212292</v>
      </c>
      <c r="Q29" s="52" t="e">
        <f>'Data Calculations'!BP103</f>
        <v>#DIV/0!</v>
      </c>
      <c r="T29" s="37"/>
      <c r="U29" s="37"/>
      <c r="V29" s="37"/>
      <c r="W29" s="37"/>
      <c r="X29" s="37"/>
      <c r="Y29" s="37"/>
      <c r="Z29" s="37"/>
    </row>
    <row r="30" spans="1:26" ht="15.75" customHeight="1" x14ac:dyDescent="0.2">
      <c r="A30" s="50"/>
      <c r="B30" s="51" t="str">
        <f>'Data Calculations'!G107</f>
        <v>Mangshan S M 08</v>
      </c>
      <c r="C30" s="51">
        <f>'Data Calculations'!B106</f>
        <v>1</v>
      </c>
      <c r="D30" s="52">
        <f>'Data Calculations'!AQ106</f>
        <v>-9.26</v>
      </c>
      <c r="E30" s="52" t="e">
        <f>'Data Calculations'!AR106</f>
        <v>#DIV/0!</v>
      </c>
      <c r="F30" s="52">
        <f>'Data Calculations'!AT106</f>
        <v>-6.8</v>
      </c>
      <c r="G30" s="52" t="e">
        <f>'Data Calculations'!AU106</f>
        <v>#DIV/0!</v>
      </c>
      <c r="H30" s="53">
        <f>'Data Calculations'!AZ106</f>
        <v>0.54800000000000004</v>
      </c>
      <c r="I30" s="53" t="e">
        <f>'Data Calculations'!BA106</f>
        <v>#DIV/0!</v>
      </c>
      <c r="J30" s="54" t="e">
        <f>VLOOKUP($B30,'Hayley ICDES'!$A$2:$G$145,2,FALSE)</f>
        <v>#N/A</v>
      </c>
      <c r="K30" s="53">
        <f>'Data Calculations'!BE106</f>
        <v>0.29199999999999998</v>
      </c>
      <c r="L30" s="53" t="e">
        <f>'Data Calculations'!BF106</f>
        <v>#DIV/0!</v>
      </c>
      <c r="M30" s="52">
        <f>'Data Calculations'!BJ106</f>
        <v>41.871552723306593</v>
      </c>
      <c r="N30" s="52" t="e">
        <f>'Data Calculations'!BK106</f>
        <v>#DIV/0!</v>
      </c>
      <c r="O30" s="55" t="e">
        <f>VLOOKUP($B30,'Hayley ICDES'!$A$2:$G$145,5,FALSE)</f>
        <v>#N/A</v>
      </c>
      <c r="P30" s="52">
        <f>'Data Calculations'!BO106</f>
        <v>-1.9874116490382221</v>
      </c>
      <c r="Q30" s="52" t="e">
        <f>'Data Calculations'!BP106</f>
        <v>#DIV/0!</v>
      </c>
      <c r="T30" s="37"/>
      <c r="U30" s="37"/>
      <c r="V30" s="37"/>
      <c r="W30" s="37"/>
      <c r="X30" s="37"/>
      <c r="Y30" s="37"/>
      <c r="Z30" s="37"/>
    </row>
    <row r="31" spans="1:26" ht="15.75" customHeight="1" x14ac:dyDescent="0.2">
      <c r="A31" s="50"/>
      <c r="B31" s="51" t="str">
        <f>'Data Calculations'!G110</f>
        <v>Mangshan S M 09</v>
      </c>
      <c r="C31" s="51">
        <f>'Data Calculations'!B109</f>
        <v>1</v>
      </c>
      <c r="D31" s="52">
        <f>'Data Calculations'!AQ109</f>
        <v>-10.130000000000001</v>
      </c>
      <c r="E31" s="52" t="e">
        <f>'Data Calculations'!AR109</f>
        <v>#DIV/0!</v>
      </c>
      <c r="F31" s="52">
        <f>'Data Calculations'!AT109</f>
        <v>-5.91</v>
      </c>
      <c r="G31" s="52" t="e">
        <f>'Data Calculations'!AU109</f>
        <v>#DIV/0!</v>
      </c>
      <c r="H31" s="53">
        <f>'Data Calculations'!AZ109</f>
        <v>0.61199999999999999</v>
      </c>
      <c r="I31" s="53" t="e">
        <f>'Data Calculations'!BA109</f>
        <v>#DIV/0!</v>
      </c>
      <c r="J31" s="54">
        <f>VLOOKUP($B31,'Hayley ICDES'!$A$2:$G$145,2,FALSE)</f>
        <v>0.61</v>
      </c>
      <c r="K31" s="53">
        <f>'Data Calculations'!BE109</f>
        <v>0.318</v>
      </c>
      <c r="L31" s="53" t="e">
        <f>'Data Calculations'!BF109</f>
        <v>#DIV/0!</v>
      </c>
      <c r="M31" s="52">
        <f>'Data Calculations'!BJ109</f>
        <v>19.033468114302025</v>
      </c>
      <c r="N31" s="52" t="e">
        <f>'Data Calculations'!BK109</f>
        <v>#DIV/0!</v>
      </c>
      <c r="O31" s="55">
        <f>VLOOKUP($B31,'Hayley ICDES'!$A$2:$G$145,5,FALSE)</f>
        <v>44.5</v>
      </c>
      <c r="P31" s="52">
        <f>'Data Calculations'!BO109</f>
        <v>-5.5124326072345866</v>
      </c>
      <c r="Q31" s="52" t="e">
        <f>'Data Calculations'!BP109</f>
        <v>#DIV/0!</v>
      </c>
      <c r="T31" s="37"/>
      <c r="U31" s="37"/>
      <c r="V31" s="37"/>
      <c r="W31" s="37"/>
      <c r="X31" s="37"/>
      <c r="Y31" s="37"/>
      <c r="Z31" s="37"/>
    </row>
    <row r="32" spans="1:26" ht="15.75" customHeight="1" x14ac:dyDescent="0.2">
      <c r="A32" s="50"/>
      <c r="B32" s="51" t="str">
        <f>'Data Calculations'!G113</f>
        <v>Mangshan S M 10</v>
      </c>
      <c r="C32" s="51">
        <f>'Data Calculations'!B112</f>
        <v>1</v>
      </c>
      <c r="D32" s="52">
        <f>'Data Calculations'!AQ112</f>
        <v>-9.4600000000000009</v>
      </c>
      <c r="E32" s="52" t="e">
        <f>'Data Calculations'!AR112</f>
        <v>#DIV/0!</v>
      </c>
      <c r="F32" s="52">
        <f>'Data Calculations'!AT112</f>
        <v>-4.29</v>
      </c>
      <c r="G32" s="52" t="e">
        <f>'Data Calculations'!AU112</f>
        <v>#DIV/0!</v>
      </c>
      <c r="H32" s="53">
        <f>'Data Calculations'!AZ112</f>
        <v>0.56699999999999995</v>
      </c>
      <c r="I32" s="53" t="e">
        <f>'Data Calculations'!BA112</f>
        <v>#DIV/0!</v>
      </c>
      <c r="J32" s="54">
        <f>VLOOKUP($B32,'Hayley ICDES'!$A$2:$G$145,2,FALSE)</f>
        <v>0.56999999999999995</v>
      </c>
      <c r="K32" s="53">
        <f>'Data Calculations'!BE112</f>
        <v>0.28199999999999997</v>
      </c>
      <c r="L32" s="53" t="e">
        <f>'Data Calculations'!BF112</f>
        <v>#DIV/0!</v>
      </c>
      <c r="M32" s="52">
        <f>'Data Calculations'!BJ112</f>
        <v>34.539979503205188</v>
      </c>
      <c r="N32" s="52" t="e">
        <f>'Data Calculations'!BK112</f>
        <v>#DIV/0!</v>
      </c>
      <c r="O32" s="55">
        <f>VLOOKUP($B32,'Hayley ICDES'!$A$2:$G$145,5,FALSE)</f>
        <v>62.7</v>
      </c>
      <c r="P32" s="52">
        <f>'Data Calculations'!BO112</f>
        <v>-0.82488370733551619</v>
      </c>
      <c r="Q32" s="52" t="e">
        <f>'Data Calculations'!BP112</f>
        <v>#DIV/0!</v>
      </c>
      <c r="T32" s="37"/>
      <c r="U32" s="37"/>
      <c r="V32" s="37"/>
      <c r="W32" s="37"/>
      <c r="X32" s="37"/>
      <c r="Y32" s="37"/>
      <c r="Z32" s="37"/>
    </row>
    <row r="33" spans="1:26" ht="15.75" customHeight="1" x14ac:dyDescent="0.2">
      <c r="A33" s="50"/>
      <c r="B33" s="51" t="str">
        <f>'Data Calculations'!G116</f>
        <v>Mangshan S M 11</v>
      </c>
      <c r="C33" s="51">
        <f>'Data Calculations'!B115</f>
        <v>1</v>
      </c>
      <c r="D33" s="52">
        <f>'Data Calculations'!AQ115</f>
        <v>-9.5500000000000007</v>
      </c>
      <c r="E33" s="52" t="e">
        <f>'Data Calculations'!AR115</f>
        <v>#DIV/0!</v>
      </c>
      <c r="F33" s="52">
        <f>'Data Calculations'!AT115</f>
        <v>-3.06</v>
      </c>
      <c r="G33" s="52" t="e">
        <f>'Data Calculations'!AU115</f>
        <v>#DIV/0!</v>
      </c>
      <c r="H33" s="53">
        <f>'Data Calculations'!AZ115</f>
        <v>0.56699999999999995</v>
      </c>
      <c r="I33" s="53" t="e">
        <f>'Data Calculations'!BA115</f>
        <v>#DIV/0!</v>
      </c>
      <c r="J33" s="54">
        <f>VLOOKUP($B33,'Hayley ICDES'!$A$2:$G$145,2,FALSE)</f>
        <v>0.56999999999999995</v>
      </c>
      <c r="K33" s="53">
        <f>'Data Calculations'!BE115</f>
        <v>0.252</v>
      </c>
      <c r="L33" s="53" t="e">
        <f>'Data Calculations'!BF115</f>
        <v>#DIV/0!</v>
      </c>
      <c r="M33" s="52">
        <f>'Data Calculations'!BJ115</f>
        <v>34.539979503205188</v>
      </c>
      <c r="N33" s="52" t="e">
        <f>'Data Calculations'!BK115</f>
        <v>#DIV/0!</v>
      </c>
      <c r="O33" s="55">
        <f>VLOOKUP($B33,'Hayley ICDES'!$A$2:$G$145,5,FALSE)</f>
        <v>62.7</v>
      </c>
      <c r="P33" s="52">
        <f>'Data Calculations'!BO115</f>
        <v>0.42105551160921095</v>
      </c>
      <c r="Q33" s="52" t="e">
        <f>'Data Calculations'!BP115</f>
        <v>#DIV/0!</v>
      </c>
      <c r="T33" s="37"/>
      <c r="U33" s="37"/>
      <c r="V33" s="37"/>
      <c r="W33" s="37"/>
      <c r="X33" s="37"/>
      <c r="Y33" s="37"/>
      <c r="Z33" s="37"/>
    </row>
    <row r="34" spans="1:26" ht="15.75" customHeight="1" x14ac:dyDescent="0.2">
      <c r="A34" s="50"/>
      <c r="B34" s="51" t="str">
        <f>'Data Calculations'!G119</f>
        <v>Mangshan S M 12</v>
      </c>
      <c r="C34" s="51">
        <f>'Data Calculations'!B118</f>
        <v>2</v>
      </c>
      <c r="D34" s="52">
        <f>'Data Calculations'!AQ118</f>
        <v>-10.175000000000001</v>
      </c>
      <c r="E34" s="52">
        <f>'Data Calculations'!AR118</f>
        <v>6.3639610306789177E-2</v>
      </c>
      <c r="F34" s="52">
        <f>'Data Calculations'!AT118</f>
        <v>-8.375</v>
      </c>
      <c r="G34" s="52">
        <f>'Data Calculations'!AU118</f>
        <v>0.10606601717798111</v>
      </c>
      <c r="H34" s="53">
        <f>'Data Calculations'!AZ118</f>
        <v>0.59</v>
      </c>
      <c r="I34" s="53">
        <f>'Data Calculations'!BA118</f>
        <v>1.8000000000000013E-2</v>
      </c>
      <c r="J34" s="54">
        <f>VLOOKUP($B34,'Hayley ICDES'!$A$2:$G$145,2,FALSE)</f>
        <v>0.59</v>
      </c>
      <c r="K34" s="53">
        <f>'Data Calculations'!BE118</f>
        <v>-0.13100000000000001</v>
      </c>
      <c r="L34" s="53">
        <f>'Data Calculations'!BF118</f>
        <v>0.37299999999999994</v>
      </c>
      <c r="M34" s="52">
        <f>'Data Calculations'!BJ118</f>
        <v>26.505994683006293</v>
      </c>
      <c r="N34" s="52">
        <f>'Data Calculations'!BK118</f>
        <v>6.188197441773756</v>
      </c>
      <c r="O34" s="55">
        <f>VLOOKUP($B34,'Hayley ICDES'!$A$2:$G$145,5,FALSE)</f>
        <v>53.1</v>
      </c>
      <c r="P34" s="52">
        <f>'Data Calculations'!BO118</f>
        <v>-6.4915482680173113</v>
      </c>
      <c r="Q34" s="52">
        <f>'Data Calculations'!BP118</f>
        <v>1.8351178308273246</v>
      </c>
      <c r="T34" s="37"/>
      <c r="U34" s="37"/>
      <c r="V34" s="37"/>
      <c r="W34" s="37"/>
      <c r="X34" s="37"/>
      <c r="Y34" s="37"/>
      <c r="Z34" s="37"/>
    </row>
    <row r="35" spans="1:26" ht="15.75" customHeight="1" x14ac:dyDescent="0.2">
      <c r="A35" s="50"/>
      <c r="B35" s="51" t="str">
        <f>'Data Calculations'!G123</f>
        <v>Mangshan S M 13</v>
      </c>
      <c r="C35" s="51">
        <f>'Data Calculations'!B122</f>
        <v>1</v>
      </c>
      <c r="D35" s="52">
        <f>'Data Calculations'!AQ122</f>
        <v>-9.66</v>
      </c>
      <c r="E35" s="52" t="e">
        <f>'Data Calculations'!AR122</f>
        <v>#DIV/0!</v>
      </c>
      <c r="F35" s="52">
        <f>'Data Calculations'!AT122</f>
        <v>-2.17</v>
      </c>
      <c r="G35" s="52" t="e">
        <f>'Data Calculations'!AU122</f>
        <v>#DIV/0!</v>
      </c>
      <c r="H35" s="53">
        <f>'Data Calculations'!AZ122</f>
        <v>0.59499999999999997</v>
      </c>
      <c r="I35" s="53" t="e">
        <f>'Data Calculations'!BA122</f>
        <v>#DIV/0!</v>
      </c>
      <c r="J35" s="54" t="e">
        <f>VLOOKUP($B35,'Hayley ICDES'!$A$2:$G$145,2,FALSE)</f>
        <v>#N/A</v>
      </c>
      <c r="K35" s="53">
        <f>'Data Calculations'!BE122</f>
        <v>0.26400000000000001</v>
      </c>
      <c r="L35" s="53" t="e">
        <f>'Data Calculations'!BF122</f>
        <v>#DIV/0!</v>
      </c>
      <c r="M35" s="52">
        <f>'Data Calculations'!BJ122</f>
        <v>24.61187049263782</v>
      </c>
      <c r="N35" s="52" t="e">
        <f>'Data Calculations'!BK122</f>
        <v>#DIV/0!</v>
      </c>
      <c r="O35" s="55" t="e">
        <f>VLOOKUP($B35,'Hayley ICDES'!$A$2:$G$145,5,FALSE)</f>
        <v>#N/A</v>
      </c>
      <c r="P35" s="52">
        <f>'Data Calculations'!BO122</f>
        <v>-0.63135754018924217</v>
      </c>
      <c r="Q35" s="52" t="e">
        <f>'Data Calculations'!BP122</f>
        <v>#DIV/0!</v>
      </c>
      <c r="T35" s="37"/>
      <c r="U35" s="37"/>
      <c r="V35" s="37"/>
      <c r="W35" s="37"/>
      <c r="X35" s="37"/>
      <c r="Y35" s="37"/>
      <c r="Z35" s="37"/>
    </row>
    <row r="36" spans="1:26" ht="15.75" customHeight="1" x14ac:dyDescent="0.2">
      <c r="A36" s="50"/>
      <c r="B36" s="51" t="str">
        <f>'Data Calculations'!G126</f>
        <v>Mangshan S M 14</v>
      </c>
      <c r="C36" s="51">
        <f>'Data Calculations'!B125</f>
        <v>1</v>
      </c>
      <c r="D36" s="52">
        <f>'Data Calculations'!AQ125</f>
        <v>-9.27</v>
      </c>
      <c r="E36" s="52" t="e">
        <f>'Data Calculations'!AR125</f>
        <v>#DIV/0!</v>
      </c>
      <c r="F36" s="52">
        <f>'Data Calculations'!AT125</f>
        <v>-10.3</v>
      </c>
      <c r="G36" s="52" t="e">
        <f>'Data Calculations'!AU125</f>
        <v>#DIV/0!</v>
      </c>
      <c r="H36" s="53">
        <f>'Data Calculations'!AZ125</f>
        <v>0.54900000000000004</v>
      </c>
      <c r="I36" s="53" t="e">
        <f>'Data Calculations'!BA125</f>
        <v>#DIV/0!</v>
      </c>
      <c r="J36" s="54" t="e">
        <f>VLOOKUP($B36,'Hayley ICDES'!$A$2:$G$145,2,FALSE)</f>
        <v>#N/A</v>
      </c>
      <c r="K36" s="53">
        <f>'Data Calculations'!BE125</f>
        <v>0.24299999999999999</v>
      </c>
      <c r="L36" s="53" t="e">
        <f>'Data Calculations'!BF125</f>
        <v>#DIV/0!</v>
      </c>
      <c r="M36" s="52">
        <f>'Data Calculations'!BJ125</f>
        <v>41.472538563517276</v>
      </c>
      <c r="N36" s="52" t="e">
        <f>'Data Calculations'!BK125</f>
        <v>#DIV/0!</v>
      </c>
      <c r="O36" s="55" t="e">
        <f>VLOOKUP($B36,'Hayley ICDES'!$A$2:$G$145,5,FALSE)</f>
        <v>#N/A</v>
      </c>
      <c r="P36" s="52">
        <f>'Data Calculations'!BO125</f>
        <v>-5.577688514007491</v>
      </c>
      <c r="Q36" s="52" t="e">
        <f>'Data Calculations'!BP125</f>
        <v>#DIV/0!</v>
      </c>
      <c r="T36" s="37"/>
      <c r="U36" s="37"/>
      <c r="V36" s="37"/>
      <c r="W36" s="37"/>
      <c r="X36" s="37"/>
      <c r="Y36" s="37"/>
      <c r="Z36" s="37"/>
    </row>
    <row r="37" spans="1:26" ht="15.75" customHeight="1" x14ac:dyDescent="0.2">
      <c r="A37" s="50"/>
      <c r="B37" s="51" t="str">
        <f>'Data Calculations'!G129</f>
        <v>Mangshan S M 15</v>
      </c>
      <c r="C37" s="51">
        <f>'Data Calculations'!B128</f>
        <v>1</v>
      </c>
      <c r="D37" s="52">
        <f>'Data Calculations'!AQ128</f>
        <v>-9.2899999999999991</v>
      </c>
      <c r="E37" s="52" t="e">
        <f>'Data Calculations'!AR128</f>
        <v>#DIV/0!</v>
      </c>
      <c r="F37" s="52">
        <f>'Data Calculations'!AT128</f>
        <v>-8.81</v>
      </c>
      <c r="G37" s="52" t="e">
        <f>'Data Calculations'!AU128</f>
        <v>#DIV/0!</v>
      </c>
      <c r="H37" s="53">
        <f>'Data Calculations'!AZ128</f>
        <v>0.60599999999999998</v>
      </c>
      <c r="I37" s="53" t="e">
        <f>'Data Calculations'!BA128</f>
        <v>#DIV/0!</v>
      </c>
      <c r="J37" s="54">
        <f>VLOOKUP($B37,'Hayley ICDES'!$A$2:$G$145,2,FALSE)</f>
        <v>0.61</v>
      </c>
      <c r="K37" s="53">
        <f>'Data Calculations'!BE128</f>
        <v>0.24099999999999999</v>
      </c>
      <c r="L37" s="53" t="e">
        <f>'Data Calculations'!BF128</f>
        <v>#DIV/0!</v>
      </c>
      <c r="M37" s="52">
        <f>'Data Calculations'!BJ128</f>
        <v>20.966345650426376</v>
      </c>
      <c r="N37" s="52" t="e">
        <f>'Data Calculations'!BK128</f>
        <v>#DIV/0!</v>
      </c>
      <c r="O37" s="55">
        <f>VLOOKUP($B37,'Hayley ICDES'!$A$2:$G$145,5,FALSE)</f>
        <v>46.7</v>
      </c>
      <c r="P37" s="52">
        <f>'Data Calculations'!BO128</f>
        <v>-8.0247598712064701</v>
      </c>
      <c r="Q37" s="52" t="e">
        <f>'Data Calculations'!BP128</f>
        <v>#DIV/0!</v>
      </c>
      <c r="T37" s="37"/>
      <c r="U37" s="37"/>
      <c r="V37" s="37"/>
      <c r="W37" s="37"/>
      <c r="X37" s="37"/>
      <c r="Y37" s="37"/>
      <c r="Z37" s="37"/>
    </row>
    <row r="38" spans="1:26" ht="15.75" customHeight="1" x14ac:dyDescent="0.2">
      <c r="A38" s="50"/>
      <c r="B38" s="51" t="str">
        <f>'Data Calculations'!G133</f>
        <v>Mangshan S M 16</v>
      </c>
      <c r="C38" s="51">
        <f>'Data Calculations'!B132</f>
        <v>3</v>
      </c>
      <c r="D38" s="52">
        <f>'Data Calculations'!AQ132</f>
        <v>-9.7100000000000009</v>
      </c>
      <c r="E38" s="52">
        <f>'Data Calculations'!AR132</f>
        <v>5.5677643628299987E-2</v>
      </c>
      <c r="F38" s="52">
        <f>'Data Calculations'!AT132</f>
        <v>-8.1566666666666663</v>
      </c>
      <c r="G38" s="52">
        <f>'Data Calculations'!AU132</f>
        <v>0.10408329997330712</v>
      </c>
      <c r="H38" s="53">
        <f>'Data Calculations'!AZ132</f>
        <v>0.59499999999999997</v>
      </c>
      <c r="I38" s="53">
        <f>'Data Calculations'!BA132</f>
        <v>2.4419937209856472E-2</v>
      </c>
      <c r="J38" s="54">
        <f>VLOOKUP($B38,'Hayley ICDES'!$A$2:$G$145,2,FALSE)</f>
        <v>0.59</v>
      </c>
      <c r="K38" s="53">
        <f>'Data Calculations'!BE132</f>
        <v>0.22199999999999998</v>
      </c>
      <c r="L38" s="53">
        <f>'Data Calculations'!BF132</f>
        <v>2.8936712552281103E-2</v>
      </c>
      <c r="M38" s="52">
        <f>'Data Calculations'!BJ132</f>
        <v>25.322946467198943</v>
      </c>
      <c r="N38" s="52">
        <f>'Data Calculations'!BK132</f>
        <v>8.5303603703720192</v>
      </c>
      <c r="O38" s="55">
        <f>VLOOKUP($B38,'Hayley ICDES'!$A$2:$G$145,5,FALSE)</f>
        <v>54.2</v>
      </c>
      <c r="P38" s="52">
        <f>'Data Calculations'!BO132</f>
        <v>-6.5790515761969646</v>
      </c>
      <c r="Q38" s="52">
        <f>'Data Calculations'!BP132</f>
        <v>2.9994353786608947</v>
      </c>
      <c r="T38" s="37"/>
      <c r="U38" s="37"/>
      <c r="V38" s="37"/>
      <c r="W38" s="37"/>
      <c r="X38" s="37"/>
      <c r="Y38" s="37"/>
      <c r="Z38" s="37"/>
    </row>
    <row r="39" spans="1:26" ht="15.75" customHeight="1" x14ac:dyDescent="0.2">
      <c r="A39" s="50"/>
      <c r="B39" s="51" t="str">
        <f>'Data Calculations'!G138</f>
        <v>Mangshan S M 17</v>
      </c>
      <c r="C39" s="51">
        <f>'Data Calculations'!B137</f>
        <v>1</v>
      </c>
      <c r="D39" s="52">
        <f>'Data Calculations'!AQ137</f>
        <v>-10.35</v>
      </c>
      <c r="E39" s="52" t="e">
        <f>'Data Calculations'!AR137</f>
        <v>#DIV/0!</v>
      </c>
      <c r="F39" s="52">
        <f>'Data Calculations'!AT137</f>
        <v>-8.18</v>
      </c>
      <c r="G39" s="52" t="e">
        <f>'Data Calculations'!AU137</f>
        <v>#DIV/0!</v>
      </c>
      <c r="H39" s="53">
        <f>'Data Calculations'!AZ137</f>
        <v>0.56599999999999995</v>
      </c>
      <c r="I39" s="53" t="e">
        <f>'Data Calculations'!BA137</f>
        <v>#DIV/0!</v>
      </c>
      <c r="J39" s="54">
        <f>VLOOKUP($B39,'Hayley ICDES'!$A$2:$G$145,2,FALSE)</f>
        <v>0.56999999999999995</v>
      </c>
      <c r="K39" s="53">
        <f>'Data Calculations'!BE137</f>
        <v>0.223</v>
      </c>
      <c r="L39" s="53" t="e">
        <f>'Data Calculations'!BF137</f>
        <v>#DIV/0!</v>
      </c>
      <c r="M39" s="52">
        <f>'Data Calculations'!BJ137</f>
        <v>34.913163363228591</v>
      </c>
      <c r="N39" s="52" t="e">
        <f>'Data Calculations'!BK137</f>
        <v>#DIV/0!</v>
      </c>
      <c r="O39" s="55">
        <f>VLOOKUP($B39,'Hayley ICDES'!$A$2:$G$145,5,FALSE)</f>
        <v>62.7</v>
      </c>
      <c r="P39" s="52">
        <f>'Data Calculations'!BO137</f>
        <v>-4.6483791925744526</v>
      </c>
      <c r="Q39" s="52" t="e">
        <f>'Data Calculations'!BP137</f>
        <v>#DIV/0!</v>
      </c>
      <c r="T39" s="37"/>
      <c r="U39" s="37"/>
      <c r="V39" s="37"/>
      <c r="W39" s="37"/>
      <c r="X39" s="37"/>
      <c r="Y39" s="37"/>
      <c r="Z39" s="37"/>
    </row>
    <row r="40" spans="1:26" ht="15.75" customHeight="1" x14ac:dyDescent="0.2">
      <c r="A40" s="50"/>
      <c r="B40" s="51" t="str">
        <f>'Data Calculations'!G141</f>
        <v>Mangshan S M 18</v>
      </c>
      <c r="C40" s="51">
        <f>'Data Calculations'!B140</f>
        <v>2</v>
      </c>
      <c r="D40" s="52">
        <f>'Data Calculations'!AQ140</f>
        <v>-10.16</v>
      </c>
      <c r="E40" s="52">
        <f>'Data Calculations'!AR140</f>
        <v>1.4142135623730649E-2</v>
      </c>
      <c r="F40" s="52">
        <f>'Data Calculations'!AT140</f>
        <v>-8.52</v>
      </c>
      <c r="G40" s="52">
        <f>'Data Calculations'!AU140</f>
        <v>5.6568542494923851E-2</v>
      </c>
      <c r="H40" s="53">
        <f>'Data Calculations'!AZ140</f>
        <v>0.61299999999999999</v>
      </c>
      <c r="I40" s="53">
        <f>'Data Calculations'!BA140</f>
        <v>2.5000000000000022E-2</v>
      </c>
      <c r="J40" s="54">
        <f>VLOOKUP($B40,'Hayley ICDES'!$A$2:$G$145,2,FALSE)</f>
        <v>0.61</v>
      </c>
      <c r="K40" s="53">
        <f>'Data Calculations'!BE140</f>
        <v>0.161</v>
      </c>
      <c r="L40" s="53">
        <f>'Data Calculations'!BF140</f>
        <v>0.13299999999999998</v>
      </c>
      <c r="M40" s="52">
        <f>'Data Calculations'!BJ140</f>
        <v>19.04040527010946</v>
      </c>
      <c r="N40" s="52">
        <f>'Data Calculations'!BK140</f>
        <v>7.9631652544097431</v>
      </c>
      <c r="O40" s="55">
        <f>VLOOKUP($B40,'Hayley ICDES'!$A$2:$G$145,5,FALSE)</f>
        <v>45.7</v>
      </c>
      <c r="P40" s="52">
        <f>'Data Calculations'!BO140</f>
        <v>-8.1651455109265498</v>
      </c>
      <c r="Q40" s="52">
        <f>'Data Calculations'!BP140</f>
        <v>2.2860903458759032</v>
      </c>
      <c r="T40" s="37"/>
      <c r="U40" s="37"/>
      <c r="V40" s="37"/>
      <c r="W40" s="37"/>
      <c r="X40" s="37"/>
      <c r="Y40" s="37"/>
      <c r="Z40" s="37"/>
    </row>
    <row r="41" spans="1:26" ht="15.75" customHeight="1" x14ac:dyDescent="0.2">
      <c r="A41" s="50"/>
      <c r="B41" s="51" t="str">
        <f>'Data Calculations'!G145</f>
        <v>Mangshan S M 19</v>
      </c>
      <c r="C41" s="51">
        <f>'Data Calculations'!B144</f>
        <v>2</v>
      </c>
      <c r="D41" s="52">
        <f>'Data Calculations'!AQ144</f>
        <v>-9.8350000000000009</v>
      </c>
      <c r="E41" s="52">
        <f>'Data Calculations'!AR144</f>
        <v>2.1213203435595972E-2</v>
      </c>
      <c r="F41" s="52">
        <f>'Data Calculations'!AT144</f>
        <v>-5.7549999999999999</v>
      </c>
      <c r="G41" s="52">
        <f>'Data Calculations'!AU144</f>
        <v>0.13435028842544369</v>
      </c>
      <c r="H41" s="53">
        <f>'Data Calculations'!AZ144</f>
        <v>0.58099999999999996</v>
      </c>
      <c r="I41" s="53">
        <f>'Data Calculations'!BA144</f>
        <v>1.7000000000000015E-2</v>
      </c>
      <c r="J41" s="54">
        <f>VLOOKUP($B41,'Hayley ICDES'!$A$2:$G$145,2,FALSE)</f>
        <v>0.57999999999999996</v>
      </c>
      <c r="K41" s="53">
        <f>'Data Calculations'!BE144</f>
        <v>0.14750000000000002</v>
      </c>
      <c r="L41" s="53">
        <f>'Data Calculations'!BF144</f>
        <v>0.11349999999999998</v>
      </c>
      <c r="M41" s="52">
        <f>'Data Calculations'!BJ144</f>
        <v>29.633918035004569</v>
      </c>
      <c r="N41" s="52">
        <f>'Data Calculations'!BK144</f>
        <v>6.0297048162819324</v>
      </c>
      <c r="O41" s="55">
        <f>VLOOKUP($B41,'Hayley ICDES'!$A$2:$G$145,5,FALSE)</f>
        <v>55.9</v>
      </c>
      <c r="P41" s="52">
        <f>'Data Calculations'!BO144</f>
        <v>-3.2464968228033513</v>
      </c>
      <c r="Q41" s="52">
        <f>'Data Calculations'!BP144</f>
        <v>1.7958622640775375</v>
      </c>
      <c r="T41" s="37"/>
      <c r="U41" s="37"/>
      <c r="V41" s="37"/>
      <c r="W41" s="37"/>
      <c r="X41" s="37"/>
      <c r="Y41" s="37"/>
      <c r="Z41" s="37"/>
    </row>
    <row r="42" spans="1:26" ht="15.75" customHeight="1" x14ac:dyDescent="0.2">
      <c r="A42" s="50"/>
      <c r="B42" s="51" t="str">
        <f>'Data Calculations'!G149</f>
        <v>Mangshan S M 20</v>
      </c>
      <c r="C42" s="51">
        <f>'Data Calculations'!B148</f>
        <v>1</v>
      </c>
      <c r="D42" s="52">
        <f>'Data Calculations'!AQ148</f>
        <v>-8.4499999999999993</v>
      </c>
      <c r="E42" s="52" t="e">
        <f>'Data Calculations'!AR148</f>
        <v>#DIV/0!</v>
      </c>
      <c r="F42" s="52">
        <f>'Data Calculations'!AT148</f>
        <v>-8.8699999999999992</v>
      </c>
      <c r="G42" s="52" t="e">
        <f>'Data Calculations'!AU148</f>
        <v>#DIV/0!</v>
      </c>
      <c r="H42" s="53">
        <f>'Data Calculations'!AZ148</f>
        <v>0.55700000000000005</v>
      </c>
      <c r="I42" s="53" t="e">
        <f>'Data Calculations'!BA148</f>
        <v>#DIV/0!</v>
      </c>
      <c r="J42" s="54">
        <f>VLOOKUP($B42,'Hayley ICDES'!$A$2:$G$145,2,FALSE)</f>
        <v>0.56000000000000005</v>
      </c>
      <c r="K42" s="53">
        <f>'Data Calculations'!BE148</f>
        <v>0.221</v>
      </c>
      <c r="L42" s="53" t="e">
        <f>'Data Calculations'!BF148</f>
        <v>#DIV/0!</v>
      </c>
      <c r="M42" s="52">
        <f>'Data Calculations'!BJ148</f>
        <v>38.33408066256527</v>
      </c>
      <c r="N42" s="52" t="e">
        <f>'Data Calculations'!BK148</f>
        <v>#DIV/0!</v>
      </c>
      <c r="O42" s="55">
        <f>VLOOKUP($B42,'Hayley ICDES'!$A$2:$G$145,5,FALSE)</f>
        <v>64.900000000000006</v>
      </c>
      <c r="P42" s="52">
        <f>'Data Calculations'!BO148</f>
        <v>-4.7053033484297657</v>
      </c>
      <c r="Q42" s="52" t="e">
        <f>'Data Calculations'!BP148</f>
        <v>#DIV/0!</v>
      </c>
      <c r="T42" s="37"/>
      <c r="U42" s="37"/>
      <c r="V42" s="37"/>
      <c r="W42" s="37"/>
      <c r="X42" s="37"/>
      <c r="Y42" s="37"/>
      <c r="Z42" s="37"/>
    </row>
    <row r="43" spans="1:26" ht="15.75" customHeight="1" x14ac:dyDescent="0.2">
      <c r="A43" s="50"/>
      <c r="B43" s="51" t="e">
        <f t="shared" ref="B43:I43" si="0">#REF!</f>
        <v>#REF!</v>
      </c>
      <c r="C43" s="51" t="e">
        <f t="shared" si="0"/>
        <v>#REF!</v>
      </c>
      <c r="D43" s="52" t="e">
        <f t="shared" si="0"/>
        <v>#REF!</v>
      </c>
      <c r="E43" s="52" t="e">
        <f t="shared" si="0"/>
        <v>#REF!</v>
      </c>
      <c r="F43" s="52" t="e">
        <f t="shared" si="0"/>
        <v>#REF!</v>
      </c>
      <c r="G43" s="52" t="e">
        <f t="shared" si="0"/>
        <v>#REF!</v>
      </c>
      <c r="H43" s="53" t="e">
        <f t="shared" si="0"/>
        <v>#REF!</v>
      </c>
      <c r="I43" s="53" t="e">
        <f t="shared" si="0"/>
        <v>#REF!</v>
      </c>
      <c r="J43" s="54" t="e">
        <f>VLOOKUP($B43,'Hayley ICDES'!$A$2:$G$145,2,FALSE)</f>
        <v>#REF!</v>
      </c>
      <c r="K43" s="53" t="e">
        <f t="shared" ref="K43:N43" si="1">#REF!</f>
        <v>#REF!</v>
      </c>
      <c r="L43" s="53" t="e">
        <f t="shared" si="1"/>
        <v>#REF!</v>
      </c>
      <c r="M43" s="52" t="e">
        <f t="shared" si="1"/>
        <v>#REF!</v>
      </c>
      <c r="N43" s="52" t="e">
        <f t="shared" si="1"/>
        <v>#REF!</v>
      </c>
      <c r="O43" s="55" t="e">
        <f>VLOOKUP($B43,'Hayley ICDES'!$A$2:$G$145,5,FALSE)</f>
        <v>#REF!</v>
      </c>
      <c r="P43" s="52" t="e">
        <f t="shared" ref="P43:Q43" si="2">#REF!</f>
        <v>#REF!</v>
      </c>
      <c r="Q43" s="52" t="e">
        <f t="shared" si="2"/>
        <v>#REF!</v>
      </c>
      <c r="T43" s="37"/>
      <c r="U43" s="37"/>
      <c r="V43" s="37"/>
      <c r="W43" s="37"/>
      <c r="X43" s="37"/>
      <c r="Y43" s="37"/>
      <c r="Z43" s="37"/>
    </row>
    <row r="44" spans="1:26" ht="15.75" customHeight="1" x14ac:dyDescent="0.2">
      <c r="A44" s="50"/>
      <c r="B44" s="51" t="e">
        <f t="shared" ref="B44:I44" si="3">#REF!</f>
        <v>#REF!</v>
      </c>
      <c r="C44" s="51" t="e">
        <f t="shared" si="3"/>
        <v>#REF!</v>
      </c>
      <c r="D44" s="52" t="e">
        <f t="shared" si="3"/>
        <v>#REF!</v>
      </c>
      <c r="E44" s="52" t="e">
        <f t="shared" si="3"/>
        <v>#REF!</v>
      </c>
      <c r="F44" s="52" t="e">
        <f t="shared" si="3"/>
        <v>#REF!</v>
      </c>
      <c r="G44" s="52" t="e">
        <f t="shared" si="3"/>
        <v>#REF!</v>
      </c>
      <c r="H44" s="53" t="e">
        <f t="shared" si="3"/>
        <v>#REF!</v>
      </c>
      <c r="I44" s="53" t="e">
        <f t="shared" si="3"/>
        <v>#REF!</v>
      </c>
      <c r="J44" s="54" t="e">
        <f>VLOOKUP($B44,'Hayley ICDES'!$A$2:$G$145,2,FALSE)</f>
        <v>#REF!</v>
      </c>
      <c r="K44" s="53" t="e">
        <f t="shared" ref="K44:N44" si="4">#REF!</f>
        <v>#REF!</v>
      </c>
      <c r="L44" s="53" t="e">
        <f t="shared" si="4"/>
        <v>#REF!</v>
      </c>
      <c r="M44" s="52" t="e">
        <f t="shared" si="4"/>
        <v>#REF!</v>
      </c>
      <c r="N44" s="52" t="e">
        <f t="shared" si="4"/>
        <v>#REF!</v>
      </c>
      <c r="O44" s="55" t="e">
        <f>VLOOKUP($B44,'Hayley ICDES'!$A$2:$G$145,5,FALSE)</f>
        <v>#REF!</v>
      </c>
      <c r="P44" s="52" t="e">
        <f t="shared" ref="P44:Q44" si="5">#REF!</f>
        <v>#REF!</v>
      </c>
      <c r="Q44" s="52" t="e">
        <f t="shared" si="5"/>
        <v>#REF!</v>
      </c>
      <c r="T44" s="37"/>
      <c r="U44" s="37"/>
      <c r="V44" s="37"/>
      <c r="W44" s="37"/>
      <c r="X44" s="37"/>
      <c r="Y44" s="37"/>
      <c r="Z44" s="37"/>
    </row>
    <row r="45" spans="1:26" ht="15.75" customHeight="1" x14ac:dyDescent="0.2">
      <c r="A45" s="50"/>
      <c r="B45" s="51" t="e">
        <f t="shared" ref="B45:I45" si="6">#REF!</f>
        <v>#REF!</v>
      </c>
      <c r="C45" s="51" t="e">
        <f t="shared" si="6"/>
        <v>#REF!</v>
      </c>
      <c r="D45" s="52" t="e">
        <f t="shared" si="6"/>
        <v>#REF!</v>
      </c>
      <c r="E45" s="52" t="e">
        <f t="shared" si="6"/>
        <v>#REF!</v>
      </c>
      <c r="F45" s="52" t="e">
        <f t="shared" si="6"/>
        <v>#REF!</v>
      </c>
      <c r="G45" s="52" t="e">
        <f t="shared" si="6"/>
        <v>#REF!</v>
      </c>
      <c r="H45" s="53" t="e">
        <f t="shared" si="6"/>
        <v>#REF!</v>
      </c>
      <c r="I45" s="53" t="e">
        <f t="shared" si="6"/>
        <v>#REF!</v>
      </c>
      <c r="J45" s="54" t="e">
        <f>VLOOKUP($B45,'Hayley ICDES'!$A$2:$G$145,2,FALSE)</f>
        <v>#REF!</v>
      </c>
      <c r="K45" s="53" t="e">
        <f t="shared" ref="K45:N45" si="7">#REF!</f>
        <v>#REF!</v>
      </c>
      <c r="L45" s="53" t="e">
        <f t="shared" si="7"/>
        <v>#REF!</v>
      </c>
      <c r="M45" s="52" t="e">
        <f t="shared" si="7"/>
        <v>#REF!</v>
      </c>
      <c r="N45" s="52" t="e">
        <f t="shared" si="7"/>
        <v>#REF!</v>
      </c>
      <c r="O45" s="55" t="e">
        <f>VLOOKUP($B45,'Hayley ICDES'!$A$2:$G$145,5,FALSE)</f>
        <v>#REF!</v>
      </c>
      <c r="P45" s="52" t="e">
        <f t="shared" ref="P45:Q45" si="8">#REF!</f>
        <v>#REF!</v>
      </c>
      <c r="Q45" s="52" t="e">
        <f t="shared" si="8"/>
        <v>#REF!</v>
      </c>
      <c r="T45" s="37"/>
      <c r="U45" s="37"/>
      <c r="V45" s="37"/>
      <c r="W45" s="37"/>
      <c r="X45" s="37"/>
      <c r="Y45" s="37"/>
      <c r="Z45" s="37"/>
    </row>
    <row r="46" spans="1:26" ht="15.75" customHeight="1" x14ac:dyDescent="0.2">
      <c r="A46" s="50"/>
      <c r="B46" s="51" t="e">
        <f t="shared" ref="B46:I46" si="9">#REF!</f>
        <v>#REF!</v>
      </c>
      <c r="C46" s="51" t="e">
        <f t="shared" si="9"/>
        <v>#REF!</v>
      </c>
      <c r="D46" s="52" t="e">
        <f t="shared" si="9"/>
        <v>#REF!</v>
      </c>
      <c r="E46" s="52" t="e">
        <f t="shared" si="9"/>
        <v>#REF!</v>
      </c>
      <c r="F46" s="52" t="e">
        <f t="shared" si="9"/>
        <v>#REF!</v>
      </c>
      <c r="G46" s="52" t="e">
        <f t="shared" si="9"/>
        <v>#REF!</v>
      </c>
      <c r="H46" s="53" t="e">
        <f t="shared" si="9"/>
        <v>#REF!</v>
      </c>
      <c r="I46" s="53" t="e">
        <f t="shared" si="9"/>
        <v>#REF!</v>
      </c>
      <c r="J46" s="54" t="e">
        <f>VLOOKUP($B46,'Hayley ICDES'!$A$2:$G$145,2,FALSE)</f>
        <v>#REF!</v>
      </c>
      <c r="K46" s="53" t="e">
        <f t="shared" ref="K46:N46" si="10">#REF!</f>
        <v>#REF!</v>
      </c>
      <c r="L46" s="53" t="e">
        <f t="shared" si="10"/>
        <v>#REF!</v>
      </c>
      <c r="M46" s="52" t="e">
        <f t="shared" si="10"/>
        <v>#REF!</v>
      </c>
      <c r="N46" s="52" t="e">
        <f t="shared" si="10"/>
        <v>#REF!</v>
      </c>
      <c r="O46" s="55" t="e">
        <f>VLOOKUP($B46,'Hayley ICDES'!$A$2:$G$145,5,FALSE)</f>
        <v>#REF!</v>
      </c>
      <c r="P46" s="52" t="e">
        <f t="shared" ref="P46:Q46" si="11">#REF!</f>
        <v>#REF!</v>
      </c>
      <c r="Q46" s="52" t="e">
        <f t="shared" si="11"/>
        <v>#REF!</v>
      </c>
      <c r="T46" s="37"/>
      <c r="U46" s="37"/>
      <c r="V46" s="37"/>
      <c r="W46" s="37"/>
      <c r="X46" s="37"/>
      <c r="Y46" s="37"/>
      <c r="Z46" s="37"/>
    </row>
    <row r="47" spans="1:26" ht="15.75" customHeight="1" x14ac:dyDescent="0.2">
      <c r="A47" s="50"/>
      <c r="B47" s="51" t="e">
        <f t="shared" ref="B47:I47" si="12">#REF!</f>
        <v>#REF!</v>
      </c>
      <c r="C47" s="51" t="e">
        <f t="shared" si="12"/>
        <v>#REF!</v>
      </c>
      <c r="D47" s="52" t="e">
        <f t="shared" si="12"/>
        <v>#REF!</v>
      </c>
      <c r="E47" s="52" t="e">
        <f t="shared" si="12"/>
        <v>#REF!</v>
      </c>
      <c r="F47" s="52" t="e">
        <f t="shared" si="12"/>
        <v>#REF!</v>
      </c>
      <c r="G47" s="52" t="e">
        <f t="shared" si="12"/>
        <v>#REF!</v>
      </c>
      <c r="H47" s="53" t="e">
        <f t="shared" si="12"/>
        <v>#REF!</v>
      </c>
      <c r="I47" s="53" t="e">
        <f t="shared" si="12"/>
        <v>#REF!</v>
      </c>
      <c r="J47" s="54" t="e">
        <f>VLOOKUP($B47,'Hayley ICDES'!$A$2:$G$145,2,FALSE)</f>
        <v>#REF!</v>
      </c>
      <c r="K47" s="53" t="e">
        <f t="shared" ref="K47:N47" si="13">#REF!</f>
        <v>#REF!</v>
      </c>
      <c r="L47" s="53" t="e">
        <f t="shared" si="13"/>
        <v>#REF!</v>
      </c>
      <c r="M47" s="52" t="e">
        <f t="shared" si="13"/>
        <v>#REF!</v>
      </c>
      <c r="N47" s="52" t="e">
        <f t="shared" si="13"/>
        <v>#REF!</v>
      </c>
      <c r="O47" s="55" t="e">
        <f>VLOOKUP($B47,'Hayley ICDES'!$A$2:$G$145,5,FALSE)</f>
        <v>#REF!</v>
      </c>
      <c r="P47" s="52" t="e">
        <f t="shared" ref="P47:Q47" si="14">#REF!</f>
        <v>#REF!</v>
      </c>
      <c r="Q47" s="52" t="e">
        <f t="shared" si="14"/>
        <v>#REF!</v>
      </c>
      <c r="T47" s="37"/>
      <c r="U47" s="37"/>
      <c r="V47" s="37"/>
      <c r="W47" s="37"/>
      <c r="X47" s="37"/>
      <c r="Y47" s="37"/>
      <c r="Z47" s="37"/>
    </row>
    <row r="48" spans="1:26" ht="15.75" customHeight="1" x14ac:dyDescent="0.2">
      <c r="A48" s="50"/>
      <c r="B48" s="51" t="e">
        <f t="shared" ref="B48:I48" si="15">#REF!</f>
        <v>#REF!</v>
      </c>
      <c r="C48" s="51" t="e">
        <f t="shared" si="15"/>
        <v>#REF!</v>
      </c>
      <c r="D48" s="52" t="e">
        <f t="shared" si="15"/>
        <v>#REF!</v>
      </c>
      <c r="E48" s="52" t="e">
        <f t="shared" si="15"/>
        <v>#REF!</v>
      </c>
      <c r="F48" s="52" t="e">
        <f t="shared" si="15"/>
        <v>#REF!</v>
      </c>
      <c r="G48" s="52" t="e">
        <f t="shared" si="15"/>
        <v>#REF!</v>
      </c>
      <c r="H48" s="53" t="e">
        <f t="shared" si="15"/>
        <v>#REF!</v>
      </c>
      <c r="I48" s="53" t="e">
        <f t="shared" si="15"/>
        <v>#REF!</v>
      </c>
      <c r="J48" s="54" t="e">
        <f>VLOOKUP($B48,'Hayley ICDES'!$A$2:$G$145,2,FALSE)</f>
        <v>#REF!</v>
      </c>
      <c r="K48" s="53" t="e">
        <f t="shared" ref="K48:N48" si="16">#REF!</f>
        <v>#REF!</v>
      </c>
      <c r="L48" s="53" t="e">
        <f t="shared" si="16"/>
        <v>#REF!</v>
      </c>
      <c r="M48" s="52" t="e">
        <f t="shared" si="16"/>
        <v>#REF!</v>
      </c>
      <c r="N48" s="52" t="e">
        <f t="shared" si="16"/>
        <v>#REF!</v>
      </c>
      <c r="O48" s="55" t="e">
        <f>VLOOKUP($B48,'Hayley ICDES'!$A$2:$G$145,5,FALSE)</f>
        <v>#REF!</v>
      </c>
      <c r="P48" s="52" t="e">
        <f t="shared" ref="P48:Q48" si="17">#REF!</f>
        <v>#REF!</v>
      </c>
      <c r="Q48" s="52" t="e">
        <f t="shared" si="17"/>
        <v>#REF!</v>
      </c>
      <c r="T48" s="37"/>
      <c r="U48" s="37"/>
      <c r="V48" s="37"/>
      <c r="W48" s="37"/>
      <c r="X48" s="37"/>
      <c r="Y48" s="37"/>
      <c r="Z48" s="37"/>
    </row>
    <row r="49" spans="1:26" ht="15.75" customHeight="1" x14ac:dyDescent="0.2">
      <c r="A49" s="50"/>
      <c r="B49" s="51" t="e">
        <f t="shared" ref="B49:I49" si="18">#REF!</f>
        <v>#REF!</v>
      </c>
      <c r="C49" s="51" t="e">
        <f t="shared" si="18"/>
        <v>#REF!</v>
      </c>
      <c r="D49" s="52" t="e">
        <f t="shared" si="18"/>
        <v>#REF!</v>
      </c>
      <c r="E49" s="52" t="e">
        <f t="shared" si="18"/>
        <v>#REF!</v>
      </c>
      <c r="F49" s="52" t="e">
        <f t="shared" si="18"/>
        <v>#REF!</v>
      </c>
      <c r="G49" s="52" t="e">
        <f t="shared" si="18"/>
        <v>#REF!</v>
      </c>
      <c r="H49" s="53" t="e">
        <f t="shared" si="18"/>
        <v>#REF!</v>
      </c>
      <c r="I49" s="53" t="e">
        <f t="shared" si="18"/>
        <v>#REF!</v>
      </c>
      <c r="J49" s="54" t="e">
        <f>VLOOKUP($B49,'Hayley ICDES'!$A$2:$G$145,2,FALSE)</f>
        <v>#REF!</v>
      </c>
      <c r="K49" s="53" t="e">
        <f t="shared" ref="K49:N49" si="19">#REF!</f>
        <v>#REF!</v>
      </c>
      <c r="L49" s="53" t="e">
        <f t="shared" si="19"/>
        <v>#REF!</v>
      </c>
      <c r="M49" s="52" t="e">
        <f t="shared" si="19"/>
        <v>#REF!</v>
      </c>
      <c r="N49" s="52" t="e">
        <f t="shared" si="19"/>
        <v>#REF!</v>
      </c>
      <c r="O49" s="55" t="e">
        <f>VLOOKUP($B49,'Hayley ICDES'!$A$2:$G$145,5,FALSE)</f>
        <v>#REF!</v>
      </c>
      <c r="P49" s="52" t="e">
        <f t="shared" ref="P49:Q49" si="20">#REF!</f>
        <v>#REF!</v>
      </c>
      <c r="Q49" s="52" t="e">
        <f t="shared" si="20"/>
        <v>#REF!</v>
      </c>
      <c r="T49" s="37"/>
      <c r="U49" s="37"/>
      <c r="V49" s="37"/>
      <c r="W49" s="37"/>
      <c r="X49" s="37"/>
      <c r="Y49" s="37"/>
      <c r="Z49" s="37"/>
    </row>
    <row r="50" spans="1:26" ht="15.75" customHeight="1" x14ac:dyDescent="0.2">
      <c r="A50" s="50"/>
      <c r="B50" s="51" t="e">
        <f t="shared" ref="B50:I50" si="21">#REF!</f>
        <v>#REF!</v>
      </c>
      <c r="C50" s="51" t="e">
        <f t="shared" si="21"/>
        <v>#REF!</v>
      </c>
      <c r="D50" s="52" t="e">
        <f t="shared" si="21"/>
        <v>#REF!</v>
      </c>
      <c r="E50" s="52" t="e">
        <f t="shared" si="21"/>
        <v>#REF!</v>
      </c>
      <c r="F50" s="52" t="e">
        <f t="shared" si="21"/>
        <v>#REF!</v>
      </c>
      <c r="G50" s="52" t="e">
        <f t="shared" si="21"/>
        <v>#REF!</v>
      </c>
      <c r="H50" s="53" t="e">
        <f t="shared" si="21"/>
        <v>#REF!</v>
      </c>
      <c r="I50" s="53" t="e">
        <f t="shared" si="21"/>
        <v>#REF!</v>
      </c>
      <c r="J50" s="54" t="e">
        <f>VLOOKUP($B50,'Hayley ICDES'!$A$2:$G$145,2,FALSE)</f>
        <v>#REF!</v>
      </c>
      <c r="K50" s="53" t="e">
        <f t="shared" ref="K50:N50" si="22">#REF!</f>
        <v>#REF!</v>
      </c>
      <c r="L50" s="53" t="e">
        <f t="shared" si="22"/>
        <v>#REF!</v>
      </c>
      <c r="M50" s="52" t="e">
        <f t="shared" si="22"/>
        <v>#REF!</v>
      </c>
      <c r="N50" s="52" t="e">
        <f t="shared" si="22"/>
        <v>#REF!</v>
      </c>
      <c r="O50" s="55" t="e">
        <f>VLOOKUP($B50,'Hayley ICDES'!$A$2:$G$145,5,FALSE)</f>
        <v>#REF!</v>
      </c>
      <c r="P50" s="52" t="e">
        <f t="shared" ref="P50:Q50" si="23">#REF!</f>
        <v>#REF!</v>
      </c>
      <c r="Q50" s="52" t="e">
        <f t="shared" si="23"/>
        <v>#REF!</v>
      </c>
      <c r="T50" s="37"/>
      <c r="U50" s="37"/>
      <c r="V50" s="37"/>
      <c r="W50" s="37"/>
      <c r="X50" s="37"/>
      <c r="Y50" s="37"/>
      <c r="Z50" s="37"/>
    </row>
    <row r="51" spans="1:26" ht="15.75" customHeight="1" x14ac:dyDescent="0.2">
      <c r="A51" s="50"/>
      <c r="B51" s="51" t="e">
        <f t="shared" ref="B51:I51" si="24">#REF!</f>
        <v>#REF!</v>
      </c>
      <c r="C51" s="51" t="e">
        <f t="shared" si="24"/>
        <v>#REF!</v>
      </c>
      <c r="D51" s="52" t="e">
        <f t="shared" si="24"/>
        <v>#REF!</v>
      </c>
      <c r="E51" s="52" t="e">
        <f t="shared" si="24"/>
        <v>#REF!</v>
      </c>
      <c r="F51" s="52" t="e">
        <f t="shared" si="24"/>
        <v>#REF!</v>
      </c>
      <c r="G51" s="52" t="e">
        <f t="shared" si="24"/>
        <v>#REF!</v>
      </c>
      <c r="H51" s="53" t="e">
        <f t="shared" si="24"/>
        <v>#REF!</v>
      </c>
      <c r="I51" s="53" t="e">
        <f t="shared" si="24"/>
        <v>#REF!</v>
      </c>
      <c r="J51" s="54" t="e">
        <f>VLOOKUP($B51,'Hayley ICDES'!$A$2:$G$145,2,FALSE)</f>
        <v>#REF!</v>
      </c>
      <c r="K51" s="53" t="e">
        <f t="shared" ref="K51:N51" si="25">#REF!</f>
        <v>#REF!</v>
      </c>
      <c r="L51" s="53" t="e">
        <f t="shared" si="25"/>
        <v>#REF!</v>
      </c>
      <c r="M51" s="52" t="e">
        <f t="shared" si="25"/>
        <v>#REF!</v>
      </c>
      <c r="N51" s="52" t="e">
        <f t="shared" si="25"/>
        <v>#REF!</v>
      </c>
      <c r="O51" s="55" t="e">
        <f>VLOOKUP($B51,'Hayley ICDES'!$A$2:$G$145,5,FALSE)</f>
        <v>#REF!</v>
      </c>
      <c r="P51" s="52" t="e">
        <f t="shared" ref="P51:Q51" si="26">#REF!</f>
        <v>#REF!</v>
      </c>
      <c r="Q51" s="52" t="e">
        <f t="shared" si="26"/>
        <v>#REF!</v>
      </c>
      <c r="T51" s="37"/>
      <c r="U51" s="37"/>
      <c r="V51" s="37"/>
      <c r="W51" s="37"/>
      <c r="X51" s="37"/>
      <c r="Y51" s="37"/>
      <c r="Z51" s="37"/>
    </row>
    <row r="52" spans="1:26" ht="15.75" customHeight="1" x14ac:dyDescent="0.2">
      <c r="A52" s="50"/>
      <c r="B52" s="51" t="e">
        <f t="shared" ref="B52:I52" si="27">#REF!</f>
        <v>#REF!</v>
      </c>
      <c r="C52" s="51" t="e">
        <f t="shared" si="27"/>
        <v>#REF!</v>
      </c>
      <c r="D52" s="52" t="e">
        <f t="shared" si="27"/>
        <v>#REF!</v>
      </c>
      <c r="E52" s="52" t="e">
        <f t="shared" si="27"/>
        <v>#REF!</v>
      </c>
      <c r="F52" s="52" t="e">
        <f t="shared" si="27"/>
        <v>#REF!</v>
      </c>
      <c r="G52" s="52" t="e">
        <f t="shared" si="27"/>
        <v>#REF!</v>
      </c>
      <c r="H52" s="53" t="e">
        <f t="shared" si="27"/>
        <v>#REF!</v>
      </c>
      <c r="I52" s="53" t="e">
        <f t="shared" si="27"/>
        <v>#REF!</v>
      </c>
      <c r="J52" s="54" t="e">
        <f>VLOOKUP($B52,'Hayley ICDES'!$A$2:$G$145,2,FALSE)</f>
        <v>#REF!</v>
      </c>
      <c r="K52" s="53" t="e">
        <f t="shared" ref="K52:N52" si="28">#REF!</f>
        <v>#REF!</v>
      </c>
      <c r="L52" s="53" t="e">
        <f t="shared" si="28"/>
        <v>#REF!</v>
      </c>
      <c r="M52" s="52" t="e">
        <f t="shared" si="28"/>
        <v>#REF!</v>
      </c>
      <c r="N52" s="52" t="e">
        <f t="shared" si="28"/>
        <v>#REF!</v>
      </c>
      <c r="O52" s="55" t="e">
        <f>VLOOKUP($B52,'Hayley ICDES'!$A$2:$G$145,5,FALSE)</f>
        <v>#REF!</v>
      </c>
      <c r="P52" s="52" t="e">
        <f t="shared" ref="P52:Q52" si="29">#REF!</f>
        <v>#REF!</v>
      </c>
      <c r="Q52" s="52" t="e">
        <f t="shared" si="29"/>
        <v>#REF!</v>
      </c>
      <c r="T52" s="37"/>
      <c r="U52" s="37"/>
      <c r="V52" s="37"/>
      <c r="W52" s="37"/>
      <c r="X52" s="37"/>
      <c r="Y52" s="37"/>
      <c r="Z52" s="37"/>
    </row>
    <row r="53" spans="1:26" ht="15.75" customHeight="1" x14ac:dyDescent="0.2">
      <c r="A53" s="50"/>
      <c r="B53" s="51" t="e">
        <f t="shared" ref="B53:I53" si="30">#REF!</f>
        <v>#REF!</v>
      </c>
      <c r="C53" s="51" t="e">
        <f t="shared" si="30"/>
        <v>#REF!</v>
      </c>
      <c r="D53" s="52" t="e">
        <f t="shared" si="30"/>
        <v>#REF!</v>
      </c>
      <c r="E53" s="52" t="e">
        <f t="shared" si="30"/>
        <v>#REF!</v>
      </c>
      <c r="F53" s="52" t="e">
        <f t="shared" si="30"/>
        <v>#REF!</v>
      </c>
      <c r="G53" s="52" t="e">
        <f t="shared" si="30"/>
        <v>#REF!</v>
      </c>
      <c r="H53" s="53" t="e">
        <f t="shared" si="30"/>
        <v>#REF!</v>
      </c>
      <c r="I53" s="53" t="e">
        <f t="shared" si="30"/>
        <v>#REF!</v>
      </c>
      <c r="J53" s="54" t="e">
        <f>VLOOKUP($B53,'Hayley ICDES'!$A$2:$G$145,2,FALSE)</f>
        <v>#REF!</v>
      </c>
      <c r="K53" s="53" t="e">
        <f t="shared" ref="K53:N53" si="31">#REF!</f>
        <v>#REF!</v>
      </c>
      <c r="L53" s="53" t="e">
        <f t="shared" si="31"/>
        <v>#REF!</v>
      </c>
      <c r="M53" s="52" t="e">
        <f t="shared" si="31"/>
        <v>#REF!</v>
      </c>
      <c r="N53" s="52" t="e">
        <f t="shared" si="31"/>
        <v>#REF!</v>
      </c>
      <c r="O53" s="55" t="e">
        <f>VLOOKUP($B53,'Hayley ICDES'!$A$2:$G$145,5,FALSE)</f>
        <v>#REF!</v>
      </c>
      <c r="P53" s="52" t="e">
        <f t="shared" ref="P53:Q53" si="32">#REF!</f>
        <v>#REF!</v>
      </c>
      <c r="Q53" s="52" t="e">
        <f t="shared" si="32"/>
        <v>#REF!</v>
      </c>
      <c r="T53" s="37"/>
      <c r="U53" s="37"/>
      <c r="V53" s="37"/>
      <c r="W53" s="37"/>
      <c r="X53" s="37"/>
      <c r="Y53" s="37"/>
      <c r="Z53" s="37"/>
    </row>
    <row r="54" spans="1:26" ht="15.75" customHeight="1" x14ac:dyDescent="0.2">
      <c r="A54" s="50"/>
      <c r="B54" s="51" t="e">
        <f t="shared" ref="B54:I54" si="33">#REF!</f>
        <v>#REF!</v>
      </c>
      <c r="C54" s="51" t="e">
        <f t="shared" si="33"/>
        <v>#REF!</v>
      </c>
      <c r="D54" s="52" t="e">
        <f t="shared" si="33"/>
        <v>#REF!</v>
      </c>
      <c r="E54" s="52" t="e">
        <f t="shared" si="33"/>
        <v>#REF!</v>
      </c>
      <c r="F54" s="52" t="e">
        <f t="shared" si="33"/>
        <v>#REF!</v>
      </c>
      <c r="G54" s="52" t="e">
        <f t="shared" si="33"/>
        <v>#REF!</v>
      </c>
      <c r="H54" s="53" t="e">
        <f t="shared" si="33"/>
        <v>#REF!</v>
      </c>
      <c r="I54" s="53" t="e">
        <f t="shared" si="33"/>
        <v>#REF!</v>
      </c>
      <c r="J54" s="54" t="e">
        <f>VLOOKUP($B54,'Hayley ICDES'!$A$2:$G$145,2,FALSE)</f>
        <v>#REF!</v>
      </c>
      <c r="K54" s="53" t="e">
        <f t="shared" ref="K54:N54" si="34">#REF!</f>
        <v>#REF!</v>
      </c>
      <c r="L54" s="53" t="e">
        <f t="shared" si="34"/>
        <v>#REF!</v>
      </c>
      <c r="M54" s="52" t="e">
        <f t="shared" si="34"/>
        <v>#REF!</v>
      </c>
      <c r="N54" s="52" t="e">
        <f t="shared" si="34"/>
        <v>#REF!</v>
      </c>
      <c r="O54" s="55" t="e">
        <f>VLOOKUP($B54,'Hayley ICDES'!$A$2:$G$145,5,FALSE)</f>
        <v>#REF!</v>
      </c>
      <c r="P54" s="52" t="e">
        <f t="shared" ref="P54:Q54" si="35">#REF!</f>
        <v>#REF!</v>
      </c>
      <c r="Q54" s="52" t="e">
        <f t="shared" si="35"/>
        <v>#REF!</v>
      </c>
      <c r="T54" s="37"/>
      <c r="U54" s="37"/>
      <c r="V54" s="37"/>
      <c r="W54" s="37"/>
      <c r="X54" s="37"/>
      <c r="Y54" s="37"/>
      <c r="Z54" s="37"/>
    </row>
    <row r="55" spans="1:26" ht="15.75" customHeight="1" x14ac:dyDescent="0.2">
      <c r="A55" s="50"/>
      <c r="B55" s="51" t="e">
        <f t="shared" ref="B55:I55" si="36">#REF!</f>
        <v>#REF!</v>
      </c>
      <c r="C55" s="51" t="e">
        <f t="shared" si="36"/>
        <v>#REF!</v>
      </c>
      <c r="D55" s="52" t="e">
        <f t="shared" si="36"/>
        <v>#REF!</v>
      </c>
      <c r="E55" s="52" t="e">
        <f t="shared" si="36"/>
        <v>#REF!</v>
      </c>
      <c r="F55" s="52" t="e">
        <f t="shared" si="36"/>
        <v>#REF!</v>
      </c>
      <c r="G55" s="52" t="e">
        <f t="shared" si="36"/>
        <v>#REF!</v>
      </c>
      <c r="H55" s="53" t="e">
        <f t="shared" si="36"/>
        <v>#REF!</v>
      </c>
      <c r="I55" s="53" t="e">
        <f t="shared" si="36"/>
        <v>#REF!</v>
      </c>
      <c r="J55" s="54" t="e">
        <f>VLOOKUP($B55,'Hayley ICDES'!$A$2:$G$145,2,FALSE)</f>
        <v>#REF!</v>
      </c>
      <c r="K55" s="53" t="e">
        <f t="shared" ref="K55:N55" si="37">#REF!</f>
        <v>#REF!</v>
      </c>
      <c r="L55" s="53" t="e">
        <f t="shared" si="37"/>
        <v>#REF!</v>
      </c>
      <c r="M55" s="52" t="e">
        <f t="shared" si="37"/>
        <v>#REF!</v>
      </c>
      <c r="N55" s="52" t="e">
        <f t="shared" si="37"/>
        <v>#REF!</v>
      </c>
      <c r="O55" s="55" t="e">
        <f>VLOOKUP($B55,'Hayley ICDES'!$A$2:$G$145,5,FALSE)</f>
        <v>#REF!</v>
      </c>
      <c r="P55" s="52" t="e">
        <f t="shared" ref="P55:Q55" si="38">#REF!</f>
        <v>#REF!</v>
      </c>
      <c r="Q55" s="52" t="e">
        <f t="shared" si="38"/>
        <v>#REF!</v>
      </c>
      <c r="T55" s="37"/>
      <c r="U55" s="37"/>
      <c r="V55" s="37"/>
      <c r="W55" s="37"/>
      <c r="X55" s="37"/>
      <c r="Y55" s="37"/>
      <c r="Z55" s="37"/>
    </row>
    <row r="56" spans="1:26" ht="15.75" customHeight="1" x14ac:dyDescent="0.2">
      <c r="A56" s="50"/>
      <c r="B56" s="51" t="e">
        <f t="shared" ref="B56:I56" si="39">#REF!</f>
        <v>#REF!</v>
      </c>
      <c r="C56" s="51" t="e">
        <f t="shared" si="39"/>
        <v>#REF!</v>
      </c>
      <c r="D56" s="52" t="e">
        <f t="shared" si="39"/>
        <v>#REF!</v>
      </c>
      <c r="E56" s="52" t="e">
        <f t="shared" si="39"/>
        <v>#REF!</v>
      </c>
      <c r="F56" s="52" t="e">
        <f t="shared" si="39"/>
        <v>#REF!</v>
      </c>
      <c r="G56" s="52" t="e">
        <f t="shared" si="39"/>
        <v>#REF!</v>
      </c>
      <c r="H56" s="53" t="e">
        <f t="shared" si="39"/>
        <v>#REF!</v>
      </c>
      <c r="I56" s="53" t="e">
        <f t="shared" si="39"/>
        <v>#REF!</v>
      </c>
      <c r="J56" s="54" t="e">
        <f>VLOOKUP($B56,'Hayley ICDES'!$A$2:$G$145,2,FALSE)</f>
        <v>#REF!</v>
      </c>
      <c r="K56" s="53" t="e">
        <f t="shared" ref="K56:N56" si="40">#REF!</f>
        <v>#REF!</v>
      </c>
      <c r="L56" s="53" t="e">
        <f t="shared" si="40"/>
        <v>#REF!</v>
      </c>
      <c r="M56" s="52" t="e">
        <f t="shared" si="40"/>
        <v>#REF!</v>
      </c>
      <c r="N56" s="52" t="e">
        <f t="shared" si="40"/>
        <v>#REF!</v>
      </c>
      <c r="O56" s="55" t="e">
        <f>VLOOKUP($B56,'Hayley ICDES'!$A$2:$G$145,5,FALSE)</f>
        <v>#REF!</v>
      </c>
      <c r="P56" s="52" t="e">
        <f t="shared" ref="P56:Q56" si="41">#REF!</f>
        <v>#REF!</v>
      </c>
      <c r="Q56" s="52" t="e">
        <f t="shared" si="41"/>
        <v>#REF!</v>
      </c>
      <c r="T56" s="37"/>
      <c r="U56" s="37"/>
      <c r="V56" s="37"/>
      <c r="W56" s="37"/>
      <c r="X56" s="37"/>
      <c r="Y56" s="37"/>
      <c r="Z56" s="37"/>
    </row>
    <row r="57" spans="1:26" ht="15.75" customHeight="1" x14ac:dyDescent="0.2">
      <c r="A57" s="50"/>
      <c r="B57" s="51" t="e">
        <f t="shared" ref="B57:I57" si="42">#REF!</f>
        <v>#REF!</v>
      </c>
      <c r="C57" s="51" t="e">
        <f t="shared" si="42"/>
        <v>#REF!</v>
      </c>
      <c r="D57" s="52" t="e">
        <f t="shared" si="42"/>
        <v>#REF!</v>
      </c>
      <c r="E57" s="52" t="e">
        <f t="shared" si="42"/>
        <v>#REF!</v>
      </c>
      <c r="F57" s="52" t="e">
        <f t="shared" si="42"/>
        <v>#REF!</v>
      </c>
      <c r="G57" s="52" t="e">
        <f t="shared" si="42"/>
        <v>#REF!</v>
      </c>
      <c r="H57" s="53" t="e">
        <f t="shared" si="42"/>
        <v>#REF!</v>
      </c>
      <c r="I57" s="53" t="e">
        <f t="shared" si="42"/>
        <v>#REF!</v>
      </c>
      <c r="J57" s="54" t="e">
        <f>VLOOKUP($B57,'Hayley ICDES'!$A$2:$G$145,2,FALSE)</f>
        <v>#REF!</v>
      </c>
      <c r="K57" s="53" t="e">
        <f t="shared" ref="K57:N57" si="43">#REF!</f>
        <v>#REF!</v>
      </c>
      <c r="L57" s="53" t="e">
        <f t="shared" si="43"/>
        <v>#REF!</v>
      </c>
      <c r="M57" s="52" t="e">
        <f t="shared" si="43"/>
        <v>#REF!</v>
      </c>
      <c r="N57" s="52" t="e">
        <f t="shared" si="43"/>
        <v>#REF!</v>
      </c>
      <c r="O57" s="55" t="e">
        <f>VLOOKUP($B57,'Hayley ICDES'!$A$2:$G$145,5,FALSE)</f>
        <v>#REF!</v>
      </c>
      <c r="P57" s="52" t="e">
        <f t="shared" ref="P57:Q57" si="44">#REF!</f>
        <v>#REF!</v>
      </c>
      <c r="Q57" s="52" t="e">
        <f t="shared" si="44"/>
        <v>#REF!</v>
      </c>
      <c r="T57" s="37"/>
      <c r="U57" s="37"/>
      <c r="V57" s="37"/>
      <c r="W57" s="37"/>
      <c r="X57" s="37"/>
      <c r="Y57" s="37"/>
      <c r="Z57" s="37"/>
    </row>
    <row r="58" spans="1:26" ht="15.75" customHeight="1" x14ac:dyDescent="0.2">
      <c r="A58" s="50"/>
      <c r="B58" s="51" t="e">
        <f t="shared" ref="B58:I58" si="45">#REF!</f>
        <v>#REF!</v>
      </c>
      <c r="C58" s="51" t="e">
        <f t="shared" si="45"/>
        <v>#REF!</v>
      </c>
      <c r="D58" s="52" t="e">
        <f t="shared" si="45"/>
        <v>#REF!</v>
      </c>
      <c r="E58" s="52" t="e">
        <f t="shared" si="45"/>
        <v>#REF!</v>
      </c>
      <c r="F58" s="52" t="e">
        <f t="shared" si="45"/>
        <v>#REF!</v>
      </c>
      <c r="G58" s="52" t="e">
        <f t="shared" si="45"/>
        <v>#REF!</v>
      </c>
      <c r="H58" s="53" t="e">
        <f t="shared" si="45"/>
        <v>#REF!</v>
      </c>
      <c r="I58" s="53" t="e">
        <f t="shared" si="45"/>
        <v>#REF!</v>
      </c>
      <c r="J58" s="54" t="e">
        <f>VLOOKUP($B58,'Hayley ICDES'!$A$2:$G$145,2,FALSE)</f>
        <v>#REF!</v>
      </c>
      <c r="K58" s="53" t="e">
        <f t="shared" ref="K58:N58" si="46">#REF!</f>
        <v>#REF!</v>
      </c>
      <c r="L58" s="53" t="e">
        <f t="shared" si="46"/>
        <v>#REF!</v>
      </c>
      <c r="M58" s="52" t="e">
        <f t="shared" si="46"/>
        <v>#REF!</v>
      </c>
      <c r="N58" s="52" t="e">
        <f t="shared" si="46"/>
        <v>#REF!</v>
      </c>
      <c r="O58" s="55" t="e">
        <f>VLOOKUP($B58,'Hayley ICDES'!$A$2:$G$145,5,FALSE)</f>
        <v>#REF!</v>
      </c>
      <c r="P58" s="52" t="e">
        <f t="shared" ref="P58:Q58" si="47">#REF!</f>
        <v>#REF!</v>
      </c>
      <c r="Q58" s="52" t="e">
        <f t="shared" si="47"/>
        <v>#REF!</v>
      </c>
      <c r="T58" s="37"/>
      <c r="U58" s="37"/>
      <c r="V58" s="37"/>
      <c r="W58" s="37"/>
      <c r="X58" s="37"/>
      <c r="Y58" s="37"/>
      <c r="Z58" s="37"/>
    </row>
    <row r="59" spans="1:26" ht="15.75" customHeight="1" x14ac:dyDescent="0.2">
      <c r="A59" s="50"/>
      <c r="B59" s="51" t="e">
        <f t="shared" ref="B59:I59" si="48">#REF!</f>
        <v>#REF!</v>
      </c>
      <c r="C59" s="51" t="e">
        <f t="shared" si="48"/>
        <v>#REF!</v>
      </c>
      <c r="D59" s="52" t="e">
        <f t="shared" si="48"/>
        <v>#REF!</v>
      </c>
      <c r="E59" s="52" t="e">
        <f t="shared" si="48"/>
        <v>#REF!</v>
      </c>
      <c r="F59" s="52" t="e">
        <f t="shared" si="48"/>
        <v>#REF!</v>
      </c>
      <c r="G59" s="52" t="e">
        <f t="shared" si="48"/>
        <v>#REF!</v>
      </c>
      <c r="H59" s="53" t="e">
        <f t="shared" si="48"/>
        <v>#REF!</v>
      </c>
      <c r="I59" s="53" t="e">
        <f t="shared" si="48"/>
        <v>#REF!</v>
      </c>
      <c r="J59" s="54" t="e">
        <f>VLOOKUP($B59,'Hayley ICDES'!$A$2:$G$145,2,FALSE)</f>
        <v>#REF!</v>
      </c>
      <c r="K59" s="53" t="e">
        <f t="shared" ref="K59:N59" si="49">#REF!</f>
        <v>#REF!</v>
      </c>
      <c r="L59" s="53" t="e">
        <f t="shared" si="49"/>
        <v>#REF!</v>
      </c>
      <c r="M59" s="52" t="e">
        <f t="shared" si="49"/>
        <v>#REF!</v>
      </c>
      <c r="N59" s="52" t="e">
        <f t="shared" si="49"/>
        <v>#REF!</v>
      </c>
      <c r="O59" s="55" t="e">
        <f>VLOOKUP($B59,'Hayley ICDES'!$A$2:$G$145,5,FALSE)</f>
        <v>#REF!</v>
      </c>
      <c r="P59" s="52" t="e">
        <f t="shared" ref="P59:Q59" si="50">#REF!</f>
        <v>#REF!</v>
      </c>
      <c r="Q59" s="52" t="e">
        <f t="shared" si="50"/>
        <v>#REF!</v>
      </c>
      <c r="T59" s="37"/>
      <c r="U59" s="37"/>
      <c r="V59" s="37"/>
      <c r="W59" s="37"/>
      <c r="X59" s="37"/>
      <c r="Y59" s="37"/>
      <c r="Z59" s="37"/>
    </row>
    <row r="60" spans="1:26" ht="15.75" customHeight="1" x14ac:dyDescent="0.2">
      <c r="A60" s="50"/>
      <c r="B60" s="51" t="e">
        <f t="shared" ref="B60:I60" si="51">#REF!</f>
        <v>#REF!</v>
      </c>
      <c r="C60" s="51" t="e">
        <f t="shared" si="51"/>
        <v>#REF!</v>
      </c>
      <c r="D60" s="52" t="e">
        <f t="shared" si="51"/>
        <v>#REF!</v>
      </c>
      <c r="E60" s="52" t="e">
        <f t="shared" si="51"/>
        <v>#REF!</v>
      </c>
      <c r="F60" s="52" t="e">
        <f t="shared" si="51"/>
        <v>#REF!</v>
      </c>
      <c r="G60" s="52" t="e">
        <f t="shared" si="51"/>
        <v>#REF!</v>
      </c>
      <c r="H60" s="53" t="e">
        <f t="shared" si="51"/>
        <v>#REF!</v>
      </c>
      <c r="I60" s="53" t="e">
        <f t="shared" si="51"/>
        <v>#REF!</v>
      </c>
      <c r="J60" s="54" t="e">
        <f>VLOOKUP($B60,'Hayley ICDES'!$A$2:$G$145,2,FALSE)</f>
        <v>#REF!</v>
      </c>
      <c r="K60" s="53" t="e">
        <f t="shared" ref="K60:N60" si="52">#REF!</f>
        <v>#REF!</v>
      </c>
      <c r="L60" s="53" t="e">
        <f t="shared" si="52"/>
        <v>#REF!</v>
      </c>
      <c r="M60" s="52" t="e">
        <f t="shared" si="52"/>
        <v>#REF!</v>
      </c>
      <c r="N60" s="52" t="e">
        <f t="shared" si="52"/>
        <v>#REF!</v>
      </c>
      <c r="O60" s="55" t="e">
        <f>VLOOKUP($B60,'Hayley ICDES'!$A$2:$G$145,5,FALSE)</f>
        <v>#REF!</v>
      </c>
      <c r="P60" s="52" t="e">
        <f t="shared" ref="P60:Q60" si="53">#REF!</f>
        <v>#REF!</v>
      </c>
      <c r="Q60" s="52" t="e">
        <f t="shared" si="53"/>
        <v>#REF!</v>
      </c>
      <c r="T60" s="37"/>
      <c r="U60" s="37"/>
      <c r="V60" s="37"/>
      <c r="W60" s="37"/>
      <c r="X60" s="37"/>
      <c r="Y60" s="37"/>
      <c r="Z60" s="37"/>
    </row>
    <row r="61" spans="1:26" ht="15.75" customHeight="1" x14ac:dyDescent="0.2">
      <c r="A61" s="50"/>
      <c r="B61" s="51" t="e">
        <f t="shared" ref="B61:I61" si="54">#REF!</f>
        <v>#REF!</v>
      </c>
      <c r="C61" s="51" t="e">
        <f t="shared" si="54"/>
        <v>#REF!</v>
      </c>
      <c r="D61" s="52" t="e">
        <f t="shared" si="54"/>
        <v>#REF!</v>
      </c>
      <c r="E61" s="52" t="e">
        <f t="shared" si="54"/>
        <v>#REF!</v>
      </c>
      <c r="F61" s="52" t="e">
        <f t="shared" si="54"/>
        <v>#REF!</v>
      </c>
      <c r="G61" s="52" t="e">
        <f t="shared" si="54"/>
        <v>#REF!</v>
      </c>
      <c r="H61" s="53" t="e">
        <f t="shared" si="54"/>
        <v>#REF!</v>
      </c>
      <c r="I61" s="53" t="e">
        <f t="shared" si="54"/>
        <v>#REF!</v>
      </c>
      <c r="J61" s="54" t="e">
        <f>VLOOKUP($B61,'Hayley ICDES'!$A$2:$G$145,2,FALSE)</f>
        <v>#REF!</v>
      </c>
      <c r="K61" s="53" t="e">
        <f t="shared" ref="K61:N61" si="55">#REF!</f>
        <v>#REF!</v>
      </c>
      <c r="L61" s="53" t="e">
        <f t="shared" si="55"/>
        <v>#REF!</v>
      </c>
      <c r="M61" s="52" t="e">
        <f t="shared" si="55"/>
        <v>#REF!</v>
      </c>
      <c r="N61" s="52" t="e">
        <f t="shared" si="55"/>
        <v>#REF!</v>
      </c>
      <c r="O61" s="55" t="e">
        <f>VLOOKUP($B61,'Hayley ICDES'!$A$2:$G$145,5,FALSE)</f>
        <v>#REF!</v>
      </c>
      <c r="P61" s="52" t="e">
        <f t="shared" ref="P61:Q61" si="56">#REF!</f>
        <v>#REF!</v>
      </c>
      <c r="Q61" s="52" t="e">
        <f t="shared" si="56"/>
        <v>#REF!</v>
      </c>
      <c r="T61" s="37"/>
      <c r="U61" s="37"/>
      <c r="V61" s="37"/>
      <c r="W61" s="37"/>
      <c r="X61" s="37"/>
      <c r="Y61" s="37"/>
      <c r="Z61" s="37"/>
    </row>
    <row r="62" spans="1:26" ht="15.75" customHeight="1" x14ac:dyDescent="0.2">
      <c r="A62" s="50"/>
      <c r="B62" s="51" t="e">
        <f t="shared" ref="B62:I62" si="57">#REF!</f>
        <v>#REF!</v>
      </c>
      <c r="C62" s="51" t="e">
        <f t="shared" si="57"/>
        <v>#REF!</v>
      </c>
      <c r="D62" s="52" t="e">
        <f t="shared" si="57"/>
        <v>#REF!</v>
      </c>
      <c r="E62" s="52" t="e">
        <f t="shared" si="57"/>
        <v>#REF!</v>
      </c>
      <c r="F62" s="52" t="e">
        <f t="shared" si="57"/>
        <v>#REF!</v>
      </c>
      <c r="G62" s="52" t="e">
        <f t="shared" si="57"/>
        <v>#REF!</v>
      </c>
      <c r="H62" s="53" t="e">
        <f t="shared" si="57"/>
        <v>#REF!</v>
      </c>
      <c r="I62" s="53" t="e">
        <f t="shared" si="57"/>
        <v>#REF!</v>
      </c>
      <c r="J62" s="54" t="e">
        <f>VLOOKUP($B62,'Hayley ICDES'!$A$2:$G$145,2,FALSE)</f>
        <v>#REF!</v>
      </c>
      <c r="K62" s="53" t="e">
        <f t="shared" ref="K62:N62" si="58">#REF!</f>
        <v>#REF!</v>
      </c>
      <c r="L62" s="53" t="e">
        <f t="shared" si="58"/>
        <v>#REF!</v>
      </c>
      <c r="M62" s="52" t="e">
        <f t="shared" si="58"/>
        <v>#REF!</v>
      </c>
      <c r="N62" s="52" t="e">
        <f t="shared" si="58"/>
        <v>#REF!</v>
      </c>
      <c r="O62" s="55" t="e">
        <f>VLOOKUP($B62,'Hayley ICDES'!$A$2:$G$145,5,FALSE)</f>
        <v>#REF!</v>
      </c>
      <c r="P62" s="52" t="e">
        <f t="shared" ref="P62:Q62" si="59">#REF!</f>
        <v>#REF!</v>
      </c>
      <c r="Q62" s="52" t="e">
        <f t="shared" si="59"/>
        <v>#REF!</v>
      </c>
      <c r="T62" s="37"/>
      <c r="U62" s="37"/>
      <c r="V62" s="37"/>
      <c r="W62" s="37"/>
      <c r="X62" s="37"/>
      <c r="Y62" s="37"/>
      <c r="Z62" s="37"/>
    </row>
    <row r="63" spans="1:26" ht="15.75" customHeight="1" x14ac:dyDescent="0.2">
      <c r="A63" s="50"/>
      <c r="B63" s="51" t="str">
        <f>'Data Calculations'!G153</f>
        <v>Yichuan S M 01</v>
      </c>
      <c r="C63" s="51">
        <f>'Data Calculations'!B152</f>
        <v>1</v>
      </c>
      <c r="D63" s="52">
        <f>'Data Calculations'!AQ152</f>
        <v>-8.15</v>
      </c>
      <c r="E63" s="52" t="e">
        <f>'Data Calculations'!AR152</f>
        <v>#DIV/0!</v>
      </c>
      <c r="F63" s="52">
        <f>'Data Calculations'!AT152</f>
        <v>-1.31</v>
      </c>
      <c r="G63" s="52" t="e">
        <f>'Data Calculations'!AU152</f>
        <v>#DIV/0!</v>
      </c>
      <c r="H63" s="53">
        <f>'Data Calculations'!AZ152</f>
        <v>0.629</v>
      </c>
      <c r="I63" s="53" t="e">
        <f>'Data Calculations'!BA152</f>
        <v>#DIV/0!</v>
      </c>
      <c r="J63" s="54">
        <f>VLOOKUP($B63,'Hayley ICDES'!$A$2:$G$145,2,FALSE)</f>
        <v>0.63</v>
      </c>
      <c r="K63" s="53">
        <f>'Data Calculations'!BE152</f>
        <v>0.38900000000000001</v>
      </c>
      <c r="L63" s="53" t="e">
        <f>'Data Calculations'!BF152</f>
        <v>#DIV/0!</v>
      </c>
      <c r="M63" s="52">
        <f>'Data Calculations'!BJ152</f>
        <v>13.757283758506617</v>
      </c>
      <c r="N63" s="52" t="e">
        <f>'Data Calculations'!BK152</f>
        <v>#DIV/0!</v>
      </c>
      <c r="O63" s="55">
        <f>VLOOKUP($B63,'Hayley ICDES'!$A$2:$G$145,5,FALSE)</f>
        <v>40</v>
      </c>
      <c r="P63" s="52">
        <f>'Data Calculations'!BO152</f>
        <v>-2.0364684003681077</v>
      </c>
      <c r="Q63" s="52" t="e">
        <f>'Data Calculations'!BP152</f>
        <v>#DIV/0!</v>
      </c>
      <c r="T63" s="37"/>
      <c r="U63" s="37"/>
      <c r="V63" s="37"/>
      <c r="W63" s="37"/>
      <c r="X63" s="37"/>
      <c r="Y63" s="37"/>
      <c r="Z63" s="37"/>
    </row>
    <row r="64" spans="1:26" ht="15.75" customHeight="1" x14ac:dyDescent="0.2">
      <c r="A64" s="50"/>
      <c r="B64" s="51" t="str">
        <f>'Data Calculations'!G156</f>
        <v>Yichuan S M 02</v>
      </c>
      <c r="C64" s="51">
        <f>'Data Calculations'!B155</f>
        <v>1</v>
      </c>
      <c r="D64" s="52">
        <f>'Data Calculations'!AQ155</f>
        <v>-5.58</v>
      </c>
      <c r="E64" s="52" t="e">
        <f>'Data Calculations'!AR155</f>
        <v>#DIV/0!</v>
      </c>
      <c r="F64" s="52">
        <f>'Data Calculations'!AT155</f>
        <v>-6.25</v>
      </c>
      <c r="G64" s="52" t="e">
        <f>'Data Calculations'!AU155</f>
        <v>#DIV/0!</v>
      </c>
      <c r="H64" s="53">
        <f>'Data Calculations'!AZ155</f>
        <v>0.61799999999999999</v>
      </c>
      <c r="I64" s="53" t="e">
        <f>'Data Calculations'!BA155</f>
        <v>#DIV/0!</v>
      </c>
      <c r="J64" s="54">
        <f>VLOOKUP($B64,'Hayley ICDES'!$A$2:$G$145,2,FALSE)</f>
        <v>0.62</v>
      </c>
      <c r="K64" s="53">
        <f>'Data Calculations'!BE155</f>
        <v>0.29799999999999999</v>
      </c>
      <c r="L64" s="53" t="e">
        <f>'Data Calculations'!BF155</f>
        <v>#DIV/0!</v>
      </c>
      <c r="M64" s="52">
        <f>'Data Calculations'!BJ155</f>
        <v>17.138203996149912</v>
      </c>
      <c r="N64" s="52" t="e">
        <f>'Data Calculations'!BK155</f>
        <v>#DIV/0!</v>
      </c>
      <c r="O64" s="55">
        <f>VLOOKUP($B64,'Hayley ICDES'!$A$2:$G$145,5,FALSE)</f>
        <v>43.1</v>
      </c>
      <c r="P64" s="52">
        <f>'Data Calculations'!BO155</f>
        <v>-6.2491852344888912</v>
      </c>
      <c r="Q64" s="52" t="e">
        <f>'Data Calculations'!BP155</f>
        <v>#DIV/0!</v>
      </c>
      <c r="T64" s="37"/>
      <c r="U64" s="37"/>
      <c r="V64" s="37"/>
      <c r="W64" s="37"/>
      <c r="X64" s="37"/>
      <c r="Y64" s="37"/>
      <c r="Z64" s="37"/>
    </row>
    <row r="65" spans="1:26" ht="15.75" customHeight="1" x14ac:dyDescent="0.2">
      <c r="A65" s="50"/>
      <c r="B65" s="51" t="str">
        <f>'Data Calculations'!G159</f>
        <v>Yichuan S M 04</v>
      </c>
      <c r="C65" s="51">
        <f>'Data Calculations'!B158</f>
        <v>1</v>
      </c>
      <c r="D65" s="52">
        <f>'Data Calculations'!AQ158</f>
        <v>-9.16</v>
      </c>
      <c r="E65" s="52" t="e">
        <f>'Data Calculations'!AR158</f>
        <v>#DIV/0!</v>
      </c>
      <c r="F65" s="52">
        <f>'Data Calculations'!AT158</f>
        <v>-1.64</v>
      </c>
      <c r="G65" s="52" t="e">
        <f>'Data Calculations'!AU158</f>
        <v>#DIV/0!</v>
      </c>
      <c r="H65" s="53">
        <f>'Data Calculations'!AZ158</f>
        <v>0.57999999999999996</v>
      </c>
      <c r="I65" s="53" t="e">
        <f>'Data Calculations'!BA158</f>
        <v>#DIV/0!</v>
      </c>
      <c r="J65" s="54">
        <f>VLOOKUP($B65,'Hayley ICDES'!$A$2:$G$145,2,FALSE)</f>
        <v>0.57999999999999996</v>
      </c>
      <c r="K65" s="53">
        <f>'Data Calculations'!BE158</f>
        <v>0.372</v>
      </c>
      <c r="L65" s="53" t="e">
        <f>'Data Calculations'!BF158</f>
        <v>#DIV/0!</v>
      </c>
      <c r="M65" s="52">
        <f>'Data Calculations'!BJ158</f>
        <v>29.808805052247124</v>
      </c>
      <c r="N65" s="52" t="e">
        <f>'Data Calculations'!BK158</f>
        <v>#DIV/0!</v>
      </c>
      <c r="O65" s="55">
        <f>VLOOKUP($B65,'Hayley ICDES'!$A$2:$G$145,5,FALSE)</f>
        <v>58.2</v>
      </c>
      <c r="P65" s="52">
        <f>'Data Calculations'!BO158</f>
        <v>0.93346037172580054</v>
      </c>
      <c r="Q65" s="52" t="e">
        <f>'Data Calculations'!BP158</f>
        <v>#DIV/0!</v>
      </c>
      <c r="T65" s="37"/>
      <c r="U65" s="37"/>
      <c r="V65" s="37"/>
      <c r="W65" s="37"/>
      <c r="X65" s="37"/>
      <c r="Y65" s="37"/>
      <c r="Z65" s="37"/>
    </row>
    <row r="66" spans="1:26" ht="15.75" customHeight="1" x14ac:dyDescent="0.2">
      <c r="A66" s="50"/>
      <c r="B66" s="51" t="str">
        <f>'Data Calculations'!G162</f>
        <v>Yichuan S M 05</v>
      </c>
      <c r="C66" s="51">
        <f>'Data Calculations'!B161</f>
        <v>1</v>
      </c>
      <c r="D66" s="52">
        <f>'Data Calculations'!AQ161</f>
        <v>-9.19</v>
      </c>
      <c r="E66" s="52" t="e">
        <f>'Data Calculations'!AR161</f>
        <v>#DIV/0!</v>
      </c>
      <c r="F66" s="52">
        <f>'Data Calculations'!AT161</f>
        <v>-4.9400000000000004</v>
      </c>
      <c r="G66" s="52" t="e">
        <f>'Data Calculations'!AU161</f>
        <v>#DIV/0!</v>
      </c>
      <c r="H66" s="53">
        <f>'Data Calculations'!AZ161</f>
        <v>0.59699999999999998</v>
      </c>
      <c r="I66" s="53" t="e">
        <f>'Data Calculations'!BA161</f>
        <v>#DIV/0!</v>
      </c>
      <c r="J66" s="54">
        <f>VLOOKUP($B66,'Hayley ICDES'!$A$2:$G$145,2,FALSE)</f>
        <v>0.6</v>
      </c>
      <c r="K66" s="53">
        <f>'Data Calculations'!BE161</f>
        <v>0.33600000000000002</v>
      </c>
      <c r="L66" s="53" t="e">
        <f>'Data Calculations'!BF161</f>
        <v>#DIV/0!</v>
      </c>
      <c r="M66" s="52">
        <f>'Data Calculations'!BJ161</f>
        <v>23.938961450608872</v>
      </c>
      <c r="N66" s="52" t="e">
        <f>'Data Calculations'!BK161</f>
        <v>#DIV/0!</v>
      </c>
      <c r="O66" s="55">
        <f>VLOOKUP($B66,'Hayley ICDES'!$A$2:$G$145,5,FALSE)</f>
        <v>50.7</v>
      </c>
      <c r="P66" s="52">
        <f>'Data Calculations'!BO161</f>
        <v>-3.545400491764326</v>
      </c>
      <c r="Q66" s="52" t="e">
        <f>'Data Calculations'!BP161</f>
        <v>#DIV/0!</v>
      </c>
      <c r="T66" s="37"/>
      <c r="U66" s="37"/>
      <c r="V66" s="37"/>
      <c r="W66" s="37"/>
      <c r="X66" s="37"/>
      <c r="Y66" s="37"/>
      <c r="Z66" s="37"/>
    </row>
    <row r="67" spans="1:26" ht="15.75" customHeight="1" x14ac:dyDescent="0.2">
      <c r="A67" s="50"/>
      <c r="B67" s="51" t="str">
        <f>'Data Calculations'!G165</f>
        <v>Yichuan S M 06</v>
      </c>
      <c r="C67" s="51">
        <f>'Data Calculations'!B164</f>
        <v>1</v>
      </c>
      <c r="D67" s="52">
        <f>'Data Calculations'!AQ164</f>
        <v>-9.11</v>
      </c>
      <c r="E67" s="52" t="e">
        <f>'Data Calculations'!AR164</f>
        <v>#DIV/0!</v>
      </c>
      <c r="F67" s="52">
        <f>'Data Calculations'!AT164</f>
        <v>-4.7699999999999996</v>
      </c>
      <c r="G67" s="52" t="e">
        <f>'Data Calculations'!AU164</f>
        <v>#DIV/0!</v>
      </c>
      <c r="H67" s="53">
        <f>'Data Calculations'!AZ164</f>
        <v>0.57299999999999995</v>
      </c>
      <c r="I67" s="53" t="e">
        <f>'Data Calculations'!BA164</f>
        <v>#DIV/0!</v>
      </c>
      <c r="J67" s="54">
        <f>VLOOKUP($B67,'Hayley ICDES'!$A$2:$G$145,2,FALSE)</f>
        <v>0.56999999999999995</v>
      </c>
      <c r="K67" s="53">
        <f>'Data Calculations'!BE164</f>
        <v>0.26600000000000001</v>
      </c>
      <c r="L67" s="53" t="e">
        <f>'Data Calculations'!BF164</f>
        <v>#DIV/0!</v>
      </c>
      <c r="M67" s="52">
        <f>'Data Calculations'!BJ164</f>
        <v>32.32900489946536</v>
      </c>
      <c r="N67" s="52" t="e">
        <f>'Data Calculations'!BK164</f>
        <v>#DIV/0!</v>
      </c>
      <c r="O67" s="55">
        <f>VLOOKUP($B67,'Hayley ICDES'!$A$2:$G$145,5,FALSE)</f>
        <v>60.2</v>
      </c>
      <c r="P67" s="52">
        <f>'Data Calculations'!BO164</f>
        <v>-1.72179663662439</v>
      </c>
      <c r="Q67" s="52" t="e">
        <f>'Data Calculations'!BP164</f>
        <v>#DIV/0!</v>
      </c>
      <c r="T67" s="37"/>
      <c r="U67" s="37"/>
      <c r="V67" s="37"/>
      <c r="W67" s="37"/>
      <c r="X67" s="37"/>
      <c r="Y67" s="37"/>
      <c r="Z67" s="37"/>
    </row>
    <row r="68" spans="1:26" ht="15.75" customHeight="1" x14ac:dyDescent="0.2">
      <c r="A68" s="50"/>
      <c r="B68" s="51" t="str">
        <f>'Data Calculations'!G169</f>
        <v>Yichuan S M 07</v>
      </c>
      <c r="C68" s="51">
        <f>'Data Calculations'!B168</f>
        <v>1</v>
      </c>
      <c r="D68" s="52">
        <f>'Data Calculations'!AQ168</f>
        <v>-8.35</v>
      </c>
      <c r="E68" s="52" t="e">
        <f>'Data Calculations'!AR168</f>
        <v>#DIV/0!</v>
      </c>
      <c r="F68" s="52">
        <f>'Data Calculations'!AT168</f>
        <v>-7.9</v>
      </c>
      <c r="G68" s="52" t="e">
        <f>'Data Calculations'!AU168</f>
        <v>#DIV/0!</v>
      </c>
      <c r="H68" s="53">
        <f>'Data Calculations'!AZ168</f>
        <v>0.59899999999999998</v>
      </c>
      <c r="I68" s="53" t="e">
        <f>'Data Calculations'!BA168</f>
        <v>#DIV/0!</v>
      </c>
      <c r="J68" s="54">
        <f>VLOOKUP($B68,'Hayley ICDES'!$A$2:$G$145,2,FALSE)</f>
        <v>0.6</v>
      </c>
      <c r="K68" s="53">
        <f>'Data Calculations'!BE168</f>
        <v>0.41499999999999998</v>
      </c>
      <c r="L68" s="53" t="e">
        <f>'Data Calculations'!BF168</f>
        <v>#DIV/0!</v>
      </c>
      <c r="M68" s="52">
        <f>'Data Calculations'!BJ168</f>
        <v>23.270593986527615</v>
      </c>
      <c r="N68" s="52" t="e">
        <f>'Data Calculations'!BK168</f>
        <v>#DIV/0!</v>
      </c>
      <c r="O68" s="55">
        <f>VLOOKUP($B68,'Hayley ICDES'!$A$2:$G$145,5,FALSE)</f>
        <v>50.4</v>
      </c>
      <c r="P68" s="52">
        <f>'Data Calculations'!BO168</f>
        <v>-6.6331881611329209</v>
      </c>
      <c r="Q68" s="52" t="e">
        <f>'Data Calculations'!BP168</f>
        <v>#DIV/0!</v>
      </c>
      <c r="T68" s="37"/>
      <c r="U68" s="37"/>
      <c r="V68" s="37"/>
      <c r="W68" s="37"/>
      <c r="X68" s="37"/>
      <c r="Y68" s="37"/>
      <c r="Z68" s="37"/>
    </row>
    <row r="69" spans="1:26" ht="15.75" customHeight="1" x14ac:dyDescent="0.2">
      <c r="A69" s="50"/>
      <c r="B69" s="51" t="str">
        <f>'Data Calculations'!G172</f>
        <v>Yichuan S M 08</v>
      </c>
      <c r="C69" s="51">
        <f>'Data Calculations'!B171</f>
        <v>2</v>
      </c>
      <c r="D69" s="52">
        <f>'Data Calculations'!AQ171</f>
        <v>-6.09</v>
      </c>
      <c r="E69" s="52" t="e">
        <f>'Data Calculations'!AR171</f>
        <v>#DIV/0!</v>
      </c>
      <c r="F69" s="52">
        <f>'Data Calculations'!AT171</f>
        <v>-7.98</v>
      </c>
      <c r="G69" s="52" t="e">
        <f>'Data Calculations'!AU171</f>
        <v>#DIV/0!</v>
      </c>
      <c r="H69" s="53">
        <f>'Data Calculations'!AZ171</f>
        <v>0.56799999999999995</v>
      </c>
      <c r="I69" s="53" t="e">
        <f>'Data Calculations'!BA171</f>
        <v>#DIV/0!</v>
      </c>
      <c r="J69" s="54">
        <f>VLOOKUP($B69,'Hayley ICDES'!$A$2:$G$145,2,FALSE)</f>
        <v>0.59</v>
      </c>
      <c r="K69" s="53">
        <f>'Data Calculations'!BE171</f>
        <v>0.27500000000000002</v>
      </c>
      <c r="L69" s="53" t="e">
        <f>'Data Calculations'!BF171</f>
        <v>#DIV/0!</v>
      </c>
      <c r="M69" s="52">
        <f>'Data Calculations'!BJ171</f>
        <v>34.168148576429644</v>
      </c>
      <c r="N69" s="52" t="e">
        <f>'Data Calculations'!BK171</f>
        <v>#DIV/0!</v>
      </c>
      <c r="O69" s="55">
        <f>VLOOKUP($B69,'Hayley ICDES'!$A$2:$G$145,5,FALSE)</f>
        <v>53.8</v>
      </c>
      <c r="P69" s="52">
        <f>'Data Calculations'!BO171</f>
        <v>-4.5840211131618389</v>
      </c>
      <c r="Q69" s="52" t="e">
        <f>'Data Calculations'!BP171</f>
        <v>#DIV/0!</v>
      </c>
      <c r="T69" s="37"/>
      <c r="U69" s="37"/>
      <c r="V69" s="37"/>
      <c r="W69" s="37"/>
      <c r="X69" s="37"/>
      <c r="Y69" s="37"/>
      <c r="Z69" s="37"/>
    </row>
    <row r="70" spans="1:26" ht="15.75" customHeight="1" x14ac:dyDescent="0.2">
      <c r="A70" s="56"/>
      <c r="B70" s="57" t="str">
        <f>'Data Calculations'!G176</f>
        <v>Yichuan S M 09</v>
      </c>
      <c r="C70" s="57">
        <f>'Data Calculations'!B175</f>
        <v>0</v>
      </c>
      <c r="D70" s="58">
        <f>'Data Calculations'!AQ175</f>
        <v>-9.08</v>
      </c>
      <c r="E70" s="58" t="e">
        <f>'Data Calculations'!AR175</f>
        <v>#DIV/0!</v>
      </c>
      <c r="F70" s="58">
        <f>'Data Calculations'!AT175</f>
        <v>-4.79</v>
      </c>
      <c r="G70" s="58" t="e">
        <f>'Data Calculations'!AU175</f>
        <v>#DIV/0!</v>
      </c>
      <c r="H70" s="59">
        <f>'Data Calculations'!AZ175</f>
        <v>-9.6000000000000002E-2</v>
      </c>
      <c r="I70" s="59" t="e">
        <f>'Data Calculations'!BA175</f>
        <v>#DIV/0!</v>
      </c>
      <c r="J70" s="60" t="e">
        <f>VLOOKUP($B70,'Hayley ICDES'!$A$2:$G$145,2,FALSE)</f>
        <v>#N/A</v>
      </c>
      <c r="K70" s="59">
        <f>'Data Calculations'!BE175</f>
        <v>0.19900000000000001</v>
      </c>
      <c r="L70" s="59" t="e">
        <f>'Data Calculations'!BF175</f>
        <v>#DIV/0!</v>
      </c>
      <c r="M70" s="58" t="e">
        <f>'Data Calculations'!BJ175</f>
        <v>#NUM!</v>
      </c>
      <c r="N70" s="58" t="e">
        <f>'Data Calculations'!BK175</f>
        <v>#NUM!</v>
      </c>
      <c r="O70" s="61" t="e">
        <f>VLOOKUP($B70,'Hayley ICDES'!$A$2:$G$145,5,FALSE)</f>
        <v>#N/A</v>
      </c>
      <c r="P70" s="58" t="e">
        <f>'Data Calculations'!BO175</f>
        <v>#NUM!</v>
      </c>
      <c r="Q70" s="58" t="e">
        <f>'Data Calculations'!BP175</f>
        <v>#NUM!</v>
      </c>
      <c r="R70" s="62"/>
      <c r="S70" s="62"/>
      <c r="T70" s="63"/>
      <c r="U70" s="63"/>
      <c r="V70" s="63"/>
      <c r="W70" s="63"/>
      <c r="X70" s="63"/>
      <c r="Y70" s="63"/>
      <c r="Z70" s="63"/>
    </row>
    <row r="71" spans="1:26" ht="15.75" customHeight="1" x14ac:dyDescent="0.2">
      <c r="A71" s="50"/>
      <c r="B71" s="51" t="str">
        <f>'Data Calculations'!G179</f>
        <v>Yichuan S M 10</v>
      </c>
      <c r="C71" s="51">
        <f>'Data Calculations'!B178</f>
        <v>1</v>
      </c>
      <c r="D71" s="52">
        <f>'Data Calculations'!AQ178</f>
        <v>-9.57</v>
      </c>
      <c r="E71" s="52" t="e">
        <f>'Data Calculations'!AR178</f>
        <v>#DIV/0!</v>
      </c>
      <c r="F71" s="52">
        <f>'Data Calculations'!AT178</f>
        <v>-7.16</v>
      </c>
      <c r="G71" s="52" t="e">
        <f>'Data Calculations'!AU178</f>
        <v>#DIV/0!</v>
      </c>
      <c r="H71" s="53">
        <f>'Data Calculations'!AZ178</f>
        <v>0.61399999999999999</v>
      </c>
      <c r="I71" s="53" t="e">
        <f>'Data Calculations'!BA178</f>
        <v>#DIV/0!</v>
      </c>
      <c r="J71" s="54">
        <f>VLOOKUP($B71,'Hayley ICDES'!$A$2:$G$145,2,FALSE)</f>
        <v>0.61</v>
      </c>
      <c r="K71" s="53">
        <f>'Data Calculations'!BE178</f>
        <v>0.35199999999999998</v>
      </c>
      <c r="L71" s="53" t="e">
        <f>'Data Calculations'!BF178</f>
        <v>#DIV/0!</v>
      </c>
      <c r="M71" s="52">
        <f>'Data Calculations'!BJ178</f>
        <v>18.397594742265028</v>
      </c>
      <c r="N71" s="52" t="e">
        <f>'Data Calculations'!BK178</f>
        <v>#DIV/0!</v>
      </c>
      <c r="O71" s="55">
        <f>VLOOKUP($B71,'Hayley ICDES'!$A$2:$G$145,5,FALSE)</f>
        <v>44.5</v>
      </c>
      <c r="P71" s="52">
        <f>'Data Calculations'!BO178</f>
        <v>-6.9064969356674055</v>
      </c>
      <c r="Q71" s="52" t="e">
        <f>'Data Calculations'!BP178</f>
        <v>#DIV/0!</v>
      </c>
      <c r="T71" s="37"/>
      <c r="U71" s="37"/>
      <c r="V71" s="37"/>
      <c r="W71" s="37"/>
      <c r="X71" s="37"/>
      <c r="Y71" s="37"/>
      <c r="Z71" s="37"/>
    </row>
    <row r="72" spans="1:26" ht="15.75" customHeight="1" x14ac:dyDescent="0.2">
      <c r="A72" s="50"/>
      <c r="B72" s="51" t="str">
        <f>'Data Calculations'!G182</f>
        <v>Yichuan S M 11</v>
      </c>
      <c r="C72" s="51">
        <f>'Data Calculations'!B181</f>
        <v>1</v>
      </c>
      <c r="D72" s="52">
        <f>'Data Calculations'!AQ181</f>
        <v>-8.93</v>
      </c>
      <c r="E72" s="52" t="e">
        <f>'Data Calculations'!AR181</f>
        <v>#DIV/0!</v>
      </c>
      <c r="F72" s="52">
        <f>'Data Calculations'!AT181</f>
        <v>-6.49</v>
      </c>
      <c r="G72" s="52" t="e">
        <f>'Data Calculations'!AU181</f>
        <v>#DIV/0!</v>
      </c>
      <c r="H72" s="53">
        <f>'Data Calculations'!AZ181</f>
        <v>0.53900000000000003</v>
      </c>
      <c r="I72" s="53" t="e">
        <f>'Data Calculations'!BA181</f>
        <v>#DIV/0!</v>
      </c>
      <c r="J72" s="54" t="e">
        <f>VLOOKUP($B72,'Hayley ICDES'!$A$2:$G$145,2,FALSE)</f>
        <v>#N/A</v>
      </c>
      <c r="K72" s="53">
        <f>'Data Calculations'!BE181</f>
        <v>0.218</v>
      </c>
      <c r="L72" s="53" t="e">
        <f>'Data Calculations'!BF181</f>
        <v>#DIV/0!</v>
      </c>
      <c r="M72" s="52">
        <f>'Data Calculations'!BJ181</f>
        <v>45.532352128952311</v>
      </c>
      <c r="N72" s="52" t="e">
        <f>'Data Calculations'!BK181</f>
        <v>#DIV/0!</v>
      </c>
      <c r="O72" s="55" t="e">
        <f>VLOOKUP($B72,'Hayley ICDES'!$A$2:$G$145,5,FALSE)</f>
        <v>#N/A</v>
      </c>
      <c r="P72" s="52">
        <f>'Data Calculations'!BO181</f>
        <v>-1.0243891344763369</v>
      </c>
      <c r="Q72" s="52" t="e">
        <f>'Data Calculations'!BP181</f>
        <v>#DIV/0!</v>
      </c>
      <c r="T72" s="37"/>
      <c r="U72" s="37"/>
      <c r="V72" s="37"/>
      <c r="W72" s="37"/>
      <c r="X72" s="37"/>
      <c r="Y72" s="37"/>
      <c r="Z72" s="37"/>
    </row>
    <row r="73" spans="1:26" ht="15.75" customHeight="1" x14ac:dyDescent="0.2">
      <c r="A73" s="50"/>
      <c r="B73" s="51" t="str">
        <f>'Data Calculations'!G185</f>
        <v>Yichuan S M 12</v>
      </c>
      <c r="C73" s="51">
        <f>'Data Calculations'!B184</f>
        <v>1</v>
      </c>
      <c r="D73" s="52">
        <f>'Data Calculations'!AQ184</f>
        <v>-9.34</v>
      </c>
      <c r="E73" s="52">
        <f>'Data Calculations'!AR184</f>
        <v>0</v>
      </c>
      <c r="F73" s="52">
        <f>'Data Calculations'!AT184</f>
        <v>-7.29</v>
      </c>
      <c r="G73" s="52">
        <f>'Data Calculations'!AU184</f>
        <v>0</v>
      </c>
      <c r="H73" s="53">
        <f>'Data Calculations'!AZ184</f>
        <v>0.61099999999999999</v>
      </c>
      <c r="I73" s="53">
        <f>'Data Calculations'!BA184</f>
        <v>0</v>
      </c>
      <c r="J73" s="54">
        <f>VLOOKUP($B73,'Hayley ICDES'!$A$2:$G$145,2,FALSE)</f>
        <v>0.62</v>
      </c>
      <c r="K73" s="53">
        <f>'Data Calculations'!BE184</f>
        <v>0.35699999999999998</v>
      </c>
      <c r="L73" s="53">
        <f>'Data Calculations'!BF184</f>
        <v>0</v>
      </c>
      <c r="M73" s="52">
        <f>'Data Calculations'!BJ184</f>
        <v>19.352968995012361</v>
      </c>
      <c r="N73" s="52">
        <f>'Data Calculations'!BK184</f>
        <v>0</v>
      </c>
      <c r="O73" s="55">
        <f>VLOOKUP($B73,'Hayley ICDES'!$A$2:$G$145,5,FALSE)</f>
        <v>40.4</v>
      </c>
      <c r="P73" s="52">
        <f>'Data Calculations'!BO184</f>
        <v>-6.8240059681726279</v>
      </c>
      <c r="Q73" s="52">
        <f>'Data Calculations'!BP184</f>
        <v>0</v>
      </c>
      <c r="T73" s="37"/>
      <c r="U73" s="37"/>
      <c r="V73" s="37"/>
      <c r="W73" s="37"/>
      <c r="X73" s="37"/>
      <c r="Y73" s="37"/>
      <c r="Z73" s="37"/>
    </row>
    <row r="74" spans="1:26" ht="15.75" customHeight="1" x14ac:dyDescent="0.2">
      <c r="A74" s="50"/>
      <c r="B74" s="51" t="str">
        <f>'Data Calculations'!G189</f>
        <v>Yichuan S M 13</v>
      </c>
      <c r="C74" s="51">
        <f>'Data Calculations'!B188</f>
        <v>1</v>
      </c>
      <c r="D74" s="52">
        <f>'Data Calculations'!AQ188</f>
        <v>-6.12</v>
      </c>
      <c r="E74" s="52" t="e">
        <f>'Data Calculations'!AR188</f>
        <v>#DIV/0!</v>
      </c>
      <c r="F74" s="52">
        <f>'Data Calculations'!AT188</f>
        <v>-8.2200000000000006</v>
      </c>
      <c r="G74" s="52" t="e">
        <f>'Data Calculations'!AU188</f>
        <v>#DIV/0!</v>
      </c>
      <c r="H74" s="53">
        <f>'Data Calculations'!AZ188</f>
        <v>0.64600000000000002</v>
      </c>
      <c r="I74" s="53" t="e">
        <f>'Data Calculations'!BA188</f>
        <v>#DIV/0!</v>
      </c>
      <c r="J74" s="54">
        <f>VLOOKUP($B74,'Hayley ICDES'!$A$2:$G$145,2,FALSE)</f>
        <v>0.62</v>
      </c>
      <c r="K74" s="53">
        <f>'Data Calculations'!BE188</f>
        <v>0.30599999999999999</v>
      </c>
      <c r="L74" s="53" t="e">
        <f>'Data Calculations'!BF188</f>
        <v>#DIV/0!</v>
      </c>
      <c r="M74" s="52">
        <f>'Data Calculations'!BJ188</f>
        <v>8.7569788342374295</v>
      </c>
      <c r="N74" s="52" t="e">
        <f>'Data Calculations'!BK188</f>
        <v>#DIV/0!</v>
      </c>
      <c r="O74" s="55">
        <f>VLOOKUP($B74,'Hayley ICDES'!$A$2:$G$145,5,FALSE)</f>
        <v>41.7</v>
      </c>
      <c r="P74" s="52">
        <f>'Data Calculations'!BO188</f>
        <v>-10.042483486343031</v>
      </c>
      <c r="Q74" s="52" t="e">
        <f>'Data Calculations'!BP188</f>
        <v>#DIV/0!</v>
      </c>
      <c r="T74" s="37"/>
      <c r="U74" s="37"/>
      <c r="V74" s="37"/>
      <c r="W74" s="37"/>
      <c r="X74" s="37"/>
      <c r="Y74" s="37"/>
      <c r="Z74" s="37"/>
    </row>
    <row r="75" spans="1:26" ht="15.75" customHeight="1" x14ac:dyDescent="0.2">
      <c r="A75" s="50"/>
      <c r="B75" s="51" t="str">
        <f>'Data Calculations'!G193</f>
        <v>Yichuan S M 14</v>
      </c>
      <c r="C75" s="51">
        <f>'Data Calculations'!B192</f>
        <v>1</v>
      </c>
      <c r="D75" s="52">
        <f>'Data Calculations'!AQ192</f>
        <v>-7.83</v>
      </c>
      <c r="E75" s="52" t="e">
        <f>'Data Calculations'!AR192</f>
        <v>#DIV/0!</v>
      </c>
      <c r="F75" s="52">
        <f>'Data Calculations'!AT192</f>
        <v>-4.72</v>
      </c>
      <c r="G75" s="52" t="e">
        <f>'Data Calculations'!AU192</f>
        <v>#DIV/0!</v>
      </c>
      <c r="H75" s="53">
        <f>'Data Calculations'!AZ192</f>
        <v>0.55800000000000005</v>
      </c>
      <c r="I75" s="53" t="e">
        <f>'Data Calculations'!BA192</f>
        <v>#DIV/0!</v>
      </c>
      <c r="J75" s="54">
        <f>VLOOKUP($B75,'Hayley ICDES'!$A$2:$G$145,2,FALSE)</f>
        <v>0.55000000000000004</v>
      </c>
      <c r="K75" s="53">
        <f>'Data Calculations'!BE192</f>
        <v>0.21299999999999999</v>
      </c>
      <c r="L75" s="53" t="e">
        <f>'Data Calculations'!BF192</f>
        <v>#DIV/0!</v>
      </c>
      <c r="M75" s="52">
        <f>'Data Calculations'!BJ192</f>
        <v>37.948341714998207</v>
      </c>
      <c r="N75" s="52" t="e">
        <f>'Data Calculations'!BK192</f>
        <v>#DIV/0!</v>
      </c>
      <c r="O75" s="55">
        <f>VLOOKUP($B75,'Hayley ICDES'!$A$2:$G$145,5,FALSE)</f>
        <v>67.5</v>
      </c>
      <c r="P75" s="52">
        <f>'Data Calculations'!BO192</f>
        <v>-0.60737845368726084</v>
      </c>
      <c r="Q75" s="52" t="e">
        <f>'Data Calculations'!BP192</f>
        <v>#DIV/0!</v>
      </c>
      <c r="T75" s="37"/>
      <c r="U75" s="37"/>
      <c r="V75" s="37"/>
      <c r="W75" s="37"/>
      <c r="X75" s="37"/>
      <c r="Y75" s="37"/>
      <c r="Z75" s="37"/>
    </row>
    <row r="76" spans="1:26" ht="15.75" customHeight="1" x14ac:dyDescent="0.2">
      <c r="A76" s="50"/>
      <c r="B76" s="51" t="str">
        <f>'Data Calculations'!G196</f>
        <v>Yichuan S M 15</v>
      </c>
      <c r="C76" s="51">
        <f>'Data Calculations'!B195</f>
        <v>1</v>
      </c>
      <c r="D76" s="52">
        <f>'Data Calculations'!AQ195</f>
        <v>-8.93</v>
      </c>
      <c r="E76" s="52" t="e">
        <f>'Data Calculations'!AR195</f>
        <v>#DIV/0!</v>
      </c>
      <c r="F76" s="52">
        <f>'Data Calculations'!AT195</f>
        <v>0.52</v>
      </c>
      <c r="G76" s="52" t="e">
        <f>'Data Calculations'!AU195</f>
        <v>#DIV/0!</v>
      </c>
      <c r="H76" s="53">
        <f>'Data Calculations'!AZ195</f>
        <v>0.61799999999999999</v>
      </c>
      <c r="I76" s="53" t="e">
        <f>'Data Calculations'!BA195</f>
        <v>#DIV/0!</v>
      </c>
      <c r="J76" s="54">
        <f>VLOOKUP($B76,'Hayley ICDES'!$A$2:$G$145,2,FALSE)</f>
        <v>0.62</v>
      </c>
      <c r="K76" s="53">
        <f>'Data Calculations'!BE195</f>
        <v>0.307</v>
      </c>
      <c r="L76" s="53" t="e">
        <f>'Data Calculations'!BF195</f>
        <v>#DIV/0!</v>
      </c>
      <c r="M76" s="52">
        <f>'Data Calculations'!BJ195</f>
        <v>17.138203996149912</v>
      </c>
      <c r="N76" s="52" t="e">
        <f>'Data Calculations'!BK195</f>
        <v>#DIV/0!</v>
      </c>
      <c r="O76" s="55">
        <f>VLOOKUP($B76,'Hayley ICDES'!$A$2:$G$145,5,FALSE)</f>
        <v>43.4</v>
      </c>
      <c r="P76" s="52">
        <f>'Data Calculations'!BO195</f>
        <v>0.51175024391545776</v>
      </c>
      <c r="Q76" s="52" t="e">
        <f>'Data Calculations'!BP195</f>
        <v>#DIV/0!</v>
      </c>
      <c r="T76" s="37"/>
      <c r="U76" s="37"/>
      <c r="V76" s="37"/>
      <c r="W76" s="37"/>
      <c r="X76" s="37"/>
      <c r="Y76" s="37"/>
      <c r="Z76" s="37"/>
    </row>
    <row r="77" spans="1:26" ht="15.75" customHeight="1" x14ac:dyDescent="0.2">
      <c r="A77" s="50"/>
      <c r="B77" s="51" t="str">
        <f>'Data Calculations'!G199</f>
        <v>Yichuan S M 16</v>
      </c>
      <c r="C77" s="51">
        <f>'Data Calculations'!B198</f>
        <v>1</v>
      </c>
      <c r="D77" s="52">
        <f>'Data Calculations'!AQ198</f>
        <v>-9.18</v>
      </c>
      <c r="E77" s="52" t="e">
        <f>'Data Calculations'!AR198</f>
        <v>#DIV/0!</v>
      </c>
      <c r="F77" s="52">
        <f>'Data Calculations'!AT198</f>
        <v>-5.53</v>
      </c>
      <c r="G77" s="52" t="e">
        <f>'Data Calculations'!AU198</f>
        <v>#DIV/0!</v>
      </c>
      <c r="H77" s="53">
        <f>'Data Calculations'!AZ198</f>
        <v>0.56200000000000006</v>
      </c>
      <c r="I77" s="53" t="e">
        <f>'Data Calculations'!BA198</f>
        <v>#DIV/0!</v>
      </c>
      <c r="J77" s="54">
        <f>VLOOKUP($B77,'Hayley ICDES'!$A$2:$G$145,2,FALSE)</f>
        <v>0.56000000000000005</v>
      </c>
      <c r="K77" s="53">
        <f>'Data Calculations'!BE198</f>
        <v>0.26700000000000002</v>
      </c>
      <c r="L77" s="53" t="e">
        <f>'Data Calculations'!BF198</f>
        <v>#DIV/0!</v>
      </c>
      <c r="M77" s="52">
        <f>'Data Calculations'!BJ198</f>
        <v>36.419593683445157</v>
      </c>
      <c r="N77" s="52" t="e">
        <f>'Data Calculations'!BK198</f>
        <v>#DIV/0!</v>
      </c>
      <c r="O77" s="55">
        <f>VLOOKUP($B77,'Hayley ICDES'!$A$2:$G$145,5,FALSE)</f>
        <v>65.3</v>
      </c>
      <c r="P77" s="52">
        <f>'Data Calculations'!BO198</f>
        <v>-1.7089248688660064</v>
      </c>
      <c r="Q77" s="52" t="e">
        <f>'Data Calculations'!BP198</f>
        <v>#DIV/0!</v>
      </c>
      <c r="T77" s="37"/>
      <c r="U77" s="37"/>
      <c r="V77" s="37"/>
      <c r="W77" s="37"/>
      <c r="X77" s="37"/>
      <c r="Y77" s="37"/>
      <c r="Z77" s="37"/>
    </row>
    <row r="78" spans="1:26" ht="15.75" customHeight="1" x14ac:dyDescent="0.2">
      <c r="A78" s="50"/>
      <c r="B78" s="51" t="str">
        <f>'Data Calculations'!G202</f>
        <v>Yichuan S M 17</v>
      </c>
      <c r="C78" s="51">
        <f>'Data Calculations'!B201</f>
        <v>1</v>
      </c>
      <c r="D78" s="52">
        <f>'Data Calculations'!AQ201</f>
        <v>-7.33</v>
      </c>
      <c r="E78" s="52">
        <f>'Data Calculations'!AR201</f>
        <v>0</v>
      </c>
      <c r="F78" s="52">
        <f>'Data Calculations'!AT201</f>
        <v>-7.34</v>
      </c>
      <c r="G78" s="52">
        <f>'Data Calculations'!AU201</f>
        <v>0</v>
      </c>
      <c r="H78" s="53">
        <f>'Data Calculations'!AZ201</f>
        <v>0.63500000000000001</v>
      </c>
      <c r="I78" s="53">
        <f>'Data Calculations'!BA201</f>
        <v>0</v>
      </c>
      <c r="J78" s="54">
        <f>VLOOKUP($B78,'Hayley ICDES'!$A$2:$G$145,2,FALSE)</f>
        <v>0.63</v>
      </c>
      <c r="K78" s="53">
        <f>'Data Calculations'!BE201</f>
        <v>0.26800000000000002</v>
      </c>
      <c r="L78" s="53">
        <f>'Data Calculations'!BF201</f>
        <v>0</v>
      </c>
      <c r="M78" s="52">
        <f>'Data Calculations'!BJ201</f>
        <v>11.962225779571384</v>
      </c>
      <c r="N78" s="52">
        <f>'Data Calculations'!BK201</f>
        <v>0</v>
      </c>
      <c r="O78" s="55">
        <f>VLOOKUP($B78,'Hayley ICDES'!$A$2:$G$145,5,FALSE)</f>
        <v>37.299999999999997</v>
      </c>
      <c r="P78" s="52">
        <f>'Data Calculations'!BO201</f>
        <v>-8.4449557508314683</v>
      </c>
      <c r="Q78" s="52">
        <f>'Data Calculations'!BP201</f>
        <v>-8.4449557508314683</v>
      </c>
      <c r="T78" s="37"/>
      <c r="U78" s="37"/>
      <c r="V78" s="37"/>
      <c r="W78" s="37"/>
      <c r="X78" s="37"/>
      <c r="Y78" s="37"/>
      <c r="Z78" s="37"/>
    </row>
    <row r="79" spans="1:26" ht="15.75" customHeight="1" x14ac:dyDescent="0.2">
      <c r="A79" s="50"/>
      <c r="B79" s="51" t="str">
        <f>'Data Calculations'!G206</f>
        <v>Yichuan S M 18</v>
      </c>
      <c r="C79" s="51">
        <f>'Data Calculations'!B205</f>
        <v>2</v>
      </c>
      <c r="D79" s="52">
        <f>'Data Calculations'!AQ205</f>
        <v>-5.51</v>
      </c>
      <c r="E79" s="52">
        <f>'Data Calculations'!AR205</f>
        <v>8.4852813742385777E-2</v>
      </c>
      <c r="F79" s="52">
        <f>'Data Calculations'!AT205</f>
        <v>-8.52</v>
      </c>
      <c r="G79" s="52">
        <f>'Data Calculations'!AU205</f>
        <v>0</v>
      </c>
      <c r="H79" s="53">
        <f>'Data Calculations'!AZ205</f>
        <v>0.58000000000000007</v>
      </c>
      <c r="I79" s="53">
        <f>'Data Calculations'!BA205</f>
        <v>4.1999999999999982E-2</v>
      </c>
      <c r="J79" s="54">
        <f>VLOOKUP($B79,'Hayley ICDES'!$A$2:$G$145,2,FALSE)</f>
        <v>0.59</v>
      </c>
      <c r="K79" s="53">
        <f>'Data Calculations'!BE205</f>
        <v>0.2505</v>
      </c>
      <c r="L79" s="53">
        <f>'Data Calculations'!BF205</f>
        <v>5.150000000000008E-2</v>
      </c>
      <c r="M79" s="52">
        <f>'Data Calculations'!BJ205</f>
        <v>30.921013646373552</v>
      </c>
      <c r="N79" s="52">
        <f>'Data Calculations'!BK205</f>
        <v>15.026019662723026</v>
      </c>
      <c r="O79" s="55">
        <f>VLOOKUP($B79,'Hayley ICDES'!$A$2:$G$145,5,FALSE)</f>
        <v>53.2</v>
      </c>
      <c r="P79" s="52">
        <f>'Data Calculations'!BO205</f>
        <v>-5.8858957016191198</v>
      </c>
      <c r="Q79" s="52">
        <f>'Data Calculations'!BP205</f>
        <v>4.0951824337569498</v>
      </c>
      <c r="T79" s="37"/>
      <c r="U79" s="37"/>
      <c r="V79" s="37"/>
      <c r="W79" s="37"/>
      <c r="X79" s="37"/>
      <c r="Y79" s="37"/>
      <c r="Z79" s="37"/>
    </row>
    <row r="80" spans="1:26" ht="15.75" customHeight="1" x14ac:dyDescent="0.2">
      <c r="A80" s="50"/>
      <c r="B80" s="51" t="str">
        <f>'Data Calculations'!G211</f>
        <v>Yichuan S M 19</v>
      </c>
      <c r="C80" s="51">
        <f>'Data Calculations'!B210</f>
        <v>1</v>
      </c>
      <c r="D80" s="52">
        <f>'Data Calculations'!AQ210</f>
        <v>-8.44</v>
      </c>
      <c r="E80" s="52" t="e">
        <f>'Data Calculations'!AR210</f>
        <v>#DIV/0!</v>
      </c>
      <c r="F80" s="52">
        <f>'Data Calculations'!AT210</f>
        <v>-7.24</v>
      </c>
      <c r="G80" s="52" t="e">
        <f>'Data Calculations'!AU210</f>
        <v>#DIV/0!</v>
      </c>
      <c r="H80" s="53">
        <f>'Data Calculations'!AZ210</f>
        <v>0.57999999999999996</v>
      </c>
      <c r="I80" s="53" t="e">
        <f>'Data Calculations'!BA210</f>
        <v>#DIV/0!</v>
      </c>
      <c r="J80" s="54" t="e">
        <f>VLOOKUP($B80,'Hayley ICDES'!$A$2:$G$145,2,FALSE)</f>
        <v>#N/A</v>
      </c>
      <c r="K80" s="53">
        <f>'Data Calculations'!BE210</f>
        <v>0.30499999999999999</v>
      </c>
      <c r="L80" s="53" t="e">
        <f>'Data Calculations'!BF210</f>
        <v>#DIV/0!</v>
      </c>
      <c r="M80" s="52">
        <f>'Data Calculations'!BJ210</f>
        <v>29.808805052247124</v>
      </c>
      <c r="N80" s="52" t="e">
        <f>'Data Calculations'!BK210</f>
        <v>#DIV/0!</v>
      </c>
      <c r="O80" s="55" t="e">
        <f>VLOOKUP($B80,'Hayley ICDES'!$A$2:$G$145,5,FALSE)</f>
        <v>#N/A</v>
      </c>
      <c r="P80" s="52">
        <f>'Data Calculations'!BO210</f>
        <v>-4.6876305418198854</v>
      </c>
      <c r="Q80" s="52" t="e">
        <f>'Data Calculations'!BP210</f>
        <v>#DIV/0!</v>
      </c>
      <c r="T80" s="37"/>
      <c r="U80" s="37"/>
      <c r="V80" s="37"/>
      <c r="W80" s="37"/>
      <c r="X80" s="37"/>
      <c r="Y80" s="37"/>
      <c r="Z80" s="37"/>
    </row>
    <row r="81" spans="1:26" ht="15.75" customHeight="1" x14ac:dyDescent="0.2">
      <c r="A81" s="50"/>
      <c r="B81" s="51" t="str">
        <f>'Data Calculations'!G214</f>
        <v>Yichuan S M 20</v>
      </c>
      <c r="C81" s="51">
        <f>'Data Calculations'!B213</f>
        <v>1</v>
      </c>
      <c r="D81" s="52">
        <f>'Data Calculations'!AQ213</f>
        <v>-8.82</v>
      </c>
      <c r="E81" s="52" t="e">
        <f>'Data Calculations'!AR213</f>
        <v>#DIV/0!</v>
      </c>
      <c r="F81" s="52">
        <f>'Data Calculations'!AT213</f>
        <v>-4.79</v>
      </c>
      <c r="G81" s="52" t="e">
        <f>'Data Calculations'!AU213</f>
        <v>#DIV/0!</v>
      </c>
      <c r="H81" s="53">
        <f>'Data Calculations'!AZ213</f>
        <v>0.57099999999999995</v>
      </c>
      <c r="I81" s="53" t="e">
        <f>'Data Calculations'!BA213</f>
        <v>#DIV/0!</v>
      </c>
      <c r="J81" s="54" t="e">
        <f>VLOOKUP($B81,'Hayley ICDES'!$A$2:$G$145,2,FALSE)</f>
        <v>#N/A</v>
      </c>
      <c r="K81" s="53">
        <f>'Data Calculations'!BE213</f>
        <v>0.34899999999999998</v>
      </c>
      <c r="L81" s="53" t="e">
        <f>'Data Calculations'!BF213</f>
        <v>#DIV/0!</v>
      </c>
      <c r="M81" s="52">
        <f>'Data Calculations'!BJ213</f>
        <v>33.060692186919482</v>
      </c>
      <c r="N81" s="52" t="e">
        <f>'Data Calculations'!BK213</f>
        <v>#DIV/0!</v>
      </c>
      <c r="O81" s="55" t="e">
        <f>VLOOKUP($B81,'Hayley ICDES'!$A$2:$G$145,5,FALSE)</f>
        <v>#N/A</v>
      </c>
      <c r="P81" s="52">
        <f>'Data Calculations'!BO213</f>
        <v>-1.5918995642837217</v>
      </c>
      <c r="Q81" s="52" t="e">
        <f>'Data Calculations'!BP213</f>
        <v>#DIV/0!</v>
      </c>
      <c r="T81" s="37"/>
      <c r="U81" s="37"/>
      <c r="V81" s="37"/>
      <c r="W81" s="37"/>
      <c r="X81" s="37"/>
      <c r="Y81" s="37"/>
      <c r="Z81" s="37"/>
    </row>
    <row r="82" spans="1:26" ht="15.75" customHeight="1" x14ac:dyDescent="0.2">
      <c r="A82" s="37"/>
      <c r="B82" s="36"/>
      <c r="C82" s="36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T82" s="37"/>
      <c r="U82" s="37"/>
      <c r="V82" s="37"/>
      <c r="W82" s="37"/>
      <c r="X82" s="37"/>
      <c r="Y82" s="37"/>
      <c r="Z82" s="37"/>
    </row>
    <row r="83" spans="1:26" ht="15.75" customHeight="1" x14ac:dyDescent="0.2">
      <c r="A83" s="37"/>
      <c r="B83" s="36"/>
      <c r="C83" s="36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T83" s="37"/>
      <c r="U83" s="37"/>
      <c r="V83" s="37"/>
      <c r="W83" s="37"/>
      <c r="X83" s="37"/>
      <c r="Y83" s="37"/>
      <c r="Z83" s="37"/>
    </row>
    <row r="84" spans="1:26" ht="15.75" customHeight="1" x14ac:dyDescent="0.2">
      <c r="A84" s="37"/>
      <c r="B84" s="36"/>
      <c r="C84" s="36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T84" s="37"/>
      <c r="U84" s="37"/>
      <c r="V84" s="37"/>
      <c r="W84" s="37"/>
      <c r="X84" s="37"/>
      <c r="Y84" s="37"/>
      <c r="Z84" s="37"/>
    </row>
    <row r="85" spans="1:26" ht="15.75" customHeight="1" x14ac:dyDescent="0.2">
      <c r="A85" s="37"/>
      <c r="B85" s="36"/>
      <c r="C85" s="36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T85" s="37"/>
      <c r="U85" s="37"/>
      <c r="V85" s="37"/>
      <c r="W85" s="37"/>
      <c r="X85" s="37"/>
      <c r="Y85" s="37"/>
      <c r="Z85" s="37"/>
    </row>
    <row r="86" spans="1:26" ht="15.75" customHeight="1" x14ac:dyDescent="0.2">
      <c r="A86" s="37"/>
      <c r="B86" s="36"/>
      <c r="C86" s="36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T86" s="37"/>
      <c r="U86" s="37"/>
      <c r="V86" s="37"/>
      <c r="W86" s="37"/>
      <c r="X86" s="37"/>
      <c r="Y86" s="37"/>
      <c r="Z86" s="37"/>
    </row>
    <row r="87" spans="1:26" ht="15.75" customHeight="1" x14ac:dyDescent="0.2">
      <c r="A87" s="37"/>
      <c r="B87" s="36"/>
      <c r="C87" s="36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T87" s="37"/>
      <c r="U87" s="37"/>
      <c r="V87" s="37"/>
      <c r="W87" s="37"/>
      <c r="X87" s="37"/>
      <c r="Y87" s="37"/>
      <c r="Z87" s="37"/>
    </row>
    <row r="88" spans="1:26" ht="15.75" customHeight="1" x14ac:dyDescent="0.2">
      <c r="A88" s="37"/>
      <c r="B88" s="36"/>
      <c r="C88" s="36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T88" s="37"/>
      <c r="U88" s="37"/>
      <c r="V88" s="37"/>
      <c r="W88" s="37"/>
      <c r="X88" s="37"/>
      <c r="Y88" s="37"/>
      <c r="Z88" s="37"/>
    </row>
    <row r="89" spans="1:26" ht="15.75" customHeight="1" x14ac:dyDescent="0.2">
      <c r="A89" s="37"/>
      <c r="B89" s="36"/>
      <c r="C89" s="36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T89" s="37"/>
      <c r="U89" s="37"/>
      <c r="V89" s="37"/>
      <c r="W89" s="37"/>
      <c r="X89" s="37"/>
      <c r="Y89" s="37"/>
      <c r="Z89" s="37"/>
    </row>
    <row r="90" spans="1:26" ht="15.75" customHeight="1" x14ac:dyDescent="0.2">
      <c r="A90" s="37"/>
      <c r="B90" s="36"/>
      <c r="C90" s="36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T90" s="37"/>
      <c r="U90" s="37"/>
      <c r="V90" s="37"/>
      <c r="W90" s="37"/>
      <c r="X90" s="37"/>
      <c r="Y90" s="37"/>
      <c r="Z90" s="37"/>
    </row>
    <row r="91" spans="1:26" ht="15.75" customHeight="1" x14ac:dyDescent="0.2">
      <c r="A91" s="37"/>
      <c r="B91" s="36"/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T91" s="37"/>
      <c r="U91" s="37"/>
      <c r="V91" s="37"/>
      <c r="W91" s="37"/>
      <c r="X91" s="37"/>
      <c r="Y91" s="37"/>
      <c r="Z91" s="37"/>
    </row>
    <row r="92" spans="1:26" ht="15.75" customHeight="1" x14ac:dyDescent="0.2">
      <c r="A92" s="37"/>
      <c r="B92" s="36"/>
      <c r="C92" s="36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T92" s="37"/>
      <c r="U92" s="37"/>
      <c r="V92" s="37"/>
      <c r="W92" s="37"/>
      <c r="X92" s="37"/>
      <c r="Y92" s="37"/>
      <c r="Z92" s="37"/>
    </row>
    <row r="93" spans="1:26" ht="15.75" customHeight="1" x14ac:dyDescent="0.2">
      <c r="A93" s="37"/>
      <c r="B93" s="36"/>
      <c r="C93" s="36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T93" s="37"/>
      <c r="U93" s="37"/>
      <c r="V93" s="37"/>
      <c r="W93" s="37"/>
      <c r="X93" s="37"/>
      <c r="Y93" s="37"/>
      <c r="Z93" s="37"/>
    </row>
    <row r="94" spans="1:26" ht="15.75" customHeight="1" x14ac:dyDescent="0.2">
      <c r="A94" s="37"/>
      <c r="B94" s="36"/>
      <c r="C94" s="36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T94" s="37"/>
      <c r="U94" s="37"/>
      <c r="V94" s="37"/>
      <c r="W94" s="37"/>
      <c r="X94" s="37"/>
      <c r="Y94" s="37"/>
      <c r="Z94" s="37"/>
    </row>
    <row r="95" spans="1:26" ht="15.75" customHeight="1" x14ac:dyDescent="0.2">
      <c r="A95" s="37"/>
      <c r="B95" s="36"/>
      <c r="C95" s="36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T95" s="37"/>
      <c r="U95" s="37"/>
      <c r="V95" s="37"/>
      <c r="W95" s="37"/>
      <c r="X95" s="37"/>
      <c r="Y95" s="37"/>
      <c r="Z95" s="37"/>
    </row>
    <row r="96" spans="1:26" ht="15.75" customHeight="1" x14ac:dyDescent="0.2">
      <c r="A96" s="37"/>
      <c r="B96" s="36"/>
      <c r="C96" s="36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T96" s="37"/>
      <c r="U96" s="37"/>
      <c r="V96" s="37"/>
      <c r="W96" s="37"/>
      <c r="X96" s="37"/>
      <c r="Y96" s="37"/>
      <c r="Z96" s="37"/>
    </row>
    <row r="97" spans="1:26" ht="15.75" customHeight="1" x14ac:dyDescent="0.2">
      <c r="A97" s="37"/>
      <c r="B97" s="36"/>
      <c r="C97" s="36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T97" s="37"/>
      <c r="U97" s="37"/>
      <c r="V97" s="37"/>
      <c r="W97" s="37"/>
      <c r="X97" s="37"/>
      <c r="Y97" s="37"/>
      <c r="Z97" s="37"/>
    </row>
    <row r="98" spans="1:26" ht="15.75" customHeight="1" x14ac:dyDescent="0.2">
      <c r="A98" s="37"/>
      <c r="B98" s="36"/>
      <c r="C98" s="36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T98" s="37"/>
      <c r="U98" s="37"/>
      <c r="V98" s="37"/>
      <c r="W98" s="37"/>
      <c r="X98" s="37"/>
      <c r="Y98" s="37"/>
      <c r="Z98" s="37"/>
    </row>
    <row r="99" spans="1:26" ht="15.75" customHeight="1" x14ac:dyDescent="0.2">
      <c r="A99" s="37"/>
      <c r="B99" s="36"/>
      <c r="C99" s="36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T99" s="37"/>
      <c r="U99" s="37"/>
      <c r="V99" s="37"/>
      <c r="W99" s="37"/>
      <c r="X99" s="37"/>
      <c r="Y99" s="37"/>
      <c r="Z99" s="37"/>
    </row>
    <row r="100" spans="1:26" ht="15.75" customHeight="1" x14ac:dyDescent="0.2">
      <c r="A100" s="37"/>
      <c r="B100" s="36"/>
      <c r="C100" s="36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T100" s="37"/>
      <c r="U100" s="37"/>
      <c r="V100" s="37"/>
      <c r="W100" s="37"/>
      <c r="X100" s="37"/>
      <c r="Y100" s="37"/>
      <c r="Z100" s="37"/>
    </row>
    <row r="101" spans="1:26" ht="15.75" customHeight="1" x14ac:dyDescent="0.2">
      <c r="A101" s="37"/>
      <c r="B101" s="36"/>
      <c r="C101" s="36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T101" s="37"/>
      <c r="U101" s="37"/>
      <c r="V101" s="37"/>
      <c r="W101" s="37"/>
      <c r="X101" s="37"/>
      <c r="Y101" s="37"/>
      <c r="Z101" s="37"/>
    </row>
    <row r="102" spans="1:26" ht="15.75" customHeight="1" x14ac:dyDescent="0.2">
      <c r="A102" s="37"/>
      <c r="B102" s="36"/>
      <c r="C102" s="36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T102" s="37"/>
      <c r="U102" s="37"/>
      <c r="V102" s="37"/>
      <c r="W102" s="37"/>
      <c r="X102" s="37"/>
      <c r="Y102" s="37"/>
      <c r="Z102" s="37"/>
    </row>
    <row r="103" spans="1:26" ht="15.75" customHeight="1" x14ac:dyDescent="0.2">
      <c r="A103" s="37"/>
      <c r="B103" s="36"/>
      <c r="C103" s="36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T103" s="37"/>
      <c r="U103" s="37"/>
      <c r="V103" s="37"/>
      <c r="W103" s="37"/>
      <c r="X103" s="37"/>
      <c r="Y103" s="37"/>
      <c r="Z103" s="37"/>
    </row>
    <row r="104" spans="1:26" ht="15.75" customHeight="1" x14ac:dyDescent="0.2">
      <c r="A104" s="37"/>
      <c r="B104" s="36"/>
      <c r="C104" s="36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T104" s="37"/>
      <c r="U104" s="37"/>
      <c r="V104" s="37"/>
      <c r="W104" s="37"/>
      <c r="X104" s="37"/>
      <c r="Y104" s="37"/>
      <c r="Z104" s="37"/>
    </row>
    <row r="105" spans="1:26" ht="15.75" customHeight="1" x14ac:dyDescent="0.2">
      <c r="A105" s="37"/>
      <c r="B105" s="36"/>
      <c r="C105" s="36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T105" s="37"/>
      <c r="U105" s="37"/>
      <c r="V105" s="37"/>
      <c r="W105" s="37"/>
      <c r="X105" s="37"/>
      <c r="Y105" s="37"/>
      <c r="Z105" s="37"/>
    </row>
    <row r="106" spans="1:26" ht="15.75" customHeight="1" x14ac:dyDescent="0.2">
      <c r="A106" s="37"/>
      <c r="B106" s="36"/>
      <c r="C106" s="36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T106" s="37"/>
      <c r="U106" s="37"/>
      <c r="V106" s="37"/>
      <c r="W106" s="37"/>
      <c r="X106" s="37"/>
      <c r="Y106" s="37"/>
      <c r="Z106" s="37"/>
    </row>
    <row r="107" spans="1:26" ht="15.75" customHeight="1" x14ac:dyDescent="0.2">
      <c r="A107" s="37"/>
      <c r="B107" s="36"/>
      <c r="C107" s="36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T107" s="37"/>
      <c r="U107" s="37"/>
      <c r="V107" s="37"/>
      <c r="W107" s="37"/>
      <c r="X107" s="37"/>
      <c r="Y107" s="37"/>
      <c r="Z107" s="37"/>
    </row>
    <row r="108" spans="1:26" ht="15.75" customHeight="1" x14ac:dyDescent="0.2">
      <c r="A108" s="37"/>
      <c r="B108" s="36"/>
      <c r="C108" s="36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T108" s="37"/>
      <c r="U108" s="37"/>
      <c r="V108" s="37"/>
      <c r="W108" s="37"/>
      <c r="X108" s="37"/>
      <c r="Y108" s="37"/>
      <c r="Z108" s="37"/>
    </row>
    <row r="109" spans="1:26" ht="15.75" customHeight="1" x14ac:dyDescent="0.2">
      <c r="A109" s="37"/>
      <c r="B109" s="36"/>
      <c r="C109" s="36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T109" s="37"/>
      <c r="U109" s="37"/>
      <c r="V109" s="37"/>
      <c r="W109" s="37"/>
      <c r="X109" s="37"/>
      <c r="Y109" s="37"/>
      <c r="Z109" s="37"/>
    </row>
    <row r="110" spans="1:26" ht="15.75" customHeight="1" x14ac:dyDescent="0.2">
      <c r="A110" s="37"/>
      <c r="B110" s="36"/>
      <c r="C110" s="36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T110" s="37"/>
      <c r="U110" s="37"/>
      <c r="V110" s="37"/>
      <c r="W110" s="37"/>
      <c r="X110" s="37"/>
      <c r="Y110" s="37"/>
      <c r="Z110" s="37"/>
    </row>
    <row r="111" spans="1:26" ht="15.75" customHeight="1" x14ac:dyDescent="0.2">
      <c r="A111" s="37"/>
      <c r="B111" s="36"/>
      <c r="C111" s="36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T111" s="37"/>
      <c r="U111" s="37"/>
      <c r="V111" s="37"/>
      <c r="W111" s="37"/>
      <c r="X111" s="37"/>
      <c r="Y111" s="37"/>
      <c r="Z111" s="37"/>
    </row>
    <row r="112" spans="1:26" ht="15.75" customHeight="1" x14ac:dyDescent="0.2">
      <c r="A112" s="37"/>
      <c r="B112" s="36"/>
      <c r="C112" s="36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T112" s="37"/>
      <c r="U112" s="37"/>
      <c r="V112" s="37"/>
      <c r="W112" s="37"/>
      <c r="X112" s="37"/>
      <c r="Y112" s="37"/>
      <c r="Z112" s="37"/>
    </row>
    <row r="113" spans="1:26" ht="15.75" customHeight="1" x14ac:dyDescent="0.2">
      <c r="A113" s="37"/>
      <c r="B113" s="36"/>
      <c r="C113" s="36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T113" s="37"/>
      <c r="U113" s="37"/>
      <c r="V113" s="37"/>
      <c r="W113" s="37"/>
      <c r="X113" s="37"/>
      <c r="Y113" s="37"/>
      <c r="Z113" s="37"/>
    </row>
    <row r="114" spans="1:26" ht="15.75" customHeight="1" x14ac:dyDescent="0.2">
      <c r="A114" s="37"/>
      <c r="B114" s="36"/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T114" s="37"/>
      <c r="U114" s="37"/>
      <c r="V114" s="37"/>
      <c r="W114" s="37"/>
      <c r="X114" s="37"/>
      <c r="Y114" s="37"/>
      <c r="Z114" s="37"/>
    </row>
    <row r="115" spans="1:26" ht="15.75" customHeight="1" x14ac:dyDescent="0.2">
      <c r="A115" s="37"/>
      <c r="B115" s="36"/>
      <c r="C115" s="36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T115" s="37"/>
      <c r="U115" s="37"/>
      <c r="V115" s="37"/>
      <c r="W115" s="37"/>
      <c r="X115" s="37"/>
      <c r="Y115" s="37"/>
      <c r="Z115" s="37"/>
    </row>
    <row r="116" spans="1:26" ht="15.75" customHeight="1" x14ac:dyDescent="0.2">
      <c r="A116" s="37"/>
      <c r="B116" s="36"/>
      <c r="C116" s="36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T116" s="37"/>
      <c r="U116" s="37"/>
      <c r="V116" s="37"/>
      <c r="W116" s="37"/>
      <c r="X116" s="37"/>
      <c r="Y116" s="37"/>
      <c r="Z116" s="37"/>
    </row>
    <row r="117" spans="1:26" ht="15.75" customHeight="1" x14ac:dyDescent="0.2">
      <c r="A117" s="37"/>
      <c r="B117" s="36"/>
      <c r="C117" s="36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T117" s="37"/>
      <c r="U117" s="37"/>
      <c r="V117" s="37"/>
      <c r="W117" s="37"/>
      <c r="X117" s="37"/>
      <c r="Y117" s="37"/>
      <c r="Z117" s="37"/>
    </row>
    <row r="118" spans="1:26" ht="15.75" customHeight="1" x14ac:dyDescent="0.2">
      <c r="A118" s="37"/>
      <c r="B118" s="36"/>
      <c r="C118" s="36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T118" s="37"/>
      <c r="U118" s="37"/>
      <c r="V118" s="37"/>
      <c r="W118" s="37"/>
      <c r="X118" s="37"/>
      <c r="Y118" s="37"/>
      <c r="Z118" s="37"/>
    </row>
    <row r="119" spans="1:26" ht="15.75" customHeight="1" x14ac:dyDescent="0.2">
      <c r="A119" s="37"/>
      <c r="B119" s="36"/>
      <c r="C119" s="36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T119" s="37"/>
      <c r="U119" s="37"/>
      <c r="V119" s="37"/>
      <c r="W119" s="37"/>
      <c r="X119" s="37"/>
      <c r="Y119" s="37"/>
      <c r="Z119" s="37"/>
    </row>
    <row r="120" spans="1:26" ht="15.75" customHeight="1" x14ac:dyDescent="0.2">
      <c r="A120" s="37"/>
      <c r="B120" s="36"/>
      <c r="C120" s="36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T120" s="37"/>
      <c r="U120" s="37"/>
      <c r="V120" s="37"/>
      <c r="W120" s="37"/>
      <c r="X120" s="37"/>
      <c r="Y120" s="37"/>
      <c r="Z120" s="37"/>
    </row>
    <row r="121" spans="1:26" ht="15.75" customHeight="1" x14ac:dyDescent="0.2">
      <c r="A121" s="37"/>
      <c r="B121" s="36"/>
      <c r="C121" s="36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T121" s="37"/>
      <c r="U121" s="37"/>
      <c r="V121" s="37"/>
      <c r="W121" s="37"/>
      <c r="X121" s="37"/>
      <c r="Y121" s="37"/>
      <c r="Z121" s="37"/>
    </row>
    <row r="122" spans="1:26" ht="15.75" customHeight="1" x14ac:dyDescent="0.2">
      <c r="A122" s="37"/>
      <c r="B122" s="36"/>
      <c r="C122" s="36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T122" s="37"/>
      <c r="U122" s="37"/>
      <c r="V122" s="37"/>
      <c r="W122" s="37"/>
      <c r="X122" s="37"/>
      <c r="Y122" s="37"/>
      <c r="Z122" s="37"/>
    </row>
    <row r="123" spans="1:26" ht="15.75" customHeight="1" x14ac:dyDescent="0.2">
      <c r="A123" s="37"/>
      <c r="B123" s="36"/>
      <c r="C123" s="36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T123" s="37"/>
      <c r="U123" s="37"/>
      <c r="V123" s="37"/>
      <c r="W123" s="37"/>
      <c r="X123" s="37"/>
      <c r="Y123" s="37"/>
      <c r="Z123" s="37"/>
    </row>
    <row r="124" spans="1:26" ht="15.75" customHeight="1" x14ac:dyDescent="0.2">
      <c r="A124" s="37"/>
      <c r="B124" s="36"/>
      <c r="C124" s="36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T124" s="37"/>
      <c r="U124" s="37"/>
      <c r="V124" s="37"/>
      <c r="W124" s="37"/>
      <c r="X124" s="37"/>
      <c r="Y124" s="37"/>
      <c r="Z124" s="37"/>
    </row>
    <row r="125" spans="1:26" ht="15.75" customHeight="1" x14ac:dyDescent="0.2">
      <c r="A125" s="37"/>
      <c r="B125" s="36"/>
      <c r="C125" s="36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T125" s="37"/>
      <c r="U125" s="37"/>
      <c r="V125" s="37"/>
      <c r="W125" s="37"/>
      <c r="X125" s="37"/>
      <c r="Y125" s="37"/>
      <c r="Z125" s="37"/>
    </row>
    <row r="126" spans="1:26" ht="15.75" customHeight="1" x14ac:dyDescent="0.2">
      <c r="A126" s="37"/>
      <c r="B126" s="36"/>
      <c r="C126" s="36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T126" s="37"/>
      <c r="U126" s="37"/>
      <c r="V126" s="37"/>
      <c r="W126" s="37"/>
      <c r="X126" s="37"/>
      <c r="Y126" s="37"/>
      <c r="Z126" s="37"/>
    </row>
    <row r="127" spans="1:26" ht="15.75" customHeight="1" x14ac:dyDescent="0.2">
      <c r="A127" s="37"/>
      <c r="B127" s="36"/>
      <c r="C127" s="36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T127" s="37"/>
      <c r="U127" s="37"/>
      <c r="V127" s="37"/>
      <c r="W127" s="37"/>
      <c r="X127" s="37"/>
      <c r="Y127" s="37"/>
      <c r="Z127" s="37"/>
    </row>
    <row r="128" spans="1:26" ht="15.75" customHeight="1" x14ac:dyDescent="0.2">
      <c r="A128" s="37"/>
      <c r="B128" s="36"/>
      <c r="C128" s="36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T128" s="37"/>
      <c r="U128" s="37"/>
      <c r="V128" s="37"/>
      <c r="W128" s="37"/>
      <c r="X128" s="37"/>
      <c r="Y128" s="37"/>
      <c r="Z128" s="37"/>
    </row>
    <row r="129" spans="1:26" ht="15.75" customHeight="1" x14ac:dyDescent="0.2">
      <c r="A129" s="37"/>
      <c r="B129" s="36"/>
      <c r="C129" s="36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T129" s="37"/>
      <c r="U129" s="37"/>
      <c r="V129" s="37"/>
      <c r="W129" s="37"/>
      <c r="X129" s="37"/>
      <c r="Y129" s="37"/>
      <c r="Z129" s="37"/>
    </row>
    <row r="130" spans="1:26" ht="15.75" customHeight="1" x14ac:dyDescent="0.2">
      <c r="A130" s="37"/>
      <c r="B130" s="36"/>
      <c r="C130" s="36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T130" s="37"/>
      <c r="U130" s="37"/>
      <c r="V130" s="37"/>
      <c r="W130" s="37"/>
      <c r="X130" s="37"/>
      <c r="Y130" s="37"/>
      <c r="Z130" s="37"/>
    </row>
    <row r="131" spans="1:26" ht="15.75" customHeight="1" x14ac:dyDescent="0.2">
      <c r="A131" s="37"/>
      <c r="B131" s="36"/>
      <c r="C131" s="36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T131" s="37"/>
      <c r="U131" s="37"/>
      <c r="V131" s="37"/>
      <c r="W131" s="37"/>
      <c r="X131" s="37"/>
      <c r="Y131" s="37"/>
      <c r="Z131" s="37"/>
    </row>
    <row r="132" spans="1:26" ht="15.75" customHeight="1" x14ac:dyDescent="0.2">
      <c r="A132" s="37"/>
      <c r="B132" s="36"/>
      <c r="C132" s="36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T132" s="37"/>
      <c r="U132" s="37"/>
      <c r="V132" s="37"/>
      <c r="W132" s="37"/>
      <c r="X132" s="37"/>
      <c r="Y132" s="37"/>
      <c r="Z132" s="37"/>
    </row>
    <row r="133" spans="1:26" ht="15.75" customHeight="1" x14ac:dyDescent="0.2">
      <c r="A133" s="37"/>
      <c r="B133" s="36"/>
      <c r="C133" s="36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T133" s="37"/>
      <c r="U133" s="37"/>
      <c r="V133" s="37"/>
      <c r="W133" s="37"/>
      <c r="X133" s="37"/>
      <c r="Y133" s="37"/>
      <c r="Z133" s="37"/>
    </row>
    <row r="134" spans="1:26" ht="15.75" customHeight="1" x14ac:dyDescent="0.2">
      <c r="A134" s="37"/>
      <c r="B134" s="36"/>
      <c r="C134" s="36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T134" s="37"/>
      <c r="U134" s="37"/>
      <c r="V134" s="37"/>
      <c r="W134" s="37"/>
      <c r="X134" s="37"/>
      <c r="Y134" s="37"/>
      <c r="Z134" s="37"/>
    </row>
    <row r="135" spans="1:26" ht="15.75" customHeight="1" x14ac:dyDescent="0.2">
      <c r="A135" s="37"/>
      <c r="B135" s="36"/>
      <c r="C135" s="36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T135" s="37"/>
      <c r="U135" s="37"/>
      <c r="V135" s="37"/>
      <c r="W135" s="37"/>
      <c r="X135" s="37"/>
      <c r="Y135" s="37"/>
      <c r="Z135" s="37"/>
    </row>
    <row r="136" spans="1:26" ht="15.75" customHeight="1" x14ac:dyDescent="0.2">
      <c r="A136" s="37"/>
      <c r="B136" s="36"/>
      <c r="C136" s="36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T136" s="37"/>
      <c r="U136" s="37"/>
      <c r="V136" s="37"/>
      <c r="W136" s="37"/>
      <c r="X136" s="37"/>
      <c r="Y136" s="37"/>
      <c r="Z136" s="37"/>
    </row>
    <row r="137" spans="1:26" ht="15.75" customHeight="1" x14ac:dyDescent="0.2">
      <c r="A137" s="37"/>
      <c r="B137" s="36"/>
      <c r="C137" s="36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T137" s="37"/>
      <c r="U137" s="37"/>
      <c r="V137" s="37"/>
      <c r="W137" s="37"/>
      <c r="X137" s="37"/>
      <c r="Y137" s="37"/>
      <c r="Z137" s="37"/>
    </row>
    <row r="138" spans="1:26" ht="15.75" customHeight="1" x14ac:dyDescent="0.2">
      <c r="A138" s="37"/>
      <c r="B138" s="36"/>
      <c r="C138" s="36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T138" s="37"/>
      <c r="U138" s="37"/>
      <c r="V138" s="37"/>
      <c r="W138" s="37"/>
      <c r="X138" s="37"/>
      <c r="Y138" s="37"/>
      <c r="Z138" s="37"/>
    </row>
    <row r="139" spans="1:26" ht="15.75" customHeight="1" x14ac:dyDescent="0.2">
      <c r="A139" s="37"/>
      <c r="B139" s="36"/>
      <c r="C139" s="36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T139" s="37"/>
      <c r="U139" s="37"/>
      <c r="V139" s="37"/>
      <c r="W139" s="37"/>
      <c r="X139" s="37"/>
      <c r="Y139" s="37"/>
      <c r="Z139" s="37"/>
    </row>
    <row r="140" spans="1:26" ht="15.75" customHeight="1" x14ac:dyDescent="0.2">
      <c r="A140" s="37"/>
      <c r="B140" s="36"/>
      <c r="C140" s="36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T140" s="37"/>
      <c r="U140" s="37"/>
      <c r="V140" s="37"/>
      <c r="W140" s="37"/>
      <c r="X140" s="37"/>
      <c r="Y140" s="37"/>
      <c r="Z140" s="37"/>
    </row>
    <row r="141" spans="1:26" ht="15.75" customHeight="1" x14ac:dyDescent="0.2">
      <c r="A141" s="37"/>
      <c r="B141" s="36"/>
      <c r="C141" s="36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T141" s="37"/>
      <c r="U141" s="37"/>
      <c r="V141" s="37"/>
      <c r="W141" s="37"/>
      <c r="X141" s="37"/>
      <c r="Y141" s="37"/>
      <c r="Z141" s="37"/>
    </row>
    <row r="142" spans="1:26" ht="15.75" customHeight="1" x14ac:dyDescent="0.2">
      <c r="A142" s="37"/>
      <c r="B142" s="36"/>
      <c r="C142" s="36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T142" s="37"/>
      <c r="U142" s="37"/>
      <c r="V142" s="37"/>
      <c r="W142" s="37"/>
      <c r="X142" s="37"/>
      <c r="Y142" s="37"/>
      <c r="Z142" s="37"/>
    </row>
    <row r="143" spans="1:26" ht="15.75" customHeight="1" x14ac:dyDescent="0.2">
      <c r="A143" s="37"/>
      <c r="B143" s="36"/>
      <c r="C143" s="36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T143" s="37"/>
      <c r="U143" s="37"/>
      <c r="V143" s="37"/>
      <c r="W143" s="37"/>
      <c r="X143" s="37"/>
      <c r="Y143" s="37"/>
      <c r="Z143" s="37"/>
    </row>
    <row r="144" spans="1:26" ht="15.75" customHeight="1" x14ac:dyDescent="0.2">
      <c r="A144" s="37"/>
      <c r="B144" s="36"/>
      <c r="C144" s="36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T144" s="37"/>
      <c r="U144" s="37"/>
      <c r="V144" s="37"/>
      <c r="W144" s="37"/>
      <c r="X144" s="37"/>
      <c r="Y144" s="37"/>
      <c r="Z144" s="37"/>
    </row>
    <row r="145" spans="1:26" ht="15.75" customHeight="1" x14ac:dyDescent="0.2">
      <c r="A145" s="37"/>
      <c r="B145" s="36"/>
      <c r="C145" s="36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T145" s="37"/>
      <c r="U145" s="37"/>
      <c r="V145" s="37"/>
      <c r="W145" s="37"/>
      <c r="X145" s="37"/>
      <c r="Y145" s="37"/>
      <c r="Z145" s="37"/>
    </row>
    <row r="146" spans="1:26" ht="15.75" customHeight="1" x14ac:dyDescent="0.2">
      <c r="A146" s="37"/>
      <c r="B146" s="36"/>
      <c r="C146" s="36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T146" s="37"/>
      <c r="U146" s="37"/>
      <c r="V146" s="37"/>
      <c r="W146" s="37"/>
      <c r="X146" s="37"/>
      <c r="Y146" s="37"/>
      <c r="Z146" s="37"/>
    </row>
    <row r="147" spans="1:26" ht="15.75" customHeight="1" x14ac:dyDescent="0.2">
      <c r="A147" s="37"/>
      <c r="B147" s="36"/>
      <c r="C147" s="36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T147" s="37"/>
      <c r="U147" s="37"/>
      <c r="V147" s="37"/>
      <c r="W147" s="37"/>
      <c r="X147" s="37"/>
      <c r="Y147" s="37"/>
      <c r="Z147" s="37"/>
    </row>
    <row r="148" spans="1:26" ht="15.75" customHeight="1" x14ac:dyDescent="0.2">
      <c r="A148" s="37"/>
      <c r="B148" s="36"/>
      <c r="C148" s="36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T148" s="37"/>
      <c r="U148" s="37"/>
      <c r="V148" s="37"/>
      <c r="W148" s="37"/>
      <c r="X148" s="37"/>
      <c r="Y148" s="37"/>
      <c r="Z148" s="37"/>
    </row>
    <row r="149" spans="1:26" ht="15.75" customHeight="1" x14ac:dyDescent="0.2">
      <c r="A149" s="37"/>
      <c r="B149" s="36"/>
      <c r="C149" s="36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T149" s="37"/>
      <c r="U149" s="37"/>
      <c r="V149" s="37"/>
      <c r="W149" s="37"/>
      <c r="X149" s="37"/>
      <c r="Y149" s="37"/>
      <c r="Z149" s="37"/>
    </row>
    <row r="150" spans="1:26" ht="15.75" customHeight="1" x14ac:dyDescent="0.2">
      <c r="A150" s="37"/>
      <c r="B150" s="36"/>
      <c r="C150" s="36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T150" s="37"/>
      <c r="U150" s="37"/>
      <c r="V150" s="37"/>
      <c r="W150" s="37"/>
      <c r="X150" s="37"/>
      <c r="Y150" s="37"/>
      <c r="Z150" s="37"/>
    </row>
    <row r="151" spans="1:26" ht="15.75" customHeight="1" x14ac:dyDescent="0.2">
      <c r="A151" s="37"/>
      <c r="B151" s="36"/>
      <c r="C151" s="36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T151" s="37"/>
      <c r="U151" s="37"/>
      <c r="V151" s="37"/>
      <c r="W151" s="37"/>
      <c r="X151" s="37"/>
      <c r="Y151" s="37"/>
      <c r="Z151" s="37"/>
    </row>
    <row r="152" spans="1:26" ht="15.75" customHeight="1" x14ac:dyDescent="0.2">
      <c r="A152" s="37"/>
      <c r="B152" s="36"/>
      <c r="C152" s="36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T152" s="37"/>
      <c r="U152" s="37"/>
      <c r="V152" s="37"/>
      <c r="W152" s="37"/>
      <c r="X152" s="37"/>
      <c r="Y152" s="37"/>
      <c r="Z152" s="37"/>
    </row>
    <row r="153" spans="1:26" ht="15.75" customHeight="1" x14ac:dyDescent="0.2">
      <c r="A153" s="37"/>
      <c r="B153" s="36"/>
      <c r="C153" s="36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T153" s="37"/>
      <c r="U153" s="37"/>
      <c r="V153" s="37"/>
      <c r="W153" s="37"/>
      <c r="X153" s="37"/>
      <c r="Y153" s="37"/>
      <c r="Z153" s="37"/>
    </row>
    <row r="154" spans="1:26" ht="15.75" customHeight="1" x14ac:dyDescent="0.2">
      <c r="A154" s="37"/>
      <c r="B154" s="36"/>
      <c r="C154" s="36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T154" s="37"/>
      <c r="U154" s="37"/>
      <c r="V154" s="37"/>
      <c r="W154" s="37"/>
      <c r="X154" s="37"/>
      <c r="Y154" s="37"/>
      <c r="Z154" s="37"/>
    </row>
    <row r="155" spans="1:26" ht="15.75" customHeight="1" x14ac:dyDescent="0.2">
      <c r="A155" s="37"/>
      <c r="B155" s="36"/>
      <c r="C155" s="36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T155" s="37"/>
      <c r="U155" s="37"/>
      <c r="V155" s="37"/>
      <c r="W155" s="37"/>
      <c r="X155" s="37"/>
      <c r="Y155" s="37"/>
      <c r="Z155" s="37"/>
    </row>
    <row r="156" spans="1:26" ht="15.75" customHeight="1" x14ac:dyDescent="0.2">
      <c r="A156" s="37"/>
      <c r="B156" s="36"/>
      <c r="C156" s="36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T156" s="37"/>
      <c r="U156" s="37"/>
      <c r="V156" s="37"/>
      <c r="W156" s="37"/>
      <c r="X156" s="37"/>
      <c r="Y156" s="37"/>
      <c r="Z156" s="37"/>
    </row>
    <row r="157" spans="1:26" ht="15.75" customHeight="1" x14ac:dyDescent="0.2">
      <c r="A157" s="37"/>
      <c r="B157" s="36"/>
      <c r="C157" s="36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T157" s="37"/>
      <c r="U157" s="37"/>
      <c r="V157" s="37"/>
      <c r="W157" s="37"/>
      <c r="X157" s="37"/>
      <c r="Y157" s="37"/>
      <c r="Z157" s="37"/>
    </row>
    <row r="158" spans="1:26" ht="15.75" customHeight="1" x14ac:dyDescent="0.2">
      <c r="A158" s="37"/>
      <c r="B158" s="36"/>
      <c r="C158" s="36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T158" s="37"/>
      <c r="U158" s="37"/>
      <c r="V158" s="37"/>
      <c r="W158" s="37"/>
      <c r="X158" s="37"/>
      <c r="Y158" s="37"/>
      <c r="Z158" s="37"/>
    </row>
    <row r="159" spans="1:26" ht="15.75" customHeight="1" x14ac:dyDescent="0.2">
      <c r="A159" s="37"/>
      <c r="B159" s="36"/>
      <c r="C159" s="36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T159" s="37"/>
      <c r="U159" s="37"/>
      <c r="V159" s="37"/>
      <c r="W159" s="37"/>
      <c r="X159" s="37"/>
      <c r="Y159" s="37"/>
      <c r="Z159" s="37"/>
    </row>
    <row r="160" spans="1:26" ht="15.75" customHeight="1" x14ac:dyDescent="0.2">
      <c r="A160" s="37"/>
      <c r="B160" s="36"/>
      <c r="C160" s="36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T160" s="37"/>
      <c r="U160" s="37"/>
      <c r="V160" s="37"/>
      <c r="W160" s="37"/>
      <c r="X160" s="37"/>
      <c r="Y160" s="37"/>
      <c r="Z160" s="37"/>
    </row>
    <row r="161" spans="1:26" ht="15.75" customHeight="1" x14ac:dyDescent="0.2">
      <c r="A161" s="37"/>
      <c r="B161" s="36"/>
      <c r="C161" s="36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T161" s="37"/>
      <c r="U161" s="37"/>
      <c r="V161" s="37"/>
      <c r="W161" s="37"/>
      <c r="X161" s="37"/>
      <c r="Y161" s="37"/>
      <c r="Z161" s="37"/>
    </row>
    <row r="162" spans="1:26" ht="15.75" customHeight="1" x14ac:dyDescent="0.2">
      <c r="A162" s="37"/>
      <c r="B162" s="36"/>
      <c r="C162" s="36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T162" s="37"/>
      <c r="U162" s="37"/>
      <c r="V162" s="37"/>
      <c r="W162" s="37"/>
      <c r="X162" s="37"/>
      <c r="Y162" s="37"/>
      <c r="Z162" s="37"/>
    </row>
    <row r="163" spans="1:26" ht="15.75" customHeight="1" x14ac:dyDescent="0.2">
      <c r="A163" s="37"/>
      <c r="B163" s="36"/>
      <c r="C163" s="36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T163" s="37"/>
      <c r="U163" s="37"/>
      <c r="V163" s="37"/>
      <c r="W163" s="37"/>
      <c r="X163" s="37"/>
      <c r="Y163" s="37"/>
      <c r="Z163" s="37"/>
    </row>
    <row r="164" spans="1:26" ht="15.75" customHeight="1" x14ac:dyDescent="0.2">
      <c r="A164" s="37"/>
      <c r="B164" s="36"/>
      <c r="C164" s="36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T164" s="37"/>
      <c r="U164" s="37"/>
      <c r="V164" s="37"/>
      <c r="W164" s="37"/>
      <c r="X164" s="37"/>
      <c r="Y164" s="37"/>
      <c r="Z164" s="37"/>
    </row>
    <row r="165" spans="1:26" ht="15.75" customHeight="1" x14ac:dyDescent="0.2">
      <c r="A165" s="37"/>
      <c r="B165" s="36"/>
      <c r="C165" s="36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T165" s="37"/>
      <c r="U165" s="37"/>
      <c r="V165" s="37"/>
      <c r="W165" s="37"/>
      <c r="X165" s="37"/>
      <c r="Y165" s="37"/>
      <c r="Z165" s="37"/>
    </row>
    <row r="166" spans="1:26" ht="15.75" customHeight="1" x14ac:dyDescent="0.2">
      <c r="A166" s="37"/>
      <c r="B166" s="36"/>
      <c r="C166" s="36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T166" s="37"/>
      <c r="U166" s="37"/>
      <c r="V166" s="37"/>
      <c r="W166" s="37"/>
      <c r="X166" s="37"/>
      <c r="Y166" s="37"/>
      <c r="Z166" s="37"/>
    </row>
    <row r="167" spans="1:26" ht="15.75" customHeight="1" x14ac:dyDescent="0.2">
      <c r="A167" s="37"/>
      <c r="B167" s="36"/>
      <c r="C167" s="36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T167" s="37"/>
      <c r="U167" s="37"/>
      <c r="V167" s="37"/>
      <c r="W167" s="37"/>
      <c r="X167" s="37"/>
      <c r="Y167" s="37"/>
      <c r="Z167" s="37"/>
    </row>
    <row r="168" spans="1:26" ht="15.75" customHeight="1" x14ac:dyDescent="0.2">
      <c r="A168" s="37"/>
      <c r="B168" s="36"/>
      <c r="C168" s="3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T168" s="37"/>
      <c r="U168" s="37"/>
      <c r="V168" s="37"/>
      <c r="W168" s="37"/>
      <c r="X168" s="37"/>
      <c r="Y168" s="37"/>
      <c r="Z168" s="37"/>
    </row>
    <row r="169" spans="1:26" ht="15.75" customHeight="1" x14ac:dyDescent="0.2">
      <c r="A169" s="37"/>
      <c r="B169" s="36"/>
      <c r="C169" s="36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T169" s="37"/>
      <c r="U169" s="37"/>
      <c r="V169" s="37"/>
      <c r="W169" s="37"/>
      <c r="X169" s="37"/>
      <c r="Y169" s="37"/>
      <c r="Z169" s="37"/>
    </row>
    <row r="170" spans="1:26" ht="15.75" customHeight="1" x14ac:dyDescent="0.2">
      <c r="A170" s="37"/>
      <c r="B170" s="36"/>
      <c r="C170" s="36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T170" s="37"/>
      <c r="U170" s="37"/>
      <c r="V170" s="37"/>
      <c r="W170" s="37"/>
      <c r="X170" s="37"/>
      <c r="Y170" s="37"/>
      <c r="Z170" s="37"/>
    </row>
    <row r="171" spans="1:26" ht="15.75" customHeight="1" x14ac:dyDescent="0.2">
      <c r="A171" s="37"/>
      <c r="B171" s="36"/>
      <c r="C171" s="36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T171" s="37"/>
      <c r="U171" s="37"/>
      <c r="V171" s="37"/>
      <c r="W171" s="37"/>
      <c r="X171" s="37"/>
      <c r="Y171" s="37"/>
      <c r="Z171" s="37"/>
    </row>
    <row r="172" spans="1:26" ht="15.75" customHeight="1" x14ac:dyDescent="0.2">
      <c r="A172" s="37"/>
      <c r="B172" s="36"/>
      <c r="C172" s="3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T172" s="37"/>
      <c r="U172" s="37"/>
      <c r="V172" s="37"/>
      <c r="W172" s="37"/>
      <c r="X172" s="37"/>
      <c r="Y172" s="37"/>
      <c r="Z172" s="37"/>
    </row>
    <row r="173" spans="1:26" ht="15.75" customHeight="1" x14ac:dyDescent="0.2">
      <c r="A173" s="37"/>
      <c r="B173" s="36"/>
      <c r="C173" s="36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T173" s="37"/>
      <c r="U173" s="37"/>
      <c r="V173" s="37"/>
      <c r="W173" s="37"/>
      <c r="X173" s="37"/>
      <c r="Y173" s="37"/>
      <c r="Z173" s="37"/>
    </row>
    <row r="174" spans="1:26" ht="15.75" customHeight="1" x14ac:dyDescent="0.2">
      <c r="A174" s="37"/>
      <c r="B174" s="36"/>
      <c r="C174" s="36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T174" s="37"/>
      <c r="U174" s="37"/>
      <c r="V174" s="37"/>
      <c r="W174" s="37"/>
      <c r="X174" s="37"/>
      <c r="Y174" s="37"/>
      <c r="Z174" s="37"/>
    </row>
    <row r="175" spans="1:26" ht="15.75" customHeight="1" x14ac:dyDescent="0.2">
      <c r="A175" s="37"/>
      <c r="B175" s="36"/>
      <c r="C175" s="36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T175" s="37"/>
      <c r="U175" s="37"/>
      <c r="V175" s="37"/>
      <c r="W175" s="37"/>
      <c r="X175" s="37"/>
      <c r="Y175" s="37"/>
      <c r="Z175" s="37"/>
    </row>
    <row r="176" spans="1:26" ht="15.75" customHeight="1" x14ac:dyDescent="0.2">
      <c r="A176" s="37"/>
      <c r="B176" s="36"/>
      <c r="C176" s="3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T176" s="37"/>
      <c r="U176" s="37"/>
      <c r="V176" s="37"/>
      <c r="W176" s="37"/>
      <c r="X176" s="37"/>
      <c r="Y176" s="37"/>
      <c r="Z176" s="37"/>
    </row>
    <row r="177" spans="1:26" ht="15.75" customHeight="1" x14ac:dyDescent="0.2">
      <c r="A177" s="37"/>
      <c r="B177" s="36"/>
      <c r="C177" s="36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T177" s="37"/>
      <c r="U177" s="37"/>
      <c r="V177" s="37"/>
      <c r="W177" s="37"/>
      <c r="X177" s="37"/>
      <c r="Y177" s="37"/>
      <c r="Z177" s="37"/>
    </row>
    <row r="178" spans="1:26" ht="15.75" customHeight="1" x14ac:dyDescent="0.2">
      <c r="A178" s="37"/>
      <c r="B178" s="36"/>
      <c r="C178" s="36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T178" s="37"/>
      <c r="U178" s="37"/>
      <c r="V178" s="37"/>
      <c r="W178" s="37"/>
      <c r="X178" s="37"/>
      <c r="Y178" s="37"/>
      <c r="Z178" s="37"/>
    </row>
    <row r="179" spans="1:26" ht="15.75" customHeight="1" x14ac:dyDescent="0.2">
      <c r="A179" s="37"/>
      <c r="B179" s="36"/>
      <c r="C179" s="36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T179" s="37"/>
      <c r="U179" s="37"/>
      <c r="V179" s="37"/>
      <c r="W179" s="37"/>
      <c r="X179" s="37"/>
      <c r="Y179" s="37"/>
      <c r="Z179" s="37"/>
    </row>
    <row r="180" spans="1:26" ht="15.75" customHeight="1" x14ac:dyDescent="0.2">
      <c r="A180" s="37"/>
      <c r="B180" s="36"/>
      <c r="C180" s="3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T180" s="37"/>
      <c r="U180" s="37"/>
      <c r="V180" s="37"/>
      <c r="W180" s="37"/>
      <c r="X180" s="37"/>
      <c r="Y180" s="37"/>
      <c r="Z180" s="37"/>
    </row>
    <row r="181" spans="1:26" ht="15.75" customHeight="1" x14ac:dyDescent="0.2">
      <c r="A181" s="37"/>
      <c r="B181" s="36"/>
      <c r="C181" s="36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T181" s="37"/>
      <c r="U181" s="37"/>
      <c r="V181" s="37"/>
      <c r="W181" s="37"/>
      <c r="X181" s="37"/>
      <c r="Y181" s="37"/>
      <c r="Z181" s="37"/>
    </row>
    <row r="182" spans="1:26" ht="15.75" customHeight="1" x14ac:dyDescent="0.2">
      <c r="A182" s="37"/>
      <c r="B182" s="36"/>
      <c r="C182" s="36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T182" s="37"/>
      <c r="U182" s="37"/>
      <c r="V182" s="37"/>
      <c r="W182" s="37"/>
      <c r="X182" s="37"/>
      <c r="Y182" s="37"/>
      <c r="Z182" s="37"/>
    </row>
    <row r="183" spans="1:26" ht="15.75" customHeight="1" x14ac:dyDescent="0.2">
      <c r="A183" s="37"/>
      <c r="B183" s="36"/>
      <c r="C183" s="36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T183" s="37"/>
      <c r="U183" s="37"/>
      <c r="V183" s="37"/>
      <c r="W183" s="37"/>
      <c r="X183" s="37"/>
      <c r="Y183" s="37"/>
      <c r="Z183" s="37"/>
    </row>
    <row r="184" spans="1:26" ht="15.75" customHeight="1" x14ac:dyDescent="0.2">
      <c r="A184" s="37"/>
      <c r="B184" s="36"/>
      <c r="C184" s="3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T184" s="37"/>
      <c r="U184" s="37"/>
      <c r="V184" s="37"/>
      <c r="W184" s="37"/>
      <c r="X184" s="37"/>
      <c r="Y184" s="37"/>
      <c r="Z184" s="37"/>
    </row>
    <row r="185" spans="1:26" ht="15.75" customHeight="1" x14ac:dyDescent="0.2">
      <c r="A185" s="37"/>
      <c r="B185" s="36"/>
      <c r="C185" s="36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T185" s="37"/>
      <c r="U185" s="37"/>
      <c r="V185" s="37"/>
      <c r="W185" s="37"/>
      <c r="X185" s="37"/>
      <c r="Y185" s="37"/>
      <c r="Z185" s="37"/>
    </row>
    <row r="186" spans="1:26" ht="15.75" customHeight="1" x14ac:dyDescent="0.2">
      <c r="A186" s="37"/>
      <c r="B186" s="36"/>
      <c r="C186" s="36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T186" s="37"/>
      <c r="U186" s="37"/>
      <c r="V186" s="37"/>
      <c r="W186" s="37"/>
      <c r="X186" s="37"/>
      <c r="Y186" s="37"/>
      <c r="Z186" s="37"/>
    </row>
    <row r="187" spans="1:26" ht="15.75" customHeight="1" x14ac:dyDescent="0.2">
      <c r="A187" s="37"/>
      <c r="B187" s="36"/>
      <c r="C187" s="36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T187" s="37"/>
      <c r="U187" s="37"/>
      <c r="V187" s="37"/>
      <c r="W187" s="37"/>
      <c r="X187" s="37"/>
      <c r="Y187" s="37"/>
      <c r="Z187" s="37"/>
    </row>
    <row r="188" spans="1:26" ht="15.75" customHeight="1" x14ac:dyDescent="0.2">
      <c r="A188" s="37"/>
      <c r="B188" s="36"/>
      <c r="C188" s="3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T188" s="37"/>
      <c r="U188" s="37"/>
      <c r="V188" s="37"/>
      <c r="W188" s="37"/>
      <c r="X188" s="37"/>
      <c r="Y188" s="37"/>
      <c r="Z188" s="37"/>
    </row>
    <row r="189" spans="1:26" ht="15.75" customHeight="1" x14ac:dyDescent="0.2">
      <c r="A189" s="37"/>
      <c r="B189" s="36"/>
      <c r="C189" s="36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T189" s="37"/>
      <c r="U189" s="37"/>
      <c r="V189" s="37"/>
      <c r="W189" s="37"/>
      <c r="X189" s="37"/>
      <c r="Y189" s="37"/>
      <c r="Z189" s="37"/>
    </row>
    <row r="190" spans="1:26" ht="15.75" customHeight="1" x14ac:dyDescent="0.2">
      <c r="A190" s="37"/>
      <c r="B190" s="36"/>
      <c r="C190" s="36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T190" s="37"/>
      <c r="U190" s="37"/>
      <c r="V190" s="37"/>
      <c r="W190" s="37"/>
      <c r="X190" s="37"/>
      <c r="Y190" s="37"/>
      <c r="Z190" s="37"/>
    </row>
    <row r="191" spans="1:26" ht="15.75" customHeight="1" x14ac:dyDescent="0.2">
      <c r="A191" s="37"/>
      <c r="B191" s="36"/>
      <c r="C191" s="36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T191" s="37"/>
      <c r="U191" s="37"/>
      <c r="V191" s="37"/>
      <c r="W191" s="37"/>
      <c r="X191" s="37"/>
      <c r="Y191" s="37"/>
      <c r="Z191" s="37"/>
    </row>
    <row r="192" spans="1:26" ht="15.75" customHeight="1" x14ac:dyDescent="0.2">
      <c r="A192" s="37"/>
      <c r="B192" s="36"/>
      <c r="C192" s="3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T192" s="37"/>
      <c r="U192" s="37"/>
      <c r="V192" s="37"/>
      <c r="W192" s="37"/>
      <c r="X192" s="37"/>
      <c r="Y192" s="37"/>
      <c r="Z192" s="37"/>
    </row>
    <row r="193" spans="1:26" ht="15.75" customHeight="1" x14ac:dyDescent="0.2">
      <c r="A193" s="37"/>
      <c r="B193" s="36"/>
      <c r="C193" s="36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T193" s="37"/>
      <c r="U193" s="37"/>
      <c r="V193" s="37"/>
      <c r="W193" s="37"/>
      <c r="X193" s="37"/>
      <c r="Y193" s="37"/>
      <c r="Z193" s="37"/>
    </row>
    <row r="194" spans="1:26" ht="15.75" customHeight="1" x14ac:dyDescent="0.2">
      <c r="A194" s="37"/>
      <c r="B194" s="36"/>
      <c r="C194" s="36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T194" s="37"/>
      <c r="U194" s="37"/>
      <c r="V194" s="37"/>
      <c r="W194" s="37"/>
      <c r="X194" s="37"/>
      <c r="Y194" s="37"/>
      <c r="Z194" s="37"/>
    </row>
    <row r="195" spans="1:26" ht="15.75" customHeight="1" x14ac:dyDescent="0.2">
      <c r="A195" s="37"/>
      <c r="B195" s="36"/>
      <c r="C195" s="36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T195" s="37"/>
      <c r="U195" s="37"/>
      <c r="V195" s="37"/>
      <c r="W195" s="37"/>
      <c r="X195" s="37"/>
      <c r="Y195" s="37"/>
      <c r="Z195" s="37"/>
    </row>
    <row r="196" spans="1:26" ht="15.75" customHeight="1" x14ac:dyDescent="0.2">
      <c r="A196" s="37"/>
      <c r="B196" s="36"/>
      <c r="C196" s="3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T196" s="37"/>
      <c r="U196" s="37"/>
      <c r="V196" s="37"/>
      <c r="W196" s="37"/>
      <c r="X196" s="37"/>
      <c r="Y196" s="37"/>
      <c r="Z196" s="37"/>
    </row>
    <row r="197" spans="1:26" ht="15.75" customHeight="1" x14ac:dyDescent="0.2">
      <c r="A197" s="37"/>
      <c r="B197" s="36"/>
      <c r="C197" s="36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T197" s="37"/>
      <c r="U197" s="37"/>
      <c r="V197" s="37"/>
      <c r="W197" s="37"/>
      <c r="X197" s="37"/>
      <c r="Y197" s="37"/>
      <c r="Z197" s="37"/>
    </row>
    <row r="198" spans="1:26" ht="15.75" customHeight="1" x14ac:dyDescent="0.2">
      <c r="A198" s="37"/>
      <c r="B198" s="36"/>
      <c r="C198" s="36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T198" s="37"/>
      <c r="U198" s="37"/>
      <c r="V198" s="37"/>
      <c r="W198" s="37"/>
      <c r="X198" s="37"/>
      <c r="Y198" s="37"/>
      <c r="Z198" s="37"/>
    </row>
    <row r="199" spans="1:26" ht="15.75" customHeight="1" x14ac:dyDescent="0.2">
      <c r="A199" s="37"/>
      <c r="B199" s="36"/>
      <c r="C199" s="36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T199" s="37"/>
      <c r="U199" s="37"/>
      <c r="V199" s="37"/>
      <c r="W199" s="37"/>
      <c r="X199" s="37"/>
      <c r="Y199" s="37"/>
      <c r="Z199" s="37"/>
    </row>
    <row r="200" spans="1:26" ht="15.75" customHeight="1" x14ac:dyDescent="0.2">
      <c r="A200" s="37"/>
      <c r="B200" s="36"/>
      <c r="C200" s="3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T200" s="37"/>
      <c r="U200" s="37"/>
      <c r="V200" s="37"/>
      <c r="W200" s="37"/>
      <c r="X200" s="37"/>
      <c r="Y200" s="37"/>
      <c r="Z200" s="37"/>
    </row>
    <row r="201" spans="1:26" ht="15.75" customHeight="1" x14ac:dyDescent="0.2">
      <c r="A201" s="37"/>
      <c r="B201" s="36"/>
      <c r="C201" s="36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T201" s="37"/>
      <c r="U201" s="37"/>
      <c r="V201" s="37"/>
      <c r="W201" s="37"/>
      <c r="X201" s="37"/>
      <c r="Y201" s="37"/>
      <c r="Z201" s="37"/>
    </row>
    <row r="202" spans="1:26" ht="15.75" customHeight="1" x14ac:dyDescent="0.2">
      <c r="A202" s="37"/>
      <c r="B202" s="36"/>
      <c r="C202" s="36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T202" s="37"/>
      <c r="U202" s="37"/>
      <c r="V202" s="37"/>
      <c r="W202" s="37"/>
      <c r="X202" s="37"/>
      <c r="Y202" s="37"/>
      <c r="Z202" s="37"/>
    </row>
    <row r="203" spans="1:26" ht="15.75" customHeight="1" x14ac:dyDescent="0.2">
      <c r="A203" s="37"/>
      <c r="B203" s="36"/>
      <c r="C203" s="36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T203" s="37"/>
      <c r="U203" s="37"/>
      <c r="V203" s="37"/>
      <c r="W203" s="37"/>
      <c r="X203" s="37"/>
      <c r="Y203" s="37"/>
      <c r="Z203" s="37"/>
    </row>
    <row r="204" spans="1:26" ht="15.75" customHeight="1" x14ac:dyDescent="0.2">
      <c r="A204" s="37"/>
      <c r="B204" s="36"/>
      <c r="C204" s="3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T204" s="37"/>
      <c r="U204" s="37"/>
      <c r="V204" s="37"/>
      <c r="W204" s="37"/>
      <c r="X204" s="37"/>
      <c r="Y204" s="37"/>
      <c r="Z204" s="37"/>
    </row>
    <row r="205" spans="1:26" ht="15.75" customHeight="1" x14ac:dyDescent="0.2">
      <c r="A205" s="37"/>
      <c r="B205" s="36"/>
      <c r="C205" s="36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T205" s="37"/>
      <c r="U205" s="37"/>
      <c r="V205" s="37"/>
      <c r="W205" s="37"/>
      <c r="X205" s="37"/>
      <c r="Y205" s="37"/>
      <c r="Z205" s="37"/>
    </row>
    <row r="206" spans="1:26" ht="15.75" customHeight="1" x14ac:dyDescent="0.2">
      <c r="A206" s="37"/>
      <c r="B206" s="36"/>
      <c r="C206" s="36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T206" s="37"/>
      <c r="U206" s="37"/>
      <c r="V206" s="37"/>
      <c r="W206" s="37"/>
      <c r="X206" s="37"/>
      <c r="Y206" s="37"/>
      <c r="Z206" s="37"/>
    </row>
    <row r="207" spans="1:26" ht="15.75" customHeight="1" x14ac:dyDescent="0.2">
      <c r="A207" s="37"/>
      <c r="B207" s="36"/>
      <c r="C207" s="36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T207" s="37"/>
      <c r="U207" s="37"/>
      <c r="V207" s="37"/>
      <c r="W207" s="37"/>
      <c r="X207" s="37"/>
      <c r="Y207" s="37"/>
      <c r="Z207" s="37"/>
    </row>
    <row r="208" spans="1:26" ht="15.75" customHeight="1" x14ac:dyDescent="0.2">
      <c r="A208" s="37"/>
      <c r="B208" s="36"/>
      <c r="C208" s="3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T208" s="37"/>
      <c r="U208" s="37"/>
      <c r="V208" s="37"/>
      <c r="W208" s="37"/>
      <c r="X208" s="37"/>
      <c r="Y208" s="37"/>
      <c r="Z208" s="37"/>
    </row>
    <row r="209" spans="1:26" ht="15.75" customHeight="1" x14ac:dyDescent="0.2">
      <c r="A209" s="37"/>
      <c r="B209" s="36"/>
      <c r="C209" s="36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T209" s="37"/>
      <c r="U209" s="37"/>
      <c r="V209" s="37"/>
      <c r="W209" s="37"/>
      <c r="X209" s="37"/>
      <c r="Y209" s="37"/>
      <c r="Z209" s="37"/>
    </row>
    <row r="210" spans="1:26" ht="15.75" customHeight="1" x14ac:dyDescent="0.2">
      <c r="A210" s="37"/>
      <c r="B210" s="36"/>
      <c r="C210" s="36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T210" s="37"/>
      <c r="U210" s="37"/>
      <c r="V210" s="37"/>
      <c r="W210" s="37"/>
      <c r="X210" s="37"/>
      <c r="Y210" s="37"/>
      <c r="Z210" s="37"/>
    </row>
    <row r="211" spans="1:26" ht="15.75" customHeight="1" x14ac:dyDescent="0.2">
      <c r="A211" s="37"/>
      <c r="B211" s="36"/>
      <c r="C211" s="36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T211" s="37"/>
      <c r="U211" s="37"/>
      <c r="V211" s="37"/>
      <c r="W211" s="37"/>
      <c r="X211" s="37"/>
      <c r="Y211" s="37"/>
      <c r="Z211" s="37"/>
    </row>
    <row r="212" spans="1:26" ht="15.75" customHeight="1" x14ac:dyDescent="0.2">
      <c r="A212" s="37"/>
      <c r="B212" s="36"/>
      <c r="C212" s="3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T212" s="37"/>
      <c r="U212" s="37"/>
      <c r="V212" s="37"/>
      <c r="W212" s="37"/>
      <c r="X212" s="37"/>
      <c r="Y212" s="37"/>
      <c r="Z212" s="37"/>
    </row>
    <row r="213" spans="1:26" ht="15.75" customHeight="1" x14ac:dyDescent="0.2">
      <c r="A213" s="37"/>
      <c r="B213" s="36"/>
      <c r="C213" s="36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T213" s="37"/>
      <c r="U213" s="37"/>
      <c r="V213" s="37"/>
      <c r="W213" s="37"/>
      <c r="X213" s="37"/>
      <c r="Y213" s="37"/>
      <c r="Z213" s="37"/>
    </row>
    <row r="214" spans="1:26" ht="15.75" customHeight="1" x14ac:dyDescent="0.2">
      <c r="A214" s="37"/>
      <c r="B214" s="36"/>
      <c r="C214" s="36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T214" s="37"/>
      <c r="U214" s="37"/>
      <c r="V214" s="37"/>
      <c r="W214" s="37"/>
      <c r="X214" s="37"/>
      <c r="Y214" s="37"/>
      <c r="Z214" s="37"/>
    </row>
    <row r="215" spans="1:26" ht="15.75" customHeight="1" x14ac:dyDescent="0.2">
      <c r="A215" s="37"/>
      <c r="B215" s="36"/>
      <c r="C215" s="36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T215" s="37"/>
      <c r="U215" s="37"/>
      <c r="V215" s="37"/>
      <c r="W215" s="37"/>
      <c r="X215" s="37"/>
      <c r="Y215" s="37"/>
      <c r="Z215" s="37"/>
    </row>
    <row r="216" spans="1:26" ht="15.75" customHeight="1" x14ac:dyDescent="0.2">
      <c r="A216" s="37"/>
      <c r="B216" s="36"/>
      <c r="C216" s="3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T216" s="37"/>
      <c r="U216" s="37"/>
      <c r="V216" s="37"/>
      <c r="W216" s="37"/>
      <c r="X216" s="37"/>
      <c r="Y216" s="37"/>
      <c r="Z216" s="37"/>
    </row>
    <row r="217" spans="1:26" ht="15.75" customHeight="1" x14ac:dyDescent="0.2">
      <c r="A217" s="37"/>
      <c r="B217" s="36"/>
      <c r="C217" s="36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T217" s="37"/>
      <c r="U217" s="37"/>
      <c r="V217" s="37"/>
      <c r="W217" s="37"/>
      <c r="X217" s="37"/>
      <c r="Y217" s="37"/>
      <c r="Z217" s="37"/>
    </row>
    <row r="218" spans="1:26" ht="15.75" customHeight="1" x14ac:dyDescent="0.2">
      <c r="A218" s="37"/>
      <c r="B218" s="36"/>
      <c r="C218" s="36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T218" s="37"/>
      <c r="U218" s="37"/>
      <c r="V218" s="37"/>
      <c r="W218" s="37"/>
      <c r="X218" s="37"/>
      <c r="Y218" s="37"/>
      <c r="Z218" s="37"/>
    </row>
    <row r="219" spans="1:26" ht="15.75" customHeight="1" x14ac:dyDescent="0.2">
      <c r="A219" s="37"/>
      <c r="B219" s="36"/>
      <c r="C219" s="36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T219" s="37"/>
      <c r="U219" s="37"/>
      <c r="V219" s="37"/>
      <c r="W219" s="37"/>
      <c r="X219" s="37"/>
      <c r="Y219" s="37"/>
      <c r="Z219" s="37"/>
    </row>
    <row r="220" spans="1:26" ht="15.75" customHeight="1" x14ac:dyDescent="0.2">
      <c r="A220" s="37"/>
      <c r="B220" s="36"/>
      <c r="C220" s="3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T220" s="37"/>
      <c r="U220" s="37"/>
      <c r="V220" s="37"/>
      <c r="W220" s="37"/>
      <c r="X220" s="37"/>
      <c r="Y220" s="37"/>
      <c r="Z220" s="37"/>
    </row>
    <row r="221" spans="1:26" ht="15.75" customHeight="1" x14ac:dyDescent="0.2">
      <c r="A221" s="37"/>
      <c r="B221" s="36"/>
      <c r="C221" s="36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T221" s="37"/>
      <c r="U221" s="37"/>
      <c r="V221" s="37"/>
      <c r="W221" s="37"/>
      <c r="X221" s="37"/>
      <c r="Y221" s="37"/>
      <c r="Z221" s="37"/>
    </row>
    <row r="222" spans="1:26" ht="15.75" customHeight="1" x14ac:dyDescent="0.2">
      <c r="A222" s="37"/>
      <c r="B222" s="36"/>
      <c r="C222" s="36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T222" s="37"/>
      <c r="U222" s="37"/>
      <c r="V222" s="37"/>
      <c r="W222" s="37"/>
      <c r="X222" s="37"/>
      <c r="Y222" s="37"/>
      <c r="Z222" s="37"/>
    </row>
    <row r="223" spans="1:26" ht="15.75" customHeight="1" x14ac:dyDescent="0.2">
      <c r="A223" s="37"/>
      <c r="B223" s="36"/>
      <c r="C223" s="36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T223" s="37"/>
      <c r="U223" s="37"/>
      <c r="V223" s="37"/>
      <c r="W223" s="37"/>
      <c r="X223" s="37"/>
      <c r="Y223" s="37"/>
      <c r="Z223" s="37"/>
    </row>
    <row r="224" spans="1:26" ht="15.75" customHeight="1" x14ac:dyDescent="0.2">
      <c r="A224" s="37"/>
      <c r="B224" s="36"/>
      <c r="C224" s="3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T224" s="37"/>
      <c r="U224" s="37"/>
      <c r="V224" s="37"/>
      <c r="W224" s="37"/>
      <c r="X224" s="37"/>
      <c r="Y224" s="37"/>
      <c r="Z224" s="37"/>
    </row>
    <row r="225" spans="1:26" ht="15.75" customHeight="1" x14ac:dyDescent="0.2">
      <c r="A225" s="37"/>
      <c r="B225" s="36"/>
      <c r="C225" s="36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T225" s="37"/>
      <c r="U225" s="37"/>
      <c r="V225" s="37"/>
      <c r="W225" s="37"/>
      <c r="X225" s="37"/>
      <c r="Y225" s="37"/>
      <c r="Z225" s="37"/>
    </row>
    <row r="226" spans="1:26" ht="15.75" customHeight="1" x14ac:dyDescent="0.2">
      <c r="A226" s="37"/>
      <c r="B226" s="36"/>
      <c r="C226" s="36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T226" s="37"/>
      <c r="U226" s="37"/>
      <c r="V226" s="37"/>
      <c r="W226" s="37"/>
      <c r="X226" s="37"/>
      <c r="Y226" s="37"/>
      <c r="Z226" s="37"/>
    </row>
    <row r="227" spans="1:26" ht="15.75" customHeight="1" x14ac:dyDescent="0.2">
      <c r="A227" s="37"/>
      <c r="B227" s="36"/>
      <c r="C227" s="36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T227" s="37"/>
      <c r="U227" s="37"/>
      <c r="V227" s="37"/>
      <c r="W227" s="37"/>
      <c r="X227" s="37"/>
      <c r="Y227" s="37"/>
      <c r="Z227" s="37"/>
    </row>
    <row r="228" spans="1:26" ht="15.75" customHeight="1" x14ac:dyDescent="0.2">
      <c r="A228" s="37"/>
      <c r="B228" s="36"/>
      <c r="C228" s="3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T228" s="37"/>
      <c r="U228" s="37"/>
      <c r="V228" s="37"/>
      <c r="W228" s="37"/>
      <c r="X228" s="37"/>
      <c r="Y228" s="37"/>
      <c r="Z228" s="37"/>
    </row>
    <row r="229" spans="1:26" ht="15.75" customHeight="1" x14ac:dyDescent="0.2">
      <c r="A229" s="37"/>
      <c r="B229" s="36"/>
      <c r="C229" s="36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T229" s="37"/>
      <c r="U229" s="37"/>
      <c r="V229" s="37"/>
      <c r="W229" s="37"/>
      <c r="X229" s="37"/>
      <c r="Y229" s="37"/>
      <c r="Z229" s="37"/>
    </row>
    <row r="230" spans="1:26" ht="15.75" customHeight="1" x14ac:dyDescent="0.2">
      <c r="A230" s="37"/>
      <c r="B230" s="36"/>
      <c r="C230" s="36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T230" s="37"/>
      <c r="U230" s="37"/>
      <c r="V230" s="37"/>
      <c r="W230" s="37"/>
      <c r="X230" s="37"/>
      <c r="Y230" s="37"/>
      <c r="Z230" s="37"/>
    </row>
    <row r="231" spans="1:26" ht="15.75" customHeight="1" x14ac:dyDescent="0.2">
      <c r="A231" s="37"/>
      <c r="B231" s="36"/>
      <c r="C231" s="36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T231" s="37"/>
      <c r="U231" s="37"/>
      <c r="V231" s="37"/>
      <c r="W231" s="37"/>
      <c r="X231" s="37"/>
      <c r="Y231" s="37"/>
      <c r="Z231" s="37"/>
    </row>
    <row r="232" spans="1:26" ht="15.75" customHeight="1" x14ac:dyDescent="0.2">
      <c r="A232" s="37"/>
      <c r="B232" s="36"/>
      <c r="C232" s="3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T232" s="37"/>
      <c r="U232" s="37"/>
      <c r="V232" s="37"/>
      <c r="W232" s="37"/>
      <c r="X232" s="37"/>
      <c r="Y232" s="37"/>
      <c r="Z232" s="37"/>
    </row>
    <row r="233" spans="1:26" ht="15.75" customHeight="1" x14ac:dyDescent="0.2">
      <c r="A233" s="37"/>
      <c r="B233" s="36"/>
      <c r="C233" s="36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T233" s="37"/>
      <c r="U233" s="37"/>
      <c r="V233" s="37"/>
      <c r="W233" s="37"/>
      <c r="X233" s="37"/>
      <c r="Y233" s="37"/>
      <c r="Z233" s="37"/>
    </row>
    <row r="234" spans="1:26" ht="15.75" customHeight="1" x14ac:dyDescent="0.2">
      <c r="A234" s="37"/>
      <c r="B234" s="36"/>
      <c r="C234" s="36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T234" s="37"/>
      <c r="U234" s="37"/>
      <c r="V234" s="37"/>
      <c r="W234" s="37"/>
      <c r="X234" s="37"/>
      <c r="Y234" s="37"/>
      <c r="Z234" s="37"/>
    </row>
    <row r="235" spans="1:26" ht="15.75" customHeight="1" x14ac:dyDescent="0.2">
      <c r="A235" s="37"/>
      <c r="B235" s="36"/>
      <c r="C235" s="36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T235" s="37"/>
      <c r="U235" s="37"/>
      <c r="V235" s="37"/>
      <c r="W235" s="37"/>
      <c r="X235" s="37"/>
      <c r="Y235" s="37"/>
      <c r="Z235" s="37"/>
    </row>
    <row r="236" spans="1:26" ht="15.75" customHeight="1" x14ac:dyDescent="0.2">
      <c r="A236" s="37"/>
      <c r="B236" s="36"/>
      <c r="C236" s="3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T236" s="37"/>
      <c r="U236" s="37"/>
      <c r="V236" s="37"/>
      <c r="W236" s="37"/>
      <c r="X236" s="37"/>
      <c r="Y236" s="37"/>
      <c r="Z236" s="37"/>
    </row>
    <row r="237" spans="1:26" ht="15.75" customHeight="1" x14ac:dyDescent="0.2">
      <c r="A237" s="37"/>
      <c r="B237" s="36"/>
      <c r="C237" s="36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T237" s="37"/>
      <c r="U237" s="37"/>
      <c r="V237" s="37"/>
      <c r="W237" s="37"/>
      <c r="X237" s="37"/>
      <c r="Y237" s="37"/>
      <c r="Z237" s="37"/>
    </row>
    <row r="238" spans="1:26" ht="15.75" customHeight="1" x14ac:dyDescent="0.2">
      <c r="A238" s="37"/>
      <c r="B238" s="36"/>
      <c r="C238" s="36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T238" s="37"/>
      <c r="U238" s="37"/>
      <c r="V238" s="37"/>
      <c r="W238" s="37"/>
      <c r="X238" s="37"/>
      <c r="Y238" s="37"/>
      <c r="Z238" s="37"/>
    </row>
    <row r="239" spans="1:26" ht="15.75" customHeight="1" x14ac:dyDescent="0.2">
      <c r="A239" s="37"/>
      <c r="B239" s="36"/>
      <c r="C239" s="36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T239" s="37"/>
      <c r="U239" s="37"/>
      <c r="V239" s="37"/>
      <c r="W239" s="37"/>
      <c r="X239" s="37"/>
      <c r="Y239" s="37"/>
      <c r="Z239" s="37"/>
    </row>
    <row r="240" spans="1:26" ht="15.75" customHeight="1" x14ac:dyDescent="0.2">
      <c r="A240" s="37"/>
      <c r="B240" s="36"/>
      <c r="C240" s="3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T240" s="37"/>
      <c r="U240" s="37"/>
      <c r="V240" s="37"/>
      <c r="W240" s="37"/>
      <c r="X240" s="37"/>
      <c r="Y240" s="37"/>
      <c r="Z240" s="37"/>
    </row>
    <row r="241" spans="1:26" ht="15.75" customHeight="1" x14ac:dyDescent="0.2">
      <c r="A241" s="37"/>
      <c r="B241" s="36"/>
      <c r="C241" s="36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T241" s="37"/>
      <c r="U241" s="37"/>
      <c r="V241" s="37"/>
      <c r="W241" s="37"/>
      <c r="X241" s="37"/>
      <c r="Y241" s="37"/>
      <c r="Z241" s="37"/>
    </row>
    <row r="242" spans="1:26" ht="15.75" customHeight="1" x14ac:dyDescent="0.2">
      <c r="A242" s="37"/>
      <c r="B242" s="36"/>
      <c r="C242" s="36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T242" s="37"/>
      <c r="U242" s="37"/>
      <c r="V242" s="37"/>
      <c r="W242" s="37"/>
      <c r="X242" s="37"/>
      <c r="Y242" s="37"/>
      <c r="Z242" s="37"/>
    </row>
    <row r="243" spans="1:26" ht="15.75" customHeight="1" x14ac:dyDescent="0.2">
      <c r="A243" s="37"/>
      <c r="B243" s="36"/>
      <c r="C243" s="36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T243" s="37"/>
      <c r="U243" s="37"/>
      <c r="V243" s="37"/>
      <c r="W243" s="37"/>
      <c r="X243" s="37"/>
      <c r="Y243" s="37"/>
      <c r="Z243" s="37"/>
    </row>
    <row r="244" spans="1:26" ht="15.75" customHeight="1" x14ac:dyDescent="0.2">
      <c r="A244" s="37"/>
      <c r="B244" s="36"/>
      <c r="C244" s="36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T244" s="37"/>
      <c r="U244" s="37"/>
      <c r="V244" s="37"/>
      <c r="W244" s="37"/>
      <c r="X244" s="37"/>
      <c r="Y244" s="37"/>
      <c r="Z244" s="37"/>
    </row>
    <row r="245" spans="1:26" ht="15.75" customHeight="1" x14ac:dyDescent="0.2">
      <c r="A245" s="37"/>
      <c r="B245" s="36"/>
      <c r="C245" s="36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T245" s="37"/>
      <c r="U245" s="37"/>
      <c r="V245" s="37"/>
      <c r="W245" s="37"/>
      <c r="X245" s="37"/>
      <c r="Y245" s="37"/>
      <c r="Z245" s="37"/>
    </row>
    <row r="246" spans="1:26" ht="15.75" customHeight="1" x14ac:dyDescent="0.2">
      <c r="A246" s="37"/>
      <c r="B246" s="36"/>
      <c r="C246" s="36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T246" s="37"/>
      <c r="U246" s="37"/>
      <c r="V246" s="37"/>
      <c r="W246" s="37"/>
      <c r="X246" s="37"/>
      <c r="Y246" s="37"/>
      <c r="Z246" s="37"/>
    </row>
    <row r="247" spans="1:26" ht="15.75" customHeight="1" x14ac:dyDescent="0.2">
      <c r="A247" s="37"/>
      <c r="B247" s="36"/>
      <c r="C247" s="36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T247" s="37"/>
      <c r="U247" s="37"/>
      <c r="V247" s="37"/>
      <c r="W247" s="37"/>
      <c r="X247" s="37"/>
      <c r="Y247" s="37"/>
      <c r="Z247" s="37"/>
    </row>
    <row r="248" spans="1:26" ht="15.75" customHeight="1" x14ac:dyDescent="0.2">
      <c r="A248" s="37"/>
      <c r="B248" s="36"/>
      <c r="C248" s="36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T248" s="37"/>
      <c r="U248" s="37"/>
      <c r="V248" s="37"/>
      <c r="W248" s="37"/>
      <c r="X248" s="37"/>
      <c r="Y248" s="37"/>
      <c r="Z248" s="37"/>
    </row>
    <row r="249" spans="1:26" ht="15.75" customHeight="1" x14ac:dyDescent="0.2">
      <c r="A249" s="37"/>
      <c r="B249" s="36"/>
      <c r="C249" s="36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T249" s="37"/>
      <c r="U249" s="37"/>
      <c r="V249" s="37"/>
      <c r="W249" s="37"/>
      <c r="X249" s="37"/>
      <c r="Y249" s="37"/>
      <c r="Z249" s="37"/>
    </row>
    <row r="250" spans="1:26" ht="15.75" customHeight="1" x14ac:dyDescent="0.2">
      <c r="A250" s="37"/>
      <c r="B250" s="36"/>
      <c r="C250" s="36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T250" s="37"/>
      <c r="U250" s="37"/>
      <c r="V250" s="37"/>
      <c r="W250" s="37"/>
      <c r="X250" s="37"/>
      <c r="Y250" s="37"/>
      <c r="Z250" s="37"/>
    </row>
    <row r="251" spans="1:26" ht="15.75" customHeight="1" x14ac:dyDescent="0.2">
      <c r="A251" s="37"/>
      <c r="B251" s="36"/>
      <c r="C251" s="36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T251" s="37"/>
      <c r="U251" s="37"/>
      <c r="V251" s="37"/>
      <c r="W251" s="37"/>
      <c r="X251" s="37"/>
      <c r="Y251" s="37"/>
      <c r="Z251" s="37"/>
    </row>
    <row r="252" spans="1:26" ht="15.75" customHeight="1" x14ac:dyDescent="0.2">
      <c r="A252" s="37"/>
      <c r="B252" s="36"/>
      <c r="C252" s="36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T252" s="37"/>
      <c r="U252" s="37"/>
      <c r="V252" s="37"/>
      <c r="W252" s="37"/>
      <c r="X252" s="37"/>
      <c r="Y252" s="37"/>
      <c r="Z252" s="37"/>
    </row>
    <row r="253" spans="1:26" ht="15.75" customHeight="1" x14ac:dyDescent="0.2">
      <c r="A253" s="37"/>
      <c r="B253" s="36"/>
      <c r="C253" s="36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T253" s="37"/>
      <c r="U253" s="37"/>
      <c r="V253" s="37"/>
      <c r="W253" s="37"/>
      <c r="X253" s="37"/>
      <c r="Y253" s="37"/>
      <c r="Z253" s="37"/>
    </row>
    <row r="254" spans="1:26" ht="15.75" customHeight="1" x14ac:dyDescent="0.2">
      <c r="A254" s="37"/>
      <c r="B254" s="36"/>
      <c r="C254" s="36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T254" s="37"/>
      <c r="U254" s="37"/>
      <c r="V254" s="37"/>
      <c r="W254" s="37"/>
      <c r="X254" s="37"/>
      <c r="Y254" s="37"/>
      <c r="Z254" s="37"/>
    </row>
    <row r="255" spans="1:26" ht="15.75" customHeight="1" x14ac:dyDescent="0.2">
      <c r="A255" s="37"/>
      <c r="B255" s="36"/>
      <c r="C255" s="36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T255" s="37"/>
      <c r="U255" s="37"/>
      <c r="V255" s="37"/>
      <c r="W255" s="37"/>
      <c r="X255" s="37"/>
      <c r="Y255" s="37"/>
      <c r="Z255" s="37"/>
    </row>
    <row r="256" spans="1:26" ht="15.75" customHeight="1" x14ac:dyDescent="0.2">
      <c r="A256" s="37"/>
      <c r="B256" s="36"/>
      <c r="C256" s="36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T256" s="37"/>
      <c r="U256" s="37"/>
      <c r="V256" s="37"/>
      <c r="W256" s="37"/>
      <c r="X256" s="37"/>
      <c r="Y256" s="37"/>
      <c r="Z256" s="37"/>
    </row>
    <row r="257" spans="1:26" ht="15.75" customHeight="1" x14ac:dyDescent="0.2">
      <c r="A257" s="37"/>
      <c r="B257" s="36"/>
      <c r="C257" s="36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T257" s="37"/>
      <c r="U257" s="37"/>
      <c r="V257" s="37"/>
      <c r="W257" s="37"/>
      <c r="X257" s="37"/>
      <c r="Y257" s="37"/>
      <c r="Z257" s="37"/>
    </row>
    <row r="258" spans="1:26" ht="15.75" customHeight="1" x14ac:dyDescent="0.2">
      <c r="A258" s="37"/>
      <c r="B258" s="36"/>
      <c r="C258" s="36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T258" s="37"/>
      <c r="U258" s="37"/>
      <c r="V258" s="37"/>
      <c r="W258" s="37"/>
      <c r="X258" s="37"/>
      <c r="Y258" s="37"/>
      <c r="Z258" s="37"/>
    </row>
    <row r="259" spans="1:26" ht="15.75" customHeight="1" x14ac:dyDescent="0.2">
      <c r="A259" s="37"/>
      <c r="B259" s="36"/>
      <c r="C259" s="36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T259" s="37"/>
      <c r="U259" s="37"/>
      <c r="V259" s="37"/>
      <c r="W259" s="37"/>
      <c r="X259" s="37"/>
      <c r="Y259" s="37"/>
      <c r="Z259" s="37"/>
    </row>
    <row r="260" spans="1:26" ht="15.75" customHeight="1" x14ac:dyDescent="0.2">
      <c r="A260" s="37"/>
      <c r="B260" s="36"/>
      <c r="C260" s="36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T260" s="37"/>
      <c r="U260" s="37"/>
      <c r="V260" s="37"/>
      <c r="W260" s="37"/>
      <c r="X260" s="37"/>
      <c r="Y260" s="37"/>
      <c r="Z260" s="37"/>
    </row>
    <row r="261" spans="1:26" ht="15.75" customHeight="1" x14ac:dyDescent="0.2">
      <c r="A261" s="37"/>
      <c r="B261" s="36"/>
      <c r="C261" s="36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T261" s="37"/>
      <c r="U261" s="37"/>
      <c r="V261" s="37"/>
      <c r="W261" s="37"/>
      <c r="X261" s="37"/>
      <c r="Y261" s="37"/>
      <c r="Z261" s="37"/>
    </row>
    <row r="262" spans="1:26" ht="15.75" customHeight="1" x14ac:dyDescent="0.2">
      <c r="A262" s="37"/>
      <c r="B262" s="36"/>
      <c r="C262" s="36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T262" s="37"/>
      <c r="U262" s="37"/>
      <c r="V262" s="37"/>
      <c r="W262" s="37"/>
      <c r="X262" s="37"/>
      <c r="Y262" s="37"/>
      <c r="Z262" s="37"/>
    </row>
    <row r="263" spans="1:26" ht="15.75" customHeight="1" x14ac:dyDescent="0.2">
      <c r="A263" s="37"/>
      <c r="B263" s="36"/>
      <c r="C263" s="36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T263" s="37"/>
      <c r="U263" s="37"/>
      <c r="V263" s="37"/>
      <c r="W263" s="37"/>
      <c r="X263" s="37"/>
      <c r="Y263" s="37"/>
      <c r="Z263" s="37"/>
    </row>
    <row r="264" spans="1:26" ht="15.75" customHeight="1" x14ac:dyDescent="0.2">
      <c r="A264" s="37"/>
      <c r="B264" s="36"/>
      <c r="C264" s="36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T264" s="37"/>
      <c r="U264" s="37"/>
      <c r="V264" s="37"/>
      <c r="W264" s="37"/>
      <c r="X264" s="37"/>
      <c r="Y264" s="37"/>
      <c r="Z264" s="37"/>
    </row>
    <row r="265" spans="1:26" ht="15.75" customHeight="1" x14ac:dyDescent="0.2">
      <c r="A265" s="37"/>
      <c r="B265" s="36"/>
      <c r="C265" s="36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T265" s="37"/>
      <c r="U265" s="37"/>
      <c r="V265" s="37"/>
      <c r="W265" s="37"/>
      <c r="X265" s="37"/>
      <c r="Y265" s="37"/>
      <c r="Z265" s="37"/>
    </row>
    <row r="266" spans="1:26" ht="15.75" customHeight="1" x14ac:dyDescent="0.2">
      <c r="A266" s="37"/>
      <c r="B266" s="36"/>
      <c r="C266" s="36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T266" s="37"/>
      <c r="U266" s="37"/>
      <c r="V266" s="37"/>
      <c r="W266" s="37"/>
      <c r="X266" s="37"/>
      <c r="Y266" s="37"/>
      <c r="Z266" s="37"/>
    </row>
    <row r="267" spans="1:26" ht="15.75" customHeight="1" x14ac:dyDescent="0.2">
      <c r="A267" s="37"/>
      <c r="B267" s="36"/>
      <c r="C267" s="36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T267" s="37"/>
      <c r="U267" s="37"/>
      <c r="V267" s="37"/>
      <c r="W267" s="37"/>
      <c r="X267" s="37"/>
      <c r="Y267" s="37"/>
      <c r="Z267" s="37"/>
    </row>
    <row r="268" spans="1:26" ht="15.75" customHeight="1" x14ac:dyDescent="0.2">
      <c r="A268" s="37"/>
      <c r="B268" s="36"/>
      <c r="C268" s="36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T268" s="37"/>
      <c r="U268" s="37"/>
      <c r="V268" s="37"/>
      <c r="W268" s="37"/>
      <c r="X268" s="37"/>
      <c r="Y268" s="37"/>
      <c r="Z268" s="37"/>
    </row>
    <row r="269" spans="1:26" ht="15.75" customHeight="1" x14ac:dyDescent="0.2">
      <c r="A269" s="37"/>
      <c r="B269" s="36"/>
      <c r="C269" s="36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T269" s="37"/>
      <c r="U269" s="37"/>
      <c r="V269" s="37"/>
      <c r="W269" s="37"/>
      <c r="X269" s="37"/>
      <c r="Y269" s="37"/>
      <c r="Z269" s="37"/>
    </row>
    <row r="270" spans="1:26" ht="15.75" customHeight="1" x14ac:dyDescent="0.2">
      <c r="A270" s="37"/>
      <c r="B270" s="36"/>
      <c r="C270" s="36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T270" s="37"/>
      <c r="U270" s="37"/>
      <c r="V270" s="37"/>
      <c r="W270" s="37"/>
      <c r="X270" s="37"/>
      <c r="Y270" s="37"/>
      <c r="Z270" s="37"/>
    </row>
    <row r="271" spans="1:26" ht="15.75" customHeight="1" x14ac:dyDescent="0.2">
      <c r="A271" s="37"/>
      <c r="B271" s="36"/>
      <c r="C271" s="36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T271" s="37"/>
      <c r="U271" s="37"/>
      <c r="V271" s="37"/>
      <c r="W271" s="37"/>
      <c r="X271" s="37"/>
      <c r="Y271" s="37"/>
      <c r="Z271" s="37"/>
    </row>
    <row r="272" spans="1:26" ht="15.75" customHeight="1" x14ac:dyDescent="0.2">
      <c r="A272" s="37"/>
      <c r="B272" s="36"/>
      <c r="C272" s="36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T272" s="37"/>
      <c r="U272" s="37"/>
      <c r="V272" s="37"/>
      <c r="W272" s="37"/>
      <c r="X272" s="37"/>
      <c r="Y272" s="37"/>
      <c r="Z272" s="37"/>
    </row>
    <row r="273" spans="1:26" ht="15.75" customHeight="1" x14ac:dyDescent="0.2">
      <c r="A273" s="37"/>
      <c r="B273" s="36"/>
      <c r="C273" s="36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T273" s="37"/>
      <c r="U273" s="37"/>
      <c r="V273" s="37"/>
      <c r="W273" s="37"/>
      <c r="X273" s="37"/>
      <c r="Y273" s="37"/>
      <c r="Z273" s="37"/>
    </row>
    <row r="274" spans="1:26" ht="15.75" customHeight="1" x14ac:dyDescent="0.2">
      <c r="A274" s="37"/>
      <c r="B274" s="36"/>
      <c r="C274" s="36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T274" s="37"/>
      <c r="U274" s="37"/>
      <c r="V274" s="37"/>
      <c r="W274" s="37"/>
      <c r="X274" s="37"/>
      <c r="Y274" s="37"/>
      <c r="Z274" s="37"/>
    </row>
    <row r="275" spans="1:26" ht="15.75" customHeight="1" x14ac:dyDescent="0.2">
      <c r="A275" s="37"/>
      <c r="B275" s="36"/>
      <c r="C275" s="36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T275" s="37"/>
      <c r="U275" s="37"/>
      <c r="V275" s="37"/>
      <c r="W275" s="37"/>
      <c r="X275" s="37"/>
      <c r="Y275" s="37"/>
      <c r="Z275" s="37"/>
    </row>
    <row r="276" spans="1:26" ht="15.75" customHeight="1" x14ac:dyDescent="0.2">
      <c r="A276" s="37"/>
      <c r="B276" s="36"/>
      <c r="C276" s="36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T276" s="37"/>
      <c r="U276" s="37"/>
      <c r="V276" s="37"/>
      <c r="W276" s="37"/>
      <c r="X276" s="37"/>
      <c r="Y276" s="37"/>
      <c r="Z276" s="37"/>
    </row>
    <row r="277" spans="1:26" ht="15.75" customHeight="1" x14ac:dyDescent="0.2">
      <c r="A277" s="37"/>
      <c r="B277" s="36"/>
      <c r="C277" s="36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T277" s="37"/>
      <c r="U277" s="37"/>
      <c r="V277" s="37"/>
      <c r="W277" s="37"/>
      <c r="X277" s="37"/>
      <c r="Y277" s="37"/>
      <c r="Z277" s="37"/>
    </row>
    <row r="278" spans="1:26" ht="15.75" customHeight="1" x14ac:dyDescent="0.2">
      <c r="A278" s="37"/>
      <c r="B278" s="36"/>
      <c r="C278" s="36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T278" s="37"/>
      <c r="U278" s="37"/>
      <c r="V278" s="37"/>
      <c r="W278" s="37"/>
      <c r="X278" s="37"/>
      <c r="Y278" s="37"/>
      <c r="Z278" s="37"/>
    </row>
    <row r="279" spans="1:26" ht="15.75" customHeight="1" x14ac:dyDescent="0.2">
      <c r="A279" s="37"/>
      <c r="B279" s="36"/>
      <c r="C279" s="36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T279" s="37"/>
      <c r="U279" s="37"/>
      <c r="V279" s="37"/>
      <c r="W279" s="37"/>
      <c r="X279" s="37"/>
      <c r="Y279" s="37"/>
      <c r="Z279" s="37"/>
    </row>
    <row r="280" spans="1:26" ht="15.75" customHeight="1" x14ac:dyDescent="0.2">
      <c r="A280" s="37"/>
      <c r="B280" s="36"/>
      <c r="C280" s="36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T280" s="37"/>
      <c r="U280" s="37"/>
      <c r="V280" s="37"/>
      <c r="W280" s="37"/>
      <c r="X280" s="37"/>
      <c r="Y280" s="37"/>
      <c r="Z280" s="37"/>
    </row>
    <row r="281" spans="1:26" ht="15.75" customHeight="1" x14ac:dyDescent="0.2">
      <c r="A281" s="37"/>
      <c r="B281" s="36"/>
      <c r="C281" s="36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T281" s="37"/>
      <c r="U281" s="37"/>
      <c r="V281" s="37"/>
      <c r="W281" s="37"/>
      <c r="X281" s="37"/>
      <c r="Y281" s="37"/>
      <c r="Z281" s="37"/>
    </row>
    <row r="282" spans="1:26" ht="15.75" customHeight="1" x14ac:dyDescent="0.2">
      <c r="A282" s="37"/>
      <c r="B282" s="36"/>
      <c r="C282" s="36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T282" s="37"/>
      <c r="U282" s="37"/>
      <c r="V282" s="37"/>
      <c r="W282" s="37"/>
      <c r="X282" s="37"/>
      <c r="Y282" s="37"/>
      <c r="Z282" s="37"/>
    </row>
    <row r="283" spans="1:26" ht="15.75" customHeight="1" x14ac:dyDescent="0.2">
      <c r="A283" s="37"/>
      <c r="B283" s="36"/>
      <c r="C283" s="36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T283" s="37"/>
      <c r="U283" s="37"/>
      <c r="V283" s="37"/>
      <c r="W283" s="37"/>
      <c r="X283" s="37"/>
      <c r="Y283" s="37"/>
      <c r="Z283" s="37"/>
    </row>
    <row r="284" spans="1:26" ht="15.75" customHeight="1" x14ac:dyDescent="0.2">
      <c r="A284" s="37"/>
      <c r="B284" s="36"/>
      <c r="C284" s="36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T284" s="37"/>
      <c r="U284" s="37"/>
      <c r="V284" s="37"/>
      <c r="W284" s="37"/>
      <c r="X284" s="37"/>
      <c r="Y284" s="37"/>
      <c r="Z284" s="37"/>
    </row>
    <row r="285" spans="1:26" ht="15.75" customHeight="1" x14ac:dyDescent="0.2">
      <c r="A285" s="37"/>
      <c r="B285" s="36"/>
      <c r="C285" s="36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T285" s="37"/>
      <c r="U285" s="37"/>
      <c r="V285" s="37"/>
      <c r="W285" s="37"/>
      <c r="X285" s="37"/>
      <c r="Y285" s="37"/>
      <c r="Z285" s="37"/>
    </row>
    <row r="286" spans="1:26" ht="15.75" customHeight="1" x14ac:dyDescent="0.2">
      <c r="A286" s="37"/>
      <c r="B286" s="36"/>
      <c r="C286" s="36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T286" s="37"/>
      <c r="U286" s="37"/>
      <c r="V286" s="37"/>
      <c r="W286" s="37"/>
      <c r="X286" s="37"/>
      <c r="Y286" s="37"/>
      <c r="Z286" s="37"/>
    </row>
    <row r="287" spans="1:26" ht="15.75" customHeight="1" x14ac:dyDescent="0.2">
      <c r="A287" s="37"/>
      <c r="B287" s="36"/>
      <c r="C287" s="36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T287" s="37"/>
      <c r="U287" s="37"/>
      <c r="V287" s="37"/>
      <c r="W287" s="37"/>
      <c r="X287" s="37"/>
      <c r="Y287" s="37"/>
      <c r="Z287" s="37"/>
    </row>
    <row r="288" spans="1:26" ht="15.75" customHeight="1" x14ac:dyDescent="0.2">
      <c r="A288" s="37"/>
      <c r="B288" s="36"/>
      <c r="C288" s="36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T288" s="37"/>
      <c r="U288" s="37"/>
      <c r="V288" s="37"/>
      <c r="W288" s="37"/>
      <c r="X288" s="37"/>
      <c r="Y288" s="37"/>
      <c r="Z288" s="37"/>
    </row>
    <row r="289" spans="1:26" ht="15.75" customHeight="1" x14ac:dyDescent="0.2">
      <c r="A289" s="37"/>
      <c r="B289" s="36"/>
      <c r="C289" s="36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T289" s="37"/>
      <c r="U289" s="37"/>
      <c r="V289" s="37"/>
      <c r="W289" s="37"/>
      <c r="X289" s="37"/>
      <c r="Y289" s="37"/>
      <c r="Z289" s="37"/>
    </row>
    <row r="290" spans="1:26" ht="15.75" customHeight="1" x14ac:dyDescent="0.2">
      <c r="A290" s="37"/>
      <c r="B290" s="36"/>
      <c r="C290" s="36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T290" s="37"/>
      <c r="U290" s="37"/>
      <c r="V290" s="37"/>
      <c r="W290" s="37"/>
      <c r="X290" s="37"/>
      <c r="Y290" s="37"/>
      <c r="Z290" s="37"/>
    </row>
    <row r="291" spans="1:26" ht="15.75" customHeight="1" x14ac:dyDescent="0.2">
      <c r="A291" s="37"/>
      <c r="B291" s="36"/>
      <c r="C291" s="36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T291" s="37"/>
      <c r="U291" s="37"/>
      <c r="V291" s="37"/>
      <c r="W291" s="37"/>
      <c r="X291" s="37"/>
      <c r="Y291" s="37"/>
      <c r="Z291" s="37"/>
    </row>
    <row r="292" spans="1:26" ht="15.75" customHeight="1" x14ac:dyDescent="0.2">
      <c r="A292" s="37"/>
      <c r="B292" s="36"/>
      <c r="C292" s="36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T292" s="37"/>
      <c r="U292" s="37"/>
      <c r="V292" s="37"/>
      <c r="W292" s="37"/>
      <c r="X292" s="37"/>
      <c r="Y292" s="37"/>
      <c r="Z292" s="37"/>
    </row>
    <row r="293" spans="1:26" ht="15.75" customHeight="1" x14ac:dyDescent="0.2">
      <c r="A293" s="37"/>
      <c r="B293" s="36"/>
      <c r="C293" s="36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T293" s="37"/>
      <c r="U293" s="37"/>
      <c r="V293" s="37"/>
      <c r="W293" s="37"/>
      <c r="X293" s="37"/>
      <c r="Y293" s="37"/>
      <c r="Z293" s="37"/>
    </row>
    <row r="294" spans="1:26" ht="15.75" customHeight="1" x14ac:dyDescent="0.2">
      <c r="A294" s="37"/>
      <c r="B294" s="36"/>
      <c r="C294" s="36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T294" s="37"/>
      <c r="U294" s="37"/>
      <c r="V294" s="37"/>
      <c r="W294" s="37"/>
      <c r="X294" s="37"/>
      <c r="Y294" s="37"/>
      <c r="Z294" s="37"/>
    </row>
    <row r="295" spans="1:26" ht="15.75" customHeight="1" x14ac:dyDescent="0.2">
      <c r="A295" s="37"/>
      <c r="B295" s="36"/>
      <c r="C295" s="36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T295" s="37"/>
      <c r="U295" s="37"/>
      <c r="V295" s="37"/>
      <c r="W295" s="37"/>
      <c r="X295" s="37"/>
      <c r="Y295" s="37"/>
      <c r="Z295" s="37"/>
    </row>
    <row r="296" spans="1:26" ht="15.75" customHeight="1" x14ac:dyDescent="0.2">
      <c r="A296" s="37"/>
      <c r="B296" s="36"/>
      <c r="C296" s="36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T296" s="37"/>
      <c r="U296" s="37"/>
      <c r="V296" s="37"/>
      <c r="W296" s="37"/>
      <c r="X296" s="37"/>
      <c r="Y296" s="37"/>
      <c r="Z296" s="37"/>
    </row>
    <row r="297" spans="1:26" ht="15.75" customHeight="1" x14ac:dyDescent="0.2">
      <c r="A297" s="37"/>
      <c r="B297" s="36"/>
      <c r="C297" s="36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T297" s="37"/>
      <c r="U297" s="37"/>
      <c r="V297" s="37"/>
      <c r="W297" s="37"/>
      <c r="X297" s="37"/>
      <c r="Y297" s="37"/>
      <c r="Z297" s="37"/>
    </row>
    <row r="298" spans="1:26" ht="15.75" customHeight="1" x14ac:dyDescent="0.2">
      <c r="A298" s="37"/>
      <c r="B298" s="36"/>
      <c r="C298" s="36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T298" s="37"/>
      <c r="U298" s="37"/>
      <c r="V298" s="37"/>
      <c r="W298" s="37"/>
      <c r="X298" s="37"/>
      <c r="Y298" s="37"/>
      <c r="Z298" s="37"/>
    </row>
    <row r="299" spans="1:26" ht="15.75" customHeight="1" x14ac:dyDescent="0.2">
      <c r="A299" s="37"/>
      <c r="B299" s="36"/>
      <c r="C299" s="36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T299" s="37"/>
      <c r="U299" s="37"/>
      <c r="V299" s="37"/>
      <c r="W299" s="37"/>
      <c r="X299" s="37"/>
      <c r="Y299" s="37"/>
      <c r="Z299" s="37"/>
    </row>
    <row r="300" spans="1:26" ht="15.75" customHeight="1" x14ac:dyDescent="0.2">
      <c r="A300" s="37"/>
      <c r="B300" s="36"/>
      <c r="C300" s="36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T300" s="37"/>
      <c r="U300" s="37"/>
      <c r="V300" s="37"/>
      <c r="W300" s="37"/>
      <c r="X300" s="37"/>
      <c r="Y300" s="37"/>
      <c r="Z300" s="37"/>
    </row>
    <row r="301" spans="1:26" ht="15.75" customHeight="1" x14ac:dyDescent="0.2">
      <c r="A301" s="37"/>
      <c r="B301" s="36"/>
      <c r="C301" s="36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T301" s="37"/>
      <c r="U301" s="37"/>
      <c r="V301" s="37"/>
      <c r="W301" s="37"/>
      <c r="X301" s="37"/>
      <c r="Y301" s="37"/>
      <c r="Z301" s="37"/>
    </row>
    <row r="302" spans="1:26" ht="15.75" customHeight="1" x14ac:dyDescent="0.2">
      <c r="A302" s="37"/>
      <c r="B302" s="36"/>
      <c r="C302" s="36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T302" s="37"/>
      <c r="U302" s="37"/>
      <c r="V302" s="37"/>
      <c r="W302" s="37"/>
      <c r="X302" s="37"/>
      <c r="Y302" s="37"/>
      <c r="Z302" s="37"/>
    </row>
    <row r="303" spans="1:26" ht="15.75" customHeight="1" x14ac:dyDescent="0.2">
      <c r="A303" s="37"/>
      <c r="B303" s="36"/>
      <c r="C303" s="36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T303" s="37"/>
      <c r="U303" s="37"/>
      <c r="V303" s="37"/>
      <c r="W303" s="37"/>
      <c r="X303" s="37"/>
      <c r="Y303" s="37"/>
      <c r="Z303" s="37"/>
    </row>
    <row r="304" spans="1:26" ht="15.75" customHeight="1" x14ac:dyDescent="0.2">
      <c r="A304" s="37"/>
      <c r="B304" s="36"/>
      <c r="C304" s="36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T304" s="37"/>
      <c r="U304" s="37"/>
      <c r="V304" s="37"/>
      <c r="W304" s="37"/>
      <c r="X304" s="37"/>
      <c r="Y304" s="37"/>
      <c r="Z304" s="37"/>
    </row>
    <row r="305" spans="1:26" ht="15.75" customHeight="1" x14ac:dyDescent="0.2">
      <c r="A305" s="37"/>
      <c r="B305" s="36"/>
      <c r="C305" s="36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T305" s="37"/>
      <c r="U305" s="37"/>
      <c r="V305" s="37"/>
      <c r="W305" s="37"/>
      <c r="X305" s="37"/>
      <c r="Y305" s="37"/>
      <c r="Z305" s="37"/>
    </row>
    <row r="306" spans="1:26" ht="15.75" customHeight="1" x14ac:dyDescent="0.2">
      <c r="A306" s="37"/>
      <c r="B306" s="36"/>
      <c r="C306" s="36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T306" s="37"/>
      <c r="U306" s="37"/>
      <c r="V306" s="37"/>
      <c r="W306" s="37"/>
      <c r="X306" s="37"/>
      <c r="Y306" s="37"/>
      <c r="Z306" s="37"/>
    </row>
    <row r="307" spans="1:26" ht="15.75" customHeight="1" x14ac:dyDescent="0.2">
      <c r="A307" s="37"/>
      <c r="B307" s="36"/>
      <c r="C307" s="36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T307" s="37"/>
      <c r="U307" s="37"/>
      <c r="V307" s="37"/>
      <c r="W307" s="37"/>
      <c r="X307" s="37"/>
      <c r="Y307" s="37"/>
      <c r="Z307" s="37"/>
    </row>
    <row r="308" spans="1:26" ht="15.75" customHeight="1" x14ac:dyDescent="0.2">
      <c r="A308" s="37"/>
      <c r="B308" s="36"/>
      <c r="C308" s="36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T308" s="37"/>
      <c r="U308" s="37"/>
      <c r="V308" s="37"/>
      <c r="W308" s="37"/>
      <c r="X308" s="37"/>
      <c r="Y308" s="37"/>
      <c r="Z308" s="37"/>
    </row>
    <row r="309" spans="1:26" ht="15.75" customHeight="1" x14ac:dyDescent="0.2">
      <c r="A309" s="37"/>
      <c r="B309" s="36"/>
      <c r="C309" s="36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T309" s="37"/>
      <c r="U309" s="37"/>
      <c r="V309" s="37"/>
      <c r="W309" s="37"/>
      <c r="X309" s="37"/>
      <c r="Y309" s="37"/>
      <c r="Z309" s="37"/>
    </row>
    <row r="310" spans="1:26" ht="15.75" customHeight="1" x14ac:dyDescent="0.2">
      <c r="A310" s="37"/>
      <c r="B310" s="36"/>
      <c r="C310" s="36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T310" s="37"/>
      <c r="U310" s="37"/>
      <c r="V310" s="37"/>
      <c r="W310" s="37"/>
      <c r="X310" s="37"/>
      <c r="Y310" s="37"/>
      <c r="Z310" s="37"/>
    </row>
    <row r="311" spans="1:26" ht="15.75" customHeight="1" x14ac:dyDescent="0.2">
      <c r="A311" s="37"/>
      <c r="B311" s="36"/>
      <c r="C311" s="36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T311" s="37"/>
      <c r="U311" s="37"/>
      <c r="V311" s="37"/>
      <c r="W311" s="37"/>
      <c r="X311" s="37"/>
      <c r="Y311" s="37"/>
      <c r="Z311" s="37"/>
    </row>
    <row r="312" spans="1:26" ht="15.75" customHeight="1" x14ac:dyDescent="0.2">
      <c r="A312" s="37"/>
      <c r="B312" s="36"/>
      <c r="C312" s="36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T312" s="37"/>
      <c r="U312" s="37"/>
      <c r="V312" s="37"/>
      <c r="W312" s="37"/>
      <c r="X312" s="37"/>
      <c r="Y312" s="37"/>
      <c r="Z312" s="37"/>
    </row>
    <row r="313" spans="1:26" ht="15.75" customHeight="1" x14ac:dyDescent="0.2">
      <c r="A313" s="37"/>
      <c r="B313" s="36"/>
      <c r="C313" s="36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T313" s="37"/>
      <c r="U313" s="37"/>
      <c r="V313" s="37"/>
      <c r="W313" s="37"/>
      <c r="X313" s="37"/>
      <c r="Y313" s="37"/>
      <c r="Z313" s="37"/>
    </row>
    <row r="314" spans="1:26" ht="15.75" customHeight="1" x14ac:dyDescent="0.2">
      <c r="A314" s="37"/>
      <c r="B314" s="36"/>
      <c r="C314" s="36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T314" s="37"/>
      <c r="U314" s="37"/>
      <c r="V314" s="37"/>
      <c r="W314" s="37"/>
      <c r="X314" s="37"/>
      <c r="Y314" s="37"/>
      <c r="Z314" s="37"/>
    </row>
    <row r="315" spans="1:26" ht="15.75" customHeight="1" x14ac:dyDescent="0.2">
      <c r="A315" s="37"/>
      <c r="B315" s="36"/>
      <c r="C315" s="36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T315" s="37"/>
      <c r="U315" s="37"/>
      <c r="V315" s="37"/>
      <c r="W315" s="37"/>
      <c r="X315" s="37"/>
      <c r="Y315" s="37"/>
      <c r="Z315" s="37"/>
    </row>
    <row r="316" spans="1:26" ht="15.75" customHeight="1" x14ac:dyDescent="0.2">
      <c r="A316" s="37"/>
      <c r="B316" s="36"/>
      <c r="C316" s="36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T316" s="37"/>
      <c r="U316" s="37"/>
      <c r="V316" s="37"/>
      <c r="W316" s="37"/>
      <c r="X316" s="37"/>
      <c r="Y316" s="37"/>
      <c r="Z316" s="37"/>
    </row>
    <row r="317" spans="1:26" ht="15.75" customHeight="1" x14ac:dyDescent="0.2">
      <c r="A317" s="37"/>
      <c r="B317" s="36"/>
      <c r="C317" s="36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T317" s="37"/>
      <c r="U317" s="37"/>
      <c r="V317" s="37"/>
      <c r="W317" s="37"/>
      <c r="X317" s="37"/>
      <c r="Y317" s="37"/>
      <c r="Z317" s="37"/>
    </row>
    <row r="318" spans="1:26" ht="15.75" customHeight="1" x14ac:dyDescent="0.2">
      <c r="A318" s="37"/>
      <c r="B318" s="36"/>
      <c r="C318" s="36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T318" s="37"/>
      <c r="U318" s="37"/>
      <c r="V318" s="37"/>
      <c r="W318" s="37"/>
      <c r="X318" s="37"/>
      <c r="Y318" s="37"/>
      <c r="Z318" s="37"/>
    </row>
    <row r="319" spans="1:26" ht="15.75" customHeight="1" x14ac:dyDescent="0.2">
      <c r="A319" s="37"/>
      <c r="B319" s="36"/>
      <c r="C319" s="36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T319" s="37"/>
      <c r="U319" s="37"/>
      <c r="V319" s="37"/>
      <c r="W319" s="37"/>
      <c r="X319" s="37"/>
      <c r="Y319" s="37"/>
      <c r="Z319" s="37"/>
    </row>
    <row r="320" spans="1:26" ht="15.75" customHeight="1" x14ac:dyDescent="0.2">
      <c r="A320" s="37"/>
      <c r="B320" s="36"/>
      <c r="C320" s="36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T320" s="37"/>
      <c r="U320" s="37"/>
      <c r="V320" s="37"/>
      <c r="W320" s="37"/>
      <c r="X320" s="37"/>
      <c r="Y320" s="37"/>
      <c r="Z320" s="37"/>
    </row>
    <row r="321" spans="1:26" ht="15.75" customHeight="1" x14ac:dyDescent="0.2">
      <c r="A321" s="37"/>
      <c r="B321" s="36"/>
      <c r="C321" s="36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T321" s="37"/>
      <c r="U321" s="37"/>
      <c r="V321" s="37"/>
      <c r="W321" s="37"/>
      <c r="X321" s="37"/>
      <c r="Y321" s="37"/>
      <c r="Z321" s="37"/>
    </row>
    <row r="322" spans="1:26" ht="15.75" customHeight="1" x14ac:dyDescent="0.2">
      <c r="A322" s="37"/>
      <c r="B322" s="36"/>
      <c r="C322" s="36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T322" s="37"/>
      <c r="U322" s="37"/>
      <c r="V322" s="37"/>
      <c r="W322" s="37"/>
      <c r="X322" s="37"/>
      <c r="Y322" s="37"/>
      <c r="Z322" s="37"/>
    </row>
    <row r="323" spans="1:26" ht="15.75" customHeight="1" x14ac:dyDescent="0.2">
      <c r="A323" s="37"/>
      <c r="B323" s="36"/>
      <c r="C323" s="36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T323" s="37"/>
      <c r="U323" s="37"/>
      <c r="V323" s="37"/>
      <c r="W323" s="37"/>
      <c r="X323" s="37"/>
      <c r="Y323" s="37"/>
      <c r="Z323" s="37"/>
    </row>
    <row r="324" spans="1:26" ht="15.75" customHeight="1" x14ac:dyDescent="0.2">
      <c r="A324" s="37"/>
      <c r="B324" s="36"/>
      <c r="C324" s="36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T324" s="37"/>
      <c r="U324" s="37"/>
      <c r="V324" s="37"/>
      <c r="W324" s="37"/>
      <c r="X324" s="37"/>
      <c r="Y324" s="37"/>
      <c r="Z324" s="37"/>
    </row>
    <row r="325" spans="1:26" ht="15.75" customHeight="1" x14ac:dyDescent="0.2">
      <c r="A325" s="37"/>
      <c r="B325" s="36"/>
      <c r="C325" s="36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T325" s="37"/>
      <c r="U325" s="37"/>
      <c r="V325" s="37"/>
      <c r="W325" s="37"/>
      <c r="X325" s="37"/>
      <c r="Y325" s="37"/>
      <c r="Z325" s="37"/>
    </row>
    <row r="326" spans="1:26" ht="15.75" customHeight="1" x14ac:dyDescent="0.2">
      <c r="A326" s="37"/>
      <c r="B326" s="36"/>
      <c r="C326" s="36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T326" s="37"/>
      <c r="U326" s="37"/>
      <c r="V326" s="37"/>
      <c r="W326" s="37"/>
      <c r="X326" s="37"/>
      <c r="Y326" s="37"/>
      <c r="Z326" s="37"/>
    </row>
    <row r="327" spans="1:26" ht="15.75" customHeight="1" x14ac:dyDescent="0.2">
      <c r="A327" s="37"/>
      <c r="B327" s="36"/>
      <c r="C327" s="36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T327" s="37"/>
      <c r="U327" s="37"/>
      <c r="V327" s="37"/>
      <c r="W327" s="37"/>
      <c r="X327" s="37"/>
      <c r="Y327" s="37"/>
      <c r="Z327" s="37"/>
    </row>
    <row r="328" spans="1:26" ht="15.75" customHeight="1" x14ac:dyDescent="0.2">
      <c r="A328" s="37"/>
      <c r="B328" s="36"/>
      <c r="C328" s="36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T328" s="37"/>
      <c r="U328" s="37"/>
      <c r="V328" s="37"/>
      <c r="W328" s="37"/>
      <c r="X328" s="37"/>
      <c r="Y328" s="37"/>
      <c r="Z328" s="37"/>
    </row>
    <row r="329" spans="1:26" ht="15.75" customHeight="1" x14ac:dyDescent="0.2">
      <c r="A329" s="37"/>
      <c r="B329" s="36"/>
      <c r="C329" s="36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T329" s="37"/>
      <c r="U329" s="37"/>
      <c r="V329" s="37"/>
      <c r="W329" s="37"/>
      <c r="X329" s="37"/>
      <c r="Y329" s="37"/>
      <c r="Z329" s="37"/>
    </row>
    <row r="330" spans="1:26" ht="15.75" customHeight="1" x14ac:dyDescent="0.2">
      <c r="A330" s="37"/>
      <c r="B330" s="36"/>
      <c r="C330" s="36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T330" s="37"/>
      <c r="U330" s="37"/>
      <c r="V330" s="37"/>
      <c r="W330" s="37"/>
      <c r="X330" s="37"/>
      <c r="Y330" s="37"/>
      <c r="Z330" s="37"/>
    </row>
    <row r="331" spans="1:26" ht="15.75" customHeight="1" x14ac:dyDescent="0.2">
      <c r="A331" s="37"/>
      <c r="B331" s="36"/>
      <c r="C331" s="36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T331" s="37"/>
      <c r="U331" s="37"/>
      <c r="V331" s="37"/>
      <c r="W331" s="37"/>
      <c r="X331" s="37"/>
      <c r="Y331" s="37"/>
      <c r="Z331" s="37"/>
    </row>
    <row r="332" spans="1:26" ht="15.75" customHeight="1" x14ac:dyDescent="0.2">
      <c r="A332" s="37"/>
      <c r="B332" s="36"/>
      <c r="C332" s="36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T332" s="37"/>
      <c r="U332" s="37"/>
      <c r="V332" s="37"/>
      <c r="W332" s="37"/>
      <c r="X332" s="37"/>
      <c r="Y332" s="37"/>
      <c r="Z332" s="37"/>
    </row>
    <row r="333" spans="1:26" ht="15.75" customHeight="1" x14ac:dyDescent="0.2">
      <c r="A333" s="37"/>
      <c r="B333" s="36"/>
      <c r="C333" s="36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T333" s="37"/>
      <c r="U333" s="37"/>
      <c r="V333" s="37"/>
      <c r="W333" s="37"/>
      <c r="X333" s="37"/>
      <c r="Y333" s="37"/>
      <c r="Z333" s="37"/>
    </row>
    <row r="334" spans="1:26" ht="15.75" customHeight="1" x14ac:dyDescent="0.2">
      <c r="A334" s="37"/>
      <c r="B334" s="36"/>
      <c r="C334" s="36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T334" s="37"/>
      <c r="U334" s="37"/>
      <c r="V334" s="37"/>
      <c r="W334" s="37"/>
      <c r="X334" s="37"/>
      <c r="Y334" s="37"/>
      <c r="Z334" s="37"/>
    </row>
    <row r="335" spans="1:26" ht="15.75" customHeight="1" x14ac:dyDescent="0.2">
      <c r="A335" s="37"/>
      <c r="B335" s="36"/>
      <c r="C335" s="36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T335" s="37"/>
      <c r="U335" s="37"/>
      <c r="V335" s="37"/>
      <c r="W335" s="37"/>
      <c r="X335" s="37"/>
      <c r="Y335" s="37"/>
      <c r="Z335" s="37"/>
    </row>
    <row r="336" spans="1:26" ht="15.75" customHeight="1" x14ac:dyDescent="0.2">
      <c r="A336" s="37"/>
      <c r="B336" s="36"/>
      <c r="C336" s="36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T336" s="37"/>
      <c r="U336" s="37"/>
      <c r="V336" s="37"/>
      <c r="W336" s="37"/>
      <c r="X336" s="37"/>
      <c r="Y336" s="37"/>
      <c r="Z336" s="37"/>
    </row>
    <row r="337" spans="1:26" ht="15.75" customHeight="1" x14ac:dyDescent="0.2">
      <c r="A337" s="37"/>
      <c r="B337" s="36"/>
      <c r="C337" s="36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T337" s="37"/>
      <c r="U337" s="37"/>
      <c r="V337" s="37"/>
      <c r="W337" s="37"/>
      <c r="X337" s="37"/>
      <c r="Y337" s="37"/>
      <c r="Z337" s="37"/>
    </row>
    <row r="338" spans="1:26" ht="15.75" customHeight="1" x14ac:dyDescent="0.2">
      <c r="A338" s="37"/>
      <c r="B338" s="36"/>
      <c r="C338" s="36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T338" s="37"/>
      <c r="U338" s="37"/>
      <c r="V338" s="37"/>
      <c r="W338" s="37"/>
      <c r="X338" s="37"/>
      <c r="Y338" s="37"/>
      <c r="Z338" s="37"/>
    </row>
    <row r="339" spans="1:26" ht="15.75" customHeight="1" x14ac:dyDescent="0.2">
      <c r="A339" s="37"/>
      <c r="B339" s="36"/>
      <c r="C339" s="36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T339" s="37"/>
      <c r="U339" s="37"/>
      <c r="V339" s="37"/>
      <c r="W339" s="37"/>
      <c r="X339" s="37"/>
      <c r="Y339" s="37"/>
      <c r="Z339" s="37"/>
    </row>
    <row r="340" spans="1:26" ht="15.75" customHeight="1" x14ac:dyDescent="0.2">
      <c r="A340" s="37"/>
      <c r="B340" s="36"/>
      <c r="C340" s="36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T340" s="37"/>
      <c r="U340" s="37"/>
      <c r="V340" s="37"/>
      <c r="W340" s="37"/>
      <c r="X340" s="37"/>
      <c r="Y340" s="37"/>
      <c r="Z340" s="37"/>
    </row>
    <row r="341" spans="1:26" ht="15.75" customHeight="1" x14ac:dyDescent="0.2">
      <c r="A341" s="37"/>
      <c r="B341" s="36"/>
      <c r="C341" s="36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T341" s="37"/>
      <c r="U341" s="37"/>
      <c r="V341" s="37"/>
      <c r="W341" s="37"/>
      <c r="X341" s="37"/>
      <c r="Y341" s="37"/>
      <c r="Z341" s="37"/>
    </row>
    <row r="342" spans="1:26" ht="15.75" customHeight="1" x14ac:dyDescent="0.2">
      <c r="A342" s="37"/>
      <c r="B342" s="36"/>
      <c r="C342" s="36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T342" s="37"/>
      <c r="U342" s="37"/>
      <c r="V342" s="37"/>
      <c r="W342" s="37"/>
      <c r="X342" s="37"/>
      <c r="Y342" s="37"/>
      <c r="Z342" s="37"/>
    </row>
    <row r="343" spans="1:26" ht="15.75" customHeight="1" x14ac:dyDescent="0.2">
      <c r="A343" s="37"/>
      <c r="B343" s="36"/>
      <c r="C343" s="36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T343" s="37"/>
      <c r="U343" s="37"/>
      <c r="V343" s="37"/>
      <c r="W343" s="37"/>
      <c r="X343" s="37"/>
      <c r="Y343" s="37"/>
      <c r="Z343" s="37"/>
    </row>
    <row r="344" spans="1:26" ht="15.75" customHeight="1" x14ac:dyDescent="0.2">
      <c r="A344" s="37"/>
      <c r="B344" s="36"/>
      <c r="C344" s="36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T344" s="37"/>
      <c r="U344" s="37"/>
      <c r="V344" s="37"/>
      <c r="W344" s="37"/>
      <c r="X344" s="37"/>
      <c r="Y344" s="37"/>
      <c r="Z344" s="37"/>
    </row>
    <row r="345" spans="1:26" ht="15.75" customHeight="1" x14ac:dyDescent="0.2">
      <c r="A345" s="37"/>
      <c r="B345" s="36"/>
      <c r="C345" s="36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T345" s="37"/>
      <c r="U345" s="37"/>
      <c r="V345" s="37"/>
      <c r="W345" s="37"/>
      <c r="X345" s="37"/>
      <c r="Y345" s="37"/>
      <c r="Z345" s="37"/>
    </row>
    <row r="346" spans="1:26" ht="15.75" customHeight="1" x14ac:dyDescent="0.2">
      <c r="A346" s="37"/>
      <c r="B346" s="36"/>
      <c r="C346" s="36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T346" s="37"/>
      <c r="U346" s="37"/>
      <c r="V346" s="37"/>
      <c r="W346" s="37"/>
      <c r="X346" s="37"/>
      <c r="Y346" s="37"/>
      <c r="Z346" s="37"/>
    </row>
    <row r="347" spans="1:26" ht="15.75" customHeight="1" x14ac:dyDescent="0.2">
      <c r="A347" s="37"/>
      <c r="B347" s="36"/>
      <c r="C347" s="36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T347" s="37"/>
      <c r="U347" s="37"/>
      <c r="V347" s="37"/>
      <c r="W347" s="37"/>
      <c r="X347" s="37"/>
      <c r="Y347" s="37"/>
      <c r="Z347" s="37"/>
    </row>
    <row r="348" spans="1:26" ht="15.75" customHeight="1" x14ac:dyDescent="0.2">
      <c r="A348" s="37"/>
      <c r="B348" s="36"/>
      <c r="C348" s="36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T348" s="37"/>
      <c r="U348" s="37"/>
      <c r="V348" s="37"/>
      <c r="W348" s="37"/>
      <c r="X348" s="37"/>
      <c r="Y348" s="37"/>
      <c r="Z348" s="37"/>
    </row>
    <row r="349" spans="1:26" ht="15.75" customHeight="1" x14ac:dyDescent="0.2">
      <c r="A349" s="37"/>
      <c r="B349" s="36"/>
      <c r="C349" s="36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T349" s="37"/>
      <c r="U349" s="37"/>
      <c r="V349" s="37"/>
      <c r="W349" s="37"/>
      <c r="X349" s="37"/>
      <c r="Y349" s="37"/>
      <c r="Z349" s="37"/>
    </row>
    <row r="350" spans="1:26" ht="15.75" customHeight="1" x14ac:dyDescent="0.2">
      <c r="A350" s="37"/>
      <c r="B350" s="36"/>
      <c r="C350" s="36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T350" s="37"/>
      <c r="U350" s="37"/>
      <c r="V350" s="37"/>
      <c r="W350" s="37"/>
      <c r="X350" s="37"/>
      <c r="Y350" s="37"/>
      <c r="Z350" s="37"/>
    </row>
    <row r="351" spans="1:26" ht="15.75" customHeight="1" x14ac:dyDescent="0.2">
      <c r="A351" s="37"/>
      <c r="B351" s="36"/>
      <c r="C351" s="36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T351" s="37"/>
      <c r="U351" s="37"/>
      <c r="V351" s="37"/>
      <c r="W351" s="37"/>
      <c r="X351" s="37"/>
      <c r="Y351" s="37"/>
      <c r="Z351" s="37"/>
    </row>
    <row r="352" spans="1:26" ht="15.75" customHeight="1" x14ac:dyDescent="0.2">
      <c r="A352" s="37"/>
      <c r="B352" s="36"/>
      <c r="C352" s="36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T352" s="37"/>
      <c r="U352" s="37"/>
      <c r="V352" s="37"/>
      <c r="W352" s="37"/>
      <c r="X352" s="37"/>
      <c r="Y352" s="37"/>
      <c r="Z352" s="37"/>
    </row>
    <row r="353" spans="1:26" ht="15.75" customHeight="1" x14ac:dyDescent="0.2">
      <c r="A353" s="37"/>
      <c r="B353" s="36"/>
      <c r="C353" s="36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T353" s="37"/>
      <c r="U353" s="37"/>
      <c r="V353" s="37"/>
      <c r="W353" s="37"/>
      <c r="X353" s="37"/>
      <c r="Y353" s="37"/>
      <c r="Z353" s="37"/>
    </row>
    <row r="354" spans="1:26" ht="15.75" customHeight="1" x14ac:dyDescent="0.2">
      <c r="A354" s="37"/>
      <c r="B354" s="36"/>
      <c r="C354" s="36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T354" s="37"/>
      <c r="U354" s="37"/>
      <c r="V354" s="37"/>
      <c r="W354" s="37"/>
      <c r="X354" s="37"/>
      <c r="Y354" s="37"/>
      <c r="Z354" s="37"/>
    </row>
    <row r="355" spans="1:26" ht="15.75" customHeight="1" x14ac:dyDescent="0.2">
      <c r="A355" s="37"/>
      <c r="B355" s="36"/>
      <c r="C355" s="36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T355" s="37"/>
      <c r="U355" s="37"/>
      <c r="V355" s="37"/>
      <c r="W355" s="37"/>
      <c r="X355" s="37"/>
      <c r="Y355" s="37"/>
      <c r="Z355" s="37"/>
    </row>
    <row r="356" spans="1:26" ht="15.75" customHeight="1" x14ac:dyDescent="0.2">
      <c r="A356" s="37"/>
      <c r="B356" s="36"/>
      <c r="C356" s="36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T356" s="37"/>
      <c r="U356" s="37"/>
      <c r="V356" s="37"/>
      <c r="W356" s="37"/>
      <c r="X356" s="37"/>
      <c r="Y356" s="37"/>
      <c r="Z356" s="37"/>
    </row>
    <row r="357" spans="1:26" ht="15.75" customHeight="1" x14ac:dyDescent="0.2">
      <c r="A357" s="37"/>
      <c r="B357" s="36"/>
      <c r="C357" s="36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T357" s="37"/>
      <c r="U357" s="37"/>
      <c r="V357" s="37"/>
      <c r="W357" s="37"/>
      <c r="X357" s="37"/>
      <c r="Y357" s="37"/>
      <c r="Z357" s="37"/>
    </row>
    <row r="358" spans="1:26" ht="15.75" customHeight="1" x14ac:dyDescent="0.2">
      <c r="A358" s="37"/>
      <c r="B358" s="36"/>
      <c r="C358" s="36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T358" s="37"/>
      <c r="U358" s="37"/>
      <c r="V358" s="37"/>
      <c r="W358" s="37"/>
      <c r="X358" s="37"/>
      <c r="Y358" s="37"/>
      <c r="Z358" s="37"/>
    </row>
    <row r="359" spans="1:26" ht="15.75" customHeight="1" x14ac:dyDescent="0.2">
      <c r="A359" s="37"/>
      <c r="B359" s="36"/>
      <c r="C359" s="36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T359" s="37"/>
      <c r="U359" s="37"/>
      <c r="V359" s="37"/>
      <c r="W359" s="37"/>
      <c r="X359" s="37"/>
      <c r="Y359" s="37"/>
      <c r="Z359" s="37"/>
    </row>
    <row r="360" spans="1:26" ht="15.75" customHeight="1" x14ac:dyDescent="0.2">
      <c r="A360" s="37"/>
      <c r="B360" s="36"/>
      <c r="C360" s="36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T360" s="37"/>
      <c r="U360" s="37"/>
      <c r="V360" s="37"/>
      <c r="W360" s="37"/>
      <c r="X360" s="37"/>
      <c r="Y360" s="37"/>
      <c r="Z360" s="37"/>
    </row>
    <row r="361" spans="1:26" ht="15.75" customHeight="1" x14ac:dyDescent="0.2">
      <c r="A361" s="37"/>
      <c r="B361" s="36"/>
      <c r="C361" s="36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T361" s="37"/>
      <c r="U361" s="37"/>
      <c r="V361" s="37"/>
      <c r="W361" s="37"/>
      <c r="X361" s="37"/>
      <c r="Y361" s="37"/>
      <c r="Z361" s="37"/>
    </row>
    <row r="362" spans="1:26" ht="15.75" customHeight="1" x14ac:dyDescent="0.2">
      <c r="A362" s="37"/>
      <c r="B362" s="36"/>
      <c r="C362" s="36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T362" s="37"/>
      <c r="U362" s="37"/>
      <c r="V362" s="37"/>
      <c r="W362" s="37"/>
      <c r="X362" s="37"/>
      <c r="Y362" s="37"/>
      <c r="Z362" s="37"/>
    </row>
    <row r="363" spans="1:26" ht="15.75" customHeight="1" x14ac:dyDescent="0.2">
      <c r="A363" s="37"/>
      <c r="B363" s="36"/>
      <c r="C363" s="36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T363" s="37"/>
      <c r="U363" s="37"/>
      <c r="V363" s="37"/>
      <c r="W363" s="37"/>
      <c r="X363" s="37"/>
      <c r="Y363" s="37"/>
      <c r="Z363" s="37"/>
    </row>
    <row r="364" spans="1:26" ht="15.75" customHeight="1" x14ac:dyDescent="0.2">
      <c r="A364" s="37"/>
      <c r="B364" s="36"/>
      <c r="C364" s="36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T364" s="37"/>
      <c r="U364" s="37"/>
      <c r="V364" s="37"/>
      <c r="W364" s="37"/>
      <c r="X364" s="37"/>
      <c r="Y364" s="37"/>
      <c r="Z364" s="37"/>
    </row>
    <row r="365" spans="1:26" ht="15.75" customHeight="1" x14ac:dyDescent="0.2">
      <c r="A365" s="37"/>
      <c r="B365" s="36"/>
      <c r="C365" s="36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T365" s="37"/>
      <c r="U365" s="37"/>
      <c r="V365" s="37"/>
      <c r="W365" s="37"/>
      <c r="X365" s="37"/>
      <c r="Y365" s="37"/>
      <c r="Z365" s="37"/>
    </row>
    <row r="366" spans="1:26" ht="15.75" customHeight="1" x14ac:dyDescent="0.2">
      <c r="A366" s="37"/>
      <c r="B366" s="36"/>
      <c r="C366" s="36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T366" s="37"/>
      <c r="U366" s="37"/>
      <c r="V366" s="37"/>
      <c r="W366" s="37"/>
      <c r="X366" s="37"/>
      <c r="Y366" s="37"/>
      <c r="Z366" s="37"/>
    </row>
    <row r="367" spans="1:26" ht="15.75" customHeight="1" x14ac:dyDescent="0.2">
      <c r="A367" s="37"/>
      <c r="B367" s="36"/>
      <c r="C367" s="36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T367" s="37"/>
      <c r="U367" s="37"/>
      <c r="V367" s="37"/>
      <c r="W367" s="37"/>
      <c r="X367" s="37"/>
      <c r="Y367" s="37"/>
      <c r="Z367" s="37"/>
    </row>
    <row r="368" spans="1:26" ht="15.75" customHeight="1" x14ac:dyDescent="0.2">
      <c r="A368" s="37"/>
      <c r="B368" s="36"/>
      <c r="C368" s="36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T368" s="37"/>
      <c r="U368" s="37"/>
      <c r="V368" s="37"/>
      <c r="W368" s="37"/>
      <c r="X368" s="37"/>
      <c r="Y368" s="37"/>
      <c r="Z368" s="37"/>
    </row>
    <row r="369" spans="1:26" ht="15.75" customHeight="1" x14ac:dyDescent="0.2">
      <c r="A369" s="37"/>
      <c r="B369" s="36"/>
      <c r="C369" s="36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T369" s="37"/>
      <c r="U369" s="37"/>
      <c r="V369" s="37"/>
      <c r="W369" s="37"/>
      <c r="X369" s="37"/>
      <c r="Y369" s="37"/>
      <c r="Z369" s="37"/>
    </row>
    <row r="370" spans="1:26" ht="15.75" customHeight="1" x14ac:dyDescent="0.2">
      <c r="A370" s="37"/>
      <c r="B370" s="36"/>
      <c r="C370" s="36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T370" s="37"/>
      <c r="U370" s="37"/>
      <c r="V370" s="37"/>
      <c r="W370" s="37"/>
      <c r="X370" s="37"/>
      <c r="Y370" s="37"/>
      <c r="Z370" s="37"/>
    </row>
    <row r="371" spans="1:26" ht="15.75" customHeight="1" x14ac:dyDescent="0.2">
      <c r="A371" s="37"/>
      <c r="B371" s="36"/>
      <c r="C371" s="36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T371" s="37"/>
      <c r="U371" s="37"/>
      <c r="V371" s="37"/>
      <c r="W371" s="37"/>
      <c r="X371" s="37"/>
      <c r="Y371" s="37"/>
      <c r="Z371" s="37"/>
    </row>
    <row r="372" spans="1:26" ht="15.75" customHeight="1" x14ac:dyDescent="0.2">
      <c r="A372" s="37"/>
      <c r="B372" s="36"/>
      <c r="C372" s="36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T372" s="37"/>
      <c r="U372" s="37"/>
      <c r="V372" s="37"/>
      <c r="W372" s="37"/>
      <c r="X372" s="37"/>
      <c r="Y372" s="37"/>
      <c r="Z372" s="37"/>
    </row>
    <row r="373" spans="1:26" ht="15.75" customHeight="1" x14ac:dyDescent="0.2">
      <c r="A373" s="37"/>
      <c r="B373" s="36"/>
      <c r="C373" s="36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T373" s="37"/>
      <c r="U373" s="37"/>
      <c r="V373" s="37"/>
      <c r="W373" s="37"/>
      <c r="X373" s="37"/>
      <c r="Y373" s="37"/>
      <c r="Z373" s="37"/>
    </row>
    <row r="374" spans="1:26" ht="15.75" customHeight="1" x14ac:dyDescent="0.2">
      <c r="A374" s="37"/>
      <c r="B374" s="36"/>
      <c r="C374" s="36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T374" s="37"/>
      <c r="U374" s="37"/>
      <c r="V374" s="37"/>
      <c r="W374" s="37"/>
      <c r="X374" s="37"/>
      <c r="Y374" s="37"/>
      <c r="Z374" s="37"/>
    </row>
    <row r="375" spans="1:26" ht="15.75" customHeight="1" x14ac:dyDescent="0.2">
      <c r="A375" s="37"/>
      <c r="B375" s="36"/>
      <c r="C375" s="36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T375" s="37"/>
      <c r="U375" s="37"/>
      <c r="V375" s="37"/>
      <c r="W375" s="37"/>
      <c r="X375" s="37"/>
      <c r="Y375" s="37"/>
      <c r="Z375" s="37"/>
    </row>
    <row r="376" spans="1:26" ht="15.75" customHeight="1" x14ac:dyDescent="0.2">
      <c r="A376" s="37"/>
      <c r="B376" s="36"/>
      <c r="C376" s="36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T376" s="37"/>
      <c r="U376" s="37"/>
      <c r="V376" s="37"/>
      <c r="W376" s="37"/>
      <c r="X376" s="37"/>
      <c r="Y376" s="37"/>
      <c r="Z376" s="37"/>
    </row>
    <row r="377" spans="1:26" ht="15.75" customHeight="1" x14ac:dyDescent="0.2">
      <c r="A377" s="37"/>
      <c r="B377" s="36"/>
      <c r="C377" s="36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T377" s="37"/>
      <c r="U377" s="37"/>
      <c r="V377" s="37"/>
      <c r="W377" s="37"/>
      <c r="X377" s="37"/>
      <c r="Y377" s="37"/>
      <c r="Z377" s="37"/>
    </row>
    <row r="378" spans="1:26" ht="15.75" customHeight="1" x14ac:dyDescent="0.2">
      <c r="A378" s="37"/>
      <c r="B378" s="36"/>
      <c r="C378" s="36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T378" s="37"/>
      <c r="U378" s="37"/>
      <c r="V378" s="37"/>
      <c r="W378" s="37"/>
      <c r="X378" s="37"/>
      <c r="Y378" s="37"/>
      <c r="Z378" s="37"/>
    </row>
    <row r="379" spans="1:26" ht="15.75" customHeight="1" x14ac:dyDescent="0.2">
      <c r="A379" s="37"/>
      <c r="B379" s="36"/>
      <c r="C379" s="36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T379" s="37"/>
      <c r="U379" s="37"/>
      <c r="V379" s="37"/>
      <c r="W379" s="37"/>
      <c r="X379" s="37"/>
      <c r="Y379" s="37"/>
      <c r="Z379" s="37"/>
    </row>
    <row r="380" spans="1:26" ht="15.75" customHeight="1" x14ac:dyDescent="0.2">
      <c r="A380" s="37"/>
      <c r="B380" s="36"/>
      <c r="C380" s="36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T380" s="37"/>
      <c r="U380" s="37"/>
      <c r="V380" s="37"/>
      <c r="W380" s="37"/>
      <c r="X380" s="37"/>
      <c r="Y380" s="37"/>
      <c r="Z380" s="37"/>
    </row>
    <row r="381" spans="1:26" ht="15.75" customHeight="1" x14ac:dyDescent="0.2">
      <c r="A381" s="37"/>
      <c r="B381" s="36"/>
      <c r="C381" s="36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T381" s="37"/>
      <c r="U381" s="37"/>
      <c r="V381" s="37"/>
      <c r="W381" s="37"/>
      <c r="X381" s="37"/>
      <c r="Y381" s="37"/>
      <c r="Z381" s="37"/>
    </row>
    <row r="382" spans="1:26" ht="15.75" customHeight="1" x14ac:dyDescent="0.2">
      <c r="A382" s="37"/>
      <c r="B382" s="36"/>
      <c r="C382" s="36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T382" s="37"/>
      <c r="U382" s="37"/>
      <c r="V382" s="37"/>
      <c r="W382" s="37"/>
      <c r="X382" s="37"/>
      <c r="Y382" s="37"/>
      <c r="Z382" s="37"/>
    </row>
    <row r="383" spans="1:26" ht="15.75" customHeight="1" x14ac:dyDescent="0.2">
      <c r="A383" s="37"/>
      <c r="B383" s="36"/>
      <c r="C383" s="36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T383" s="37"/>
      <c r="U383" s="37"/>
      <c r="V383" s="37"/>
      <c r="W383" s="37"/>
      <c r="X383" s="37"/>
      <c r="Y383" s="37"/>
      <c r="Z383" s="37"/>
    </row>
    <row r="384" spans="1:26" ht="15.75" customHeight="1" x14ac:dyDescent="0.2">
      <c r="A384" s="37"/>
      <c r="B384" s="36"/>
      <c r="C384" s="36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T384" s="37"/>
      <c r="U384" s="37"/>
      <c r="V384" s="37"/>
      <c r="W384" s="37"/>
      <c r="X384" s="37"/>
      <c r="Y384" s="37"/>
      <c r="Z384" s="37"/>
    </row>
    <row r="385" spans="1:26" ht="15.75" customHeight="1" x14ac:dyDescent="0.2">
      <c r="A385" s="37"/>
      <c r="B385" s="36"/>
      <c r="C385" s="36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T385" s="37"/>
      <c r="U385" s="37"/>
      <c r="V385" s="37"/>
      <c r="W385" s="37"/>
      <c r="X385" s="37"/>
      <c r="Y385" s="37"/>
      <c r="Z385" s="37"/>
    </row>
    <row r="386" spans="1:26" ht="15.75" customHeight="1" x14ac:dyDescent="0.2">
      <c r="A386" s="37"/>
      <c r="B386" s="36"/>
      <c r="C386" s="36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T386" s="37"/>
      <c r="U386" s="37"/>
      <c r="V386" s="37"/>
      <c r="W386" s="37"/>
      <c r="X386" s="37"/>
      <c r="Y386" s="37"/>
      <c r="Z386" s="37"/>
    </row>
    <row r="387" spans="1:26" ht="15.75" customHeight="1" x14ac:dyDescent="0.2">
      <c r="A387" s="37"/>
      <c r="B387" s="36"/>
      <c r="C387" s="36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T387" s="37"/>
      <c r="U387" s="37"/>
      <c r="V387" s="37"/>
      <c r="W387" s="37"/>
      <c r="X387" s="37"/>
      <c r="Y387" s="37"/>
      <c r="Z387" s="37"/>
    </row>
    <row r="388" spans="1:26" ht="15.75" customHeight="1" x14ac:dyDescent="0.2">
      <c r="A388" s="37"/>
      <c r="B388" s="36"/>
      <c r="C388" s="36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T388" s="37"/>
      <c r="U388" s="37"/>
      <c r="V388" s="37"/>
      <c r="W388" s="37"/>
      <c r="X388" s="37"/>
      <c r="Y388" s="37"/>
      <c r="Z388" s="37"/>
    </row>
    <row r="389" spans="1:26" ht="15.75" customHeight="1" x14ac:dyDescent="0.2">
      <c r="A389" s="37"/>
      <c r="B389" s="36"/>
      <c r="C389" s="36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T389" s="37"/>
      <c r="U389" s="37"/>
      <c r="V389" s="37"/>
      <c r="W389" s="37"/>
      <c r="X389" s="37"/>
      <c r="Y389" s="37"/>
      <c r="Z389" s="37"/>
    </row>
    <row r="390" spans="1:26" ht="15.75" customHeight="1" x14ac:dyDescent="0.2">
      <c r="A390" s="37"/>
      <c r="B390" s="36"/>
      <c r="C390" s="36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T390" s="37"/>
      <c r="U390" s="37"/>
      <c r="V390" s="37"/>
      <c r="W390" s="37"/>
      <c r="X390" s="37"/>
      <c r="Y390" s="37"/>
      <c r="Z390" s="37"/>
    </row>
    <row r="391" spans="1:26" ht="15.75" customHeight="1" x14ac:dyDescent="0.2">
      <c r="A391" s="37"/>
      <c r="B391" s="36"/>
      <c r="C391" s="36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T391" s="37"/>
      <c r="U391" s="37"/>
      <c r="V391" s="37"/>
      <c r="W391" s="37"/>
      <c r="X391" s="37"/>
      <c r="Y391" s="37"/>
      <c r="Z391" s="37"/>
    </row>
    <row r="392" spans="1:26" ht="15.75" customHeight="1" x14ac:dyDescent="0.2">
      <c r="A392" s="37"/>
      <c r="B392" s="36"/>
      <c r="C392" s="36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T392" s="37"/>
      <c r="U392" s="37"/>
      <c r="V392" s="37"/>
      <c r="W392" s="37"/>
      <c r="X392" s="37"/>
      <c r="Y392" s="37"/>
      <c r="Z392" s="37"/>
    </row>
    <row r="393" spans="1:26" ht="15.75" customHeight="1" x14ac:dyDescent="0.2">
      <c r="A393" s="37"/>
      <c r="B393" s="36"/>
      <c r="C393" s="36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T393" s="37"/>
      <c r="U393" s="37"/>
      <c r="V393" s="37"/>
      <c r="W393" s="37"/>
      <c r="X393" s="37"/>
      <c r="Y393" s="37"/>
      <c r="Z393" s="37"/>
    </row>
    <row r="394" spans="1:26" ht="15.75" customHeight="1" x14ac:dyDescent="0.2">
      <c r="A394" s="37"/>
      <c r="B394" s="36"/>
      <c r="C394" s="36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T394" s="37"/>
      <c r="U394" s="37"/>
      <c r="V394" s="37"/>
      <c r="W394" s="37"/>
      <c r="X394" s="37"/>
      <c r="Y394" s="37"/>
      <c r="Z394" s="37"/>
    </row>
    <row r="395" spans="1:26" ht="15.75" customHeight="1" x14ac:dyDescent="0.2">
      <c r="A395" s="37"/>
      <c r="B395" s="36"/>
      <c r="C395" s="36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T395" s="37"/>
      <c r="U395" s="37"/>
      <c r="V395" s="37"/>
      <c r="W395" s="37"/>
      <c r="X395" s="37"/>
      <c r="Y395" s="37"/>
      <c r="Z395" s="37"/>
    </row>
    <row r="396" spans="1:26" ht="15.75" customHeight="1" x14ac:dyDescent="0.2">
      <c r="A396" s="37"/>
      <c r="B396" s="36"/>
      <c r="C396" s="36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T396" s="37"/>
      <c r="U396" s="37"/>
      <c r="V396" s="37"/>
      <c r="W396" s="37"/>
      <c r="X396" s="37"/>
      <c r="Y396" s="37"/>
      <c r="Z396" s="37"/>
    </row>
    <row r="397" spans="1:26" ht="15.75" customHeight="1" x14ac:dyDescent="0.2">
      <c r="A397" s="37"/>
      <c r="B397" s="36"/>
      <c r="C397" s="36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T397" s="37"/>
      <c r="U397" s="37"/>
      <c r="V397" s="37"/>
      <c r="W397" s="37"/>
      <c r="X397" s="37"/>
      <c r="Y397" s="37"/>
      <c r="Z397" s="37"/>
    </row>
    <row r="398" spans="1:26" ht="15.75" customHeight="1" x14ac:dyDescent="0.2">
      <c r="A398" s="37"/>
      <c r="B398" s="36"/>
      <c r="C398" s="36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T398" s="37"/>
      <c r="U398" s="37"/>
      <c r="V398" s="37"/>
      <c r="W398" s="37"/>
      <c r="X398" s="37"/>
      <c r="Y398" s="37"/>
      <c r="Z398" s="37"/>
    </row>
    <row r="399" spans="1:26" ht="15.75" customHeight="1" x14ac:dyDescent="0.2">
      <c r="A399" s="37"/>
      <c r="B399" s="36"/>
      <c r="C399" s="36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T399" s="37"/>
      <c r="U399" s="37"/>
      <c r="V399" s="37"/>
      <c r="W399" s="37"/>
      <c r="X399" s="37"/>
      <c r="Y399" s="37"/>
      <c r="Z399" s="37"/>
    </row>
    <row r="400" spans="1:26" ht="15.75" customHeight="1" x14ac:dyDescent="0.2">
      <c r="A400" s="37"/>
      <c r="B400" s="36"/>
      <c r="C400" s="36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T400" s="37"/>
      <c r="U400" s="37"/>
      <c r="V400" s="37"/>
      <c r="W400" s="37"/>
      <c r="X400" s="37"/>
      <c r="Y400" s="37"/>
      <c r="Z400" s="37"/>
    </row>
    <row r="401" spans="1:26" ht="15.75" customHeight="1" x14ac:dyDescent="0.2">
      <c r="A401" s="37"/>
      <c r="B401" s="36"/>
      <c r="C401" s="36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T401" s="37"/>
      <c r="U401" s="37"/>
      <c r="V401" s="37"/>
      <c r="W401" s="37"/>
      <c r="X401" s="37"/>
      <c r="Y401" s="37"/>
      <c r="Z401" s="37"/>
    </row>
    <row r="402" spans="1:26" ht="15.75" customHeight="1" x14ac:dyDescent="0.2">
      <c r="A402" s="37"/>
      <c r="B402" s="36"/>
      <c r="C402" s="36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T402" s="37"/>
      <c r="U402" s="37"/>
      <c r="V402" s="37"/>
      <c r="W402" s="37"/>
      <c r="X402" s="37"/>
      <c r="Y402" s="37"/>
      <c r="Z402" s="37"/>
    </row>
    <row r="403" spans="1:26" ht="15.75" customHeight="1" x14ac:dyDescent="0.2">
      <c r="A403" s="37"/>
      <c r="B403" s="36"/>
      <c r="C403" s="36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T403" s="37"/>
      <c r="U403" s="37"/>
      <c r="V403" s="37"/>
      <c r="W403" s="37"/>
      <c r="X403" s="37"/>
      <c r="Y403" s="37"/>
      <c r="Z403" s="37"/>
    </row>
    <row r="404" spans="1:26" ht="15.75" customHeight="1" x14ac:dyDescent="0.2">
      <c r="A404" s="37"/>
      <c r="B404" s="36"/>
      <c r="C404" s="36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T404" s="37"/>
      <c r="U404" s="37"/>
      <c r="V404" s="37"/>
      <c r="W404" s="37"/>
      <c r="X404" s="37"/>
      <c r="Y404" s="37"/>
      <c r="Z404" s="37"/>
    </row>
    <row r="405" spans="1:26" ht="15.75" customHeight="1" x14ac:dyDescent="0.2">
      <c r="A405" s="37"/>
      <c r="B405" s="36"/>
      <c r="C405" s="36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T405" s="37"/>
      <c r="U405" s="37"/>
      <c r="V405" s="37"/>
      <c r="W405" s="37"/>
      <c r="X405" s="37"/>
      <c r="Y405" s="37"/>
      <c r="Z405" s="37"/>
    </row>
    <row r="406" spans="1:26" ht="15.75" customHeight="1" x14ac:dyDescent="0.2">
      <c r="A406" s="37"/>
      <c r="B406" s="36"/>
      <c r="C406" s="36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T406" s="37"/>
      <c r="U406" s="37"/>
      <c r="V406" s="37"/>
      <c r="W406" s="37"/>
      <c r="X406" s="37"/>
      <c r="Y406" s="37"/>
      <c r="Z406" s="37"/>
    </row>
    <row r="407" spans="1:26" ht="15.75" customHeight="1" x14ac:dyDescent="0.2">
      <c r="A407" s="37"/>
      <c r="B407" s="36"/>
      <c r="C407" s="36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T407" s="37"/>
      <c r="U407" s="37"/>
      <c r="V407" s="37"/>
      <c r="W407" s="37"/>
      <c r="X407" s="37"/>
      <c r="Y407" s="37"/>
      <c r="Z407" s="37"/>
    </row>
    <row r="408" spans="1:26" ht="15.75" customHeight="1" x14ac:dyDescent="0.2">
      <c r="A408" s="37"/>
      <c r="B408" s="36"/>
      <c r="C408" s="36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T408" s="37"/>
      <c r="U408" s="37"/>
      <c r="V408" s="37"/>
      <c r="W408" s="37"/>
      <c r="X408" s="37"/>
      <c r="Y408" s="37"/>
      <c r="Z408" s="37"/>
    </row>
    <row r="409" spans="1:26" ht="15.75" customHeight="1" x14ac:dyDescent="0.2">
      <c r="A409" s="37"/>
      <c r="B409" s="36"/>
      <c r="C409" s="36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T409" s="37"/>
      <c r="U409" s="37"/>
      <c r="V409" s="37"/>
      <c r="W409" s="37"/>
      <c r="X409" s="37"/>
      <c r="Y409" s="37"/>
      <c r="Z409" s="37"/>
    </row>
    <row r="410" spans="1:26" ht="15.75" customHeight="1" x14ac:dyDescent="0.2">
      <c r="A410" s="37"/>
      <c r="B410" s="36"/>
      <c r="C410" s="36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T410" s="37"/>
      <c r="U410" s="37"/>
      <c r="V410" s="37"/>
      <c r="W410" s="37"/>
      <c r="X410" s="37"/>
      <c r="Y410" s="37"/>
      <c r="Z410" s="37"/>
    </row>
    <row r="411" spans="1:26" ht="15.75" customHeight="1" x14ac:dyDescent="0.2">
      <c r="A411" s="37"/>
      <c r="B411" s="36"/>
      <c r="C411" s="36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T411" s="37"/>
      <c r="U411" s="37"/>
      <c r="V411" s="37"/>
      <c r="W411" s="37"/>
      <c r="X411" s="37"/>
      <c r="Y411" s="37"/>
      <c r="Z411" s="37"/>
    </row>
    <row r="412" spans="1:26" ht="15.75" customHeight="1" x14ac:dyDescent="0.2">
      <c r="A412" s="37"/>
      <c r="B412" s="36"/>
      <c r="C412" s="36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T412" s="37"/>
      <c r="U412" s="37"/>
      <c r="V412" s="37"/>
      <c r="W412" s="37"/>
      <c r="X412" s="37"/>
      <c r="Y412" s="37"/>
      <c r="Z412" s="37"/>
    </row>
    <row r="413" spans="1:26" ht="15.75" customHeight="1" x14ac:dyDescent="0.2">
      <c r="A413" s="37"/>
      <c r="B413" s="36"/>
      <c r="C413" s="36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T413" s="37"/>
      <c r="U413" s="37"/>
      <c r="V413" s="37"/>
      <c r="W413" s="37"/>
      <c r="X413" s="37"/>
      <c r="Y413" s="37"/>
      <c r="Z413" s="37"/>
    </row>
    <row r="414" spans="1:26" ht="15.75" customHeight="1" x14ac:dyDescent="0.2">
      <c r="A414" s="37"/>
      <c r="B414" s="36"/>
      <c r="C414" s="36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T414" s="37"/>
      <c r="U414" s="37"/>
      <c r="V414" s="37"/>
      <c r="W414" s="37"/>
      <c r="X414" s="37"/>
      <c r="Y414" s="37"/>
      <c r="Z414" s="37"/>
    </row>
    <row r="415" spans="1:26" ht="15.75" customHeight="1" x14ac:dyDescent="0.2">
      <c r="A415" s="37"/>
      <c r="B415" s="36"/>
      <c r="C415" s="36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T415" s="37"/>
      <c r="U415" s="37"/>
      <c r="V415" s="37"/>
      <c r="W415" s="37"/>
      <c r="X415" s="37"/>
      <c r="Y415" s="37"/>
      <c r="Z415" s="37"/>
    </row>
    <row r="416" spans="1:26" ht="15.75" customHeight="1" x14ac:dyDescent="0.2">
      <c r="A416" s="37"/>
      <c r="B416" s="36"/>
      <c r="C416" s="36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T416" s="37"/>
      <c r="U416" s="37"/>
      <c r="V416" s="37"/>
      <c r="W416" s="37"/>
      <c r="X416" s="37"/>
      <c r="Y416" s="37"/>
      <c r="Z416" s="37"/>
    </row>
    <row r="417" spans="1:26" ht="15.75" customHeight="1" x14ac:dyDescent="0.2">
      <c r="A417" s="37"/>
      <c r="B417" s="36"/>
      <c r="C417" s="36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T417" s="37"/>
      <c r="U417" s="37"/>
      <c r="V417" s="37"/>
      <c r="W417" s="37"/>
      <c r="X417" s="37"/>
      <c r="Y417" s="37"/>
      <c r="Z417" s="37"/>
    </row>
    <row r="418" spans="1:26" ht="15.75" customHeight="1" x14ac:dyDescent="0.2">
      <c r="A418" s="37"/>
      <c r="B418" s="36"/>
      <c r="C418" s="36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T418" s="37"/>
      <c r="U418" s="37"/>
      <c r="V418" s="37"/>
      <c r="W418" s="37"/>
      <c r="X418" s="37"/>
      <c r="Y418" s="37"/>
      <c r="Z418" s="37"/>
    </row>
    <row r="419" spans="1:26" ht="15.75" customHeight="1" x14ac:dyDescent="0.2">
      <c r="A419" s="37"/>
      <c r="B419" s="36"/>
      <c r="C419" s="36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T419" s="37"/>
      <c r="U419" s="37"/>
      <c r="V419" s="37"/>
      <c r="W419" s="37"/>
      <c r="X419" s="37"/>
      <c r="Y419" s="37"/>
      <c r="Z419" s="37"/>
    </row>
    <row r="420" spans="1:26" ht="15.75" customHeight="1" x14ac:dyDescent="0.2">
      <c r="A420" s="37"/>
      <c r="B420" s="36"/>
      <c r="C420" s="36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T420" s="37"/>
      <c r="U420" s="37"/>
      <c r="V420" s="37"/>
      <c r="W420" s="37"/>
      <c r="X420" s="37"/>
      <c r="Y420" s="37"/>
      <c r="Z420" s="37"/>
    </row>
    <row r="421" spans="1:26" ht="15.75" customHeight="1" x14ac:dyDescent="0.2">
      <c r="A421" s="37"/>
      <c r="B421" s="36"/>
      <c r="C421" s="36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T421" s="37"/>
      <c r="U421" s="37"/>
      <c r="V421" s="37"/>
      <c r="W421" s="37"/>
      <c r="X421" s="37"/>
      <c r="Y421" s="37"/>
      <c r="Z421" s="37"/>
    </row>
    <row r="422" spans="1:26" ht="15.75" customHeight="1" x14ac:dyDescent="0.2">
      <c r="A422" s="37"/>
      <c r="B422" s="36"/>
      <c r="C422" s="36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T422" s="37"/>
      <c r="U422" s="37"/>
      <c r="V422" s="37"/>
      <c r="W422" s="37"/>
      <c r="X422" s="37"/>
      <c r="Y422" s="37"/>
      <c r="Z422" s="37"/>
    </row>
    <row r="423" spans="1:26" ht="15.75" customHeight="1" x14ac:dyDescent="0.2">
      <c r="A423" s="37"/>
      <c r="B423" s="36"/>
      <c r="C423" s="36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T423" s="37"/>
      <c r="U423" s="37"/>
      <c r="V423" s="37"/>
      <c r="W423" s="37"/>
      <c r="X423" s="37"/>
      <c r="Y423" s="37"/>
      <c r="Z423" s="37"/>
    </row>
    <row r="424" spans="1:26" ht="15.75" customHeight="1" x14ac:dyDescent="0.2">
      <c r="A424" s="37"/>
      <c r="B424" s="36"/>
      <c r="C424" s="36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T424" s="37"/>
      <c r="U424" s="37"/>
      <c r="V424" s="37"/>
      <c r="W424" s="37"/>
      <c r="X424" s="37"/>
      <c r="Y424" s="37"/>
      <c r="Z424" s="37"/>
    </row>
    <row r="425" spans="1:26" ht="15.75" customHeight="1" x14ac:dyDescent="0.2">
      <c r="A425" s="37"/>
      <c r="B425" s="36"/>
      <c r="C425" s="36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T425" s="37"/>
      <c r="U425" s="37"/>
      <c r="V425" s="37"/>
      <c r="W425" s="37"/>
      <c r="X425" s="37"/>
      <c r="Y425" s="37"/>
      <c r="Z425" s="37"/>
    </row>
    <row r="426" spans="1:26" ht="15.75" customHeight="1" x14ac:dyDescent="0.2">
      <c r="A426" s="37"/>
      <c r="B426" s="36"/>
      <c r="C426" s="36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T426" s="37"/>
      <c r="U426" s="37"/>
      <c r="V426" s="37"/>
      <c r="W426" s="37"/>
      <c r="X426" s="37"/>
      <c r="Y426" s="37"/>
      <c r="Z426" s="37"/>
    </row>
    <row r="427" spans="1:26" ht="15.75" customHeight="1" x14ac:dyDescent="0.2">
      <c r="A427" s="37"/>
      <c r="B427" s="36"/>
      <c r="C427" s="36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T427" s="37"/>
      <c r="U427" s="37"/>
      <c r="V427" s="37"/>
      <c r="W427" s="37"/>
      <c r="X427" s="37"/>
      <c r="Y427" s="37"/>
      <c r="Z427" s="37"/>
    </row>
    <row r="428" spans="1:26" ht="15.75" customHeight="1" x14ac:dyDescent="0.2">
      <c r="A428" s="37"/>
      <c r="B428" s="36"/>
      <c r="C428" s="36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T428" s="37"/>
      <c r="U428" s="37"/>
      <c r="V428" s="37"/>
      <c r="W428" s="37"/>
      <c r="X428" s="37"/>
      <c r="Y428" s="37"/>
      <c r="Z428" s="37"/>
    </row>
    <row r="429" spans="1:26" ht="15.75" customHeight="1" x14ac:dyDescent="0.2">
      <c r="A429" s="37"/>
      <c r="B429" s="36"/>
      <c r="C429" s="36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T429" s="37"/>
      <c r="U429" s="37"/>
      <c r="V429" s="37"/>
      <c r="W429" s="37"/>
      <c r="X429" s="37"/>
      <c r="Y429" s="37"/>
      <c r="Z429" s="37"/>
    </row>
    <row r="430" spans="1:26" ht="15.75" customHeight="1" x14ac:dyDescent="0.2">
      <c r="A430" s="37"/>
      <c r="B430" s="36"/>
      <c r="C430" s="36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T430" s="37"/>
      <c r="U430" s="37"/>
      <c r="V430" s="37"/>
      <c r="W430" s="37"/>
      <c r="X430" s="37"/>
      <c r="Y430" s="37"/>
      <c r="Z430" s="37"/>
    </row>
    <row r="431" spans="1:26" ht="15.75" customHeight="1" x14ac:dyDescent="0.2">
      <c r="A431" s="37"/>
      <c r="B431" s="36"/>
      <c r="C431" s="36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T431" s="37"/>
      <c r="U431" s="37"/>
      <c r="V431" s="37"/>
      <c r="W431" s="37"/>
      <c r="X431" s="37"/>
      <c r="Y431" s="37"/>
      <c r="Z431" s="37"/>
    </row>
    <row r="432" spans="1:26" ht="15.75" customHeight="1" x14ac:dyDescent="0.2">
      <c r="A432" s="37"/>
      <c r="B432" s="36"/>
      <c r="C432" s="36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T432" s="37"/>
      <c r="U432" s="37"/>
      <c r="V432" s="37"/>
      <c r="W432" s="37"/>
      <c r="X432" s="37"/>
      <c r="Y432" s="37"/>
      <c r="Z432" s="37"/>
    </row>
    <row r="433" spans="1:26" ht="15.75" customHeight="1" x14ac:dyDescent="0.2">
      <c r="A433" s="37"/>
      <c r="B433" s="36"/>
      <c r="C433" s="36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T433" s="37"/>
      <c r="U433" s="37"/>
      <c r="V433" s="37"/>
      <c r="W433" s="37"/>
      <c r="X433" s="37"/>
      <c r="Y433" s="37"/>
      <c r="Z433" s="37"/>
    </row>
    <row r="434" spans="1:26" ht="15.75" customHeight="1" x14ac:dyDescent="0.2">
      <c r="A434" s="37"/>
      <c r="B434" s="36"/>
      <c r="C434" s="36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T434" s="37"/>
      <c r="U434" s="37"/>
      <c r="V434" s="37"/>
      <c r="W434" s="37"/>
      <c r="X434" s="37"/>
      <c r="Y434" s="37"/>
      <c r="Z434" s="37"/>
    </row>
    <row r="435" spans="1:26" ht="15.75" customHeight="1" x14ac:dyDescent="0.2">
      <c r="A435" s="37"/>
      <c r="B435" s="36"/>
      <c r="C435" s="36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T435" s="37"/>
      <c r="U435" s="37"/>
      <c r="V435" s="37"/>
      <c r="W435" s="37"/>
      <c r="X435" s="37"/>
      <c r="Y435" s="37"/>
      <c r="Z435" s="37"/>
    </row>
    <row r="436" spans="1:26" ht="15.75" customHeight="1" x14ac:dyDescent="0.2">
      <c r="A436" s="37"/>
      <c r="B436" s="36"/>
      <c r="C436" s="36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T436" s="37"/>
      <c r="U436" s="37"/>
      <c r="V436" s="37"/>
      <c r="W436" s="37"/>
      <c r="X436" s="37"/>
      <c r="Y436" s="37"/>
      <c r="Z436" s="37"/>
    </row>
    <row r="437" spans="1:26" ht="15.75" customHeight="1" x14ac:dyDescent="0.2">
      <c r="A437" s="37"/>
      <c r="B437" s="36"/>
      <c r="C437" s="36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T437" s="37"/>
      <c r="U437" s="37"/>
      <c r="V437" s="37"/>
      <c r="W437" s="37"/>
      <c r="X437" s="37"/>
      <c r="Y437" s="37"/>
      <c r="Z437" s="37"/>
    </row>
    <row r="438" spans="1:26" ht="15.75" customHeight="1" x14ac:dyDescent="0.2">
      <c r="A438" s="37"/>
      <c r="B438" s="36"/>
      <c r="C438" s="36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T438" s="37"/>
      <c r="U438" s="37"/>
      <c r="V438" s="37"/>
      <c r="W438" s="37"/>
      <c r="X438" s="37"/>
      <c r="Y438" s="37"/>
      <c r="Z438" s="37"/>
    </row>
    <row r="439" spans="1:26" ht="15.75" customHeight="1" x14ac:dyDescent="0.2">
      <c r="A439" s="37"/>
      <c r="B439" s="36"/>
      <c r="C439" s="36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T439" s="37"/>
      <c r="U439" s="37"/>
      <c r="V439" s="37"/>
      <c r="W439" s="37"/>
      <c r="X439" s="37"/>
      <c r="Y439" s="37"/>
      <c r="Z439" s="37"/>
    </row>
    <row r="440" spans="1:26" ht="15.75" customHeight="1" x14ac:dyDescent="0.2">
      <c r="A440" s="37"/>
      <c r="B440" s="36"/>
      <c r="C440" s="36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T440" s="37"/>
      <c r="U440" s="37"/>
      <c r="V440" s="37"/>
      <c r="W440" s="37"/>
      <c r="X440" s="37"/>
      <c r="Y440" s="37"/>
      <c r="Z440" s="37"/>
    </row>
    <row r="441" spans="1:26" ht="15.75" customHeight="1" x14ac:dyDescent="0.2">
      <c r="A441" s="37"/>
      <c r="B441" s="36"/>
      <c r="C441" s="36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T441" s="37"/>
      <c r="U441" s="37"/>
      <c r="V441" s="37"/>
      <c r="W441" s="37"/>
      <c r="X441" s="37"/>
      <c r="Y441" s="37"/>
      <c r="Z441" s="37"/>
    </row>
    <row r="442" spans="1:26" ht="15.75" customHeight="1" x14ac:dyDescent="0.2">
      <c r="A442" s="37"/>
      <c r="B442" s="36"/>
      <c r="C442" s="36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T442" s="37"/>
      <c r="U442" s="37"/>
      <c r="V442" s="37"/>
      <c r="W442" s="37"/>
      <c r="X442" s="37"/>
      <c r="Y442" s="37"/>
      <c r="Z442" s="37"/>
    </row>
    <row r="443" spans="1:26" ht="15.75" customHeight="1" x14ac:dyDescent="0.2">
      <c r="A443" s="37"/>
      <c r="B443" s="36"/>
      <c r="C443" s="36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T443" s="37"/>
      <c r="U443" s="37"/>
      <c r="V443" s="37"/>
      <c r="W443" s="37"/>
      <c r="X443" s="37"/>
      <c r="Y443" s="37"/>
      <c r="Z443" s="37"/>
    </row>
    <row r="444" spans="1:26" ht="15.75" customHeight="1" x14ac:dyDescent="0.2">
      <c r="A444" s="37"/>
      <c r="B444" s="36"/>
      <c r="C444" s="36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T444" s="37"/>
      <c r="U444" s="37"/>
      <c r="V444" s="37"/>
      <c r="W444" s="37"/>
      <c r="X444" s="37"/>
      <c r="Y444" s="37"/>
      <c r="Z444" s="37"/>
    </row>
    <row r="445" spans="1:26" ht="15.75" customHeight="1" x14ac:dyDescent="0.2">
      <c r="A445" s="37"/>
      <c r="B445" s="36"/>
      <c r="C445" s="36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T445" s="37"/>
      <c r="U445" s="37"/>
      <c r="V445" s="37"/>
      <c r="W445" s="37"/>
      <c r="X445" s="37"/>
      <c r="Y445" s="37"/>
      <c r="Z445" s="37"/>
    </row>
    <row r="446" spans="1:26" ht="15.75" customHeight="1" x14ac:dyDescent="0.2">
      <c r="A446" s="37"/>
      <c r="B446" s="36"/>
      <c r="C446" s="36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T446" s="37"/>
      <c r="U446" s="37"/>
      <c r="V446" s="37"/>
      <c r="W446" s="37"/>
      <c r="X446" s="37"/>
      <c r="Y446" s="37"/>
      <c r="Z446" s="37"/>
    </row>
    <row r="447" spans="1:26" ht="15.75" customHeight="1" x14ac:dyDescent="0.2">
      <c r="A447" s="37"/>
      <c r="B447" s="36"/>
      <c r="C447" s="36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T447" s="37"/>
      <c r="U447" s="37"/>
      <c r="V447" s="37"/>
      <c r="W447" s="37"/>
      <c r="X447" s="37"/>
      <c r="Y447" s="37"/>
      <c r="Z447" s="37"/>
    </row>
    <row r="448" spans="1:26" ht="15.75" customHeight="1" x14ac:dyDescent="0.2">
      <c r="A448" s="37"/>
      <c r="B448" s="36"/>
      <c r="C448" s="36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T448" s="37"/>
      <c r="U448" s="37"/>
      <c r="V448" s="37"/>
      <c r="W448" s="37"/>
      <c r="X448" s="37"/>
      <c r="Y448" s="37"/>
      <c r="Z448" s="37"/>
    </row>
    <row r="449" spans="1:26" ht="15.75" customHeight="1" x14ac:dyDescent="0.2">
      <c r="A449" s="37"/>
      <c r="B449" s="36"/>
      <c r="C449" s="36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T449" s="37"/>
      <c r="U449" s="37"/>
      <c r="V449" s="37"/>
      <c r="W449" s="37"/>
      <c r="X449" s="37"/>
      <c r="Y449" s="37"/>
      <c r="Z449" s="37"/>
    </row>
    <row r="450" spans="1:26" ht="15.75" customHeight="1" x14ac:dyDescent="0.2">
      <c r="A450" s="37"/>
      <c r="B450" s="36"/>
      <c r="C450" s="36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T450" s="37"/>
      <c r="U450" s="37"/>
      <c r="V450" s="37"/>
      <c r="W450" s="37"/>
      <c r="X450" s="37"/>
      <c r="Y450" s="37"/>
      <c r="Z450" s="37"/>
    </row>
    <row r="451" spans="1:26" ht="15.75" customHeight="1" x14ac:dyDescent="0.2">
      <c r="A451" s="37"/>
      <c r="B451" s="36"/>
      <c r="C451" s="36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T451" s="37"/>
      <c r="U451" s="37"/>
      <c r="V451" s="37"/>
      <c r="W451" s="37"/>
      <c r="X451" s="37"/>
      <c r="Y451" s="37"/>
      <c r="Z451" s="37"/>
    </row>
    <row r="452" spans="1:26" ht="15.75" customHeight="1" x14ac:dyDescent="0.2">
      <c r="A452" s="37"/>
      <c r="B452" s="36"/>
      <c r="C452" s="36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T452" s="37"/>
      <c r="U452" s="37"/>
      <c r="V452" s="37"/>
      <c r="W452" s="37"/>
      <c r="X452" s="37"/>
      <c r="Y452" s="37"/>
      <c r="Z452" s="37"/>
    </row>
    <row r="453" spans="1:26" ht="15.75" customHeight="1" x14ac:dyDescent="0.2">
      <c r="A453" s="37"/>
      <c r="B453" s="36"/>
      <c r="C453" s="36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T453" s="37"/>
      <c r="U453" s="37"/>
      <c r="V453" s="37"/>
      <c r="W453" s="37"/>
      <c r="X453" s="37"/>
      <c r="Y453" s="37"/>
      <c r="Z453" s="37"/>
    </row>
    <row r="454" spans="1:26" ht="15.75" customHeight="1" x14ac:dyDescent="0.2">
      <c r="A454" s="37"/>
      <c r="B454" s="36"/>
      <c r="C454" s="36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T454" s="37"/>
      <c r="U454" s="37"/>
      <c r="V454" s="37"/>
      <c r="W454" s="37"/>
      <c r="X454" s="37"/>
      <c r="Y454" s="37"/>
      <c r="Z454" s="37"/>
    </row>
    <row r="455" spans="1:26" ht="15.75" customHeight="1" x14ac:dyDescent="0.2">
      <c r="A455" s="37"/>
      <c r="B455" s="36"/>
      <c r="C455" s="36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T455" s="37"/>
      <c r="U455" s="37"/>
      <c r="V455" s="37"/>
      <c r="W455" s="37"/>
      <c r="X455" s="37"/>
      <c r="Y455" s="37"/>
      <c r="Z455" s="37"/>
    </row>
    <row r="456" spans="1:26" ht="15.75" customHeight="1" x14ac:dyDescent="0.2">
      <c r="A456" s="37"/>
      <c r="B456" s="36"/>
      <c r="C456" s="36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T456" s="37"/>
      <c r="U456" s="37"/>
      <c r="V456" s="37"/>
      <c r="W456" s="37"/>
      <c r="X456" s="37"/>
      <c r="Y456" s="37"/>
      <c r="Z456" s="37"/>
    </row>
    <row r="457" spans="1:26" ht="15.75" customHeight="1" x14ac:dyDescent="0.2">
      <c r="A457" s="37"/>
      <c r="B457" s="36"/>
      <c r="C457" s="36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T457" s="37"/>
      <c r="U457" s="37"/>
      <c r="V457" s="37"/>
      <c r="W457" s="37"/>
      <c r="X457" s="37"/>
      <c r="Y457" s="37"/>
      <c r="Z457" s="37"/>
    </row>
    <row r="458" spans="1:26" ht="15.75" customHeight="1" x14ac:dyDescent="0.2">
      <c r="A458" s="37"/>
      <c r="B458" s="36"/>
      <c r="C458" s="36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T458" s="37"/>
      <c r="U458" s="37"/>
      <c r="V458" s="37"/>
      <c r="W458" s="37"/>
      <c r="X458" s="37"/>
      <c r="Y458" s="37"/>
      <c r="Z458" s="37"/>
    </row>
    <row r="459" spans="1:26" ht="15.75" customHeight="1" x14ac:dyDescent="0.2">
      <c r="A459" s="37"/>
      <c r="B459" s="36"/>
      <c r="C459" s="36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T459" s="37"/>
      <c r="U459" s="37"/>
      <c r="V459" s="37"/>
      <c r="W459" s="37"/>
      <c r="X459" s="37"/>
      <c r="Y459" s="37"/>
      <c r="Z459" s="37"/>
    </row>
    <row r="460" spans="1:26" ht="15.75" customHeight="1" x14ac:dyDescent="0.2">
      <c r="A460" s="37"/>
      <c r="B460" s="36"/>
      <c r="C460" s="36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T460" s="37"/>
      <c r="U460" s="37"/>
      <c r="V460" s="37"/>
      <c r="W460" s="37"/>
      <c r="X460" s="37"/>
      <c r="Y460" s="37"/>
      <c r="Z460" s="37"/>
    </row>
    <row r="461" spans="1:26" ht="15.75" customHeight="1" x14ac:dyDescent="0.2">
      <c r="A461" s="37"/>
      <c r="B461" s="36"/>
      <c r="C461" s="36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T461" s="37"/>
      <c r="U461" s="37"/>
      <c r="V461" s="37"/>
      <c r="W461" s="37"/>
      <c r="X461" s="37"/>
      <c r="Y461" s="37"/>
      <c r="Z461" s="37"/>
    </row>
    <row r="462" spans="1:26" ht="15.75" customHeight="1" x14ac:dyDescent="0.2">
      <c r="A462" s="37"/>
      <c r="B462" s="36"/>
      <c r="C462" s="36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T462" s="37"/>
      <c r="U462" s="37"/>
      <c r="V462" s="37"/>
      <c r="W462" s="37"/>
      <c r="X462" s="37"/>
      <c r="Y462" s="37"/>
      <c r="Z462" s="37"/>
    </row>
    <row r="463" spans="1:26" ht="15.75" customHeight="1" x14ac:dyDescent="0.2">
      <c r="A463" s="37"/>
      <c r="B463" s="36"/>
      <c r="C463" s="36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T463" s="37"/>
      <c r="U463" s="37"/>
      <c r="V463" s="37"/>
      <c r="W463" s="37"/>
      <c r="X463" s="37"/>
      <c r="Y463" s="37"/>
      <c r="Z463" s="37"/>
    </row>
    <row r="464" spans="1:26" ht="15.75" customHeight="1" x14ac:dyDescent="0.2">
      <c r="A464" s="37"/>
      <c r="B464" s="36"/>
      <c r="C464" s="36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T464" s="37"/>
      <c r="U464" s="37"/>
      <c r="V464" s="37"/>
      <c r="W464" s="37"/>
      <c r="X464" s="37"/>
      <c r="Y464" s="37"/>
      <c r="Z464" s="37"/>
    </row>
    <row r="465" spans="1:26" ht="15.75" customHeight="1" x14ac:dyDescent="0.2">
      <c r="A465" s="37"/>
      <c r="B465" s="36"/>
      <c r="C465" s="36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T465" s="37"/>
      <c r="U465" s="37"/>
      <c r="V465" s="37"/>
      <c r="W465" s="37"/>
      <c r="X465" s="37"/>
      <c r="Y465" s="37"/>
      <c r="Z465" s="37"/>
    </row>
    <row r="466" spans="1:26" ht="15.75" customHeight="1" x14ac:dyDescent="0.2">
      <c r="A466" s="37"/>
      <c r="B466" s="36"/>
      <c r="C466" s="36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T466" s="37"/>
      <c r="U466" s="37"/>
      <c r="V466" s="37"/>
      <c r="W466" s="37"/>
      <c r="X466" s="37"/>
      <c r="Y466" s="37"/>
      <c r="Z466" s="37"/>
    </row>
    <row r="467" spans="1:26" ht="15.75" customHeight="1" x14ac:dyDescent="0.2">
      <c r="A467" s="37"/>
      <c r="B467" s="36"/>
      <c r="C467" s="36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T467" s="37"/>
      <c r="U467" s="37"/>
      <c r="V467" s="37"/>
      <c r="W467" s="37"/>
      <c r="X467" s="37"/>
      <c r="Y467" s="37"/>
      <c r="Z467" s="37"/>
    </row>
    <row r="468" spans="1:26" ht="15.75" customHeight="1" x14ac:dyDescent="0.2">
      <c r="A468" s="37"/>
      <c r="B468" s="36"/>
      <c r="C468" s="36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T468" s="37"/>
      <c r="U468" s="37"/>
      <c r="V468" s="37"/>
      <c r="W468" s="37"/>
      <c r="X468" s="37"/>
      <c r="Y468" s="37"/>
      <c r="Z468" s="37"/>
    </row>
    <row r="469" spans="1:26" ht="15.75" customHeight="1" x14ac:dyDescent="0.2">
      <c r="A469" s="37"/>
      <c r="B469" s="36"/>
      <c r="C469" s="36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T469" s="37"/>
      <c r="U469" s="37"/>
      <c r="V469" s="37"/>
      <c r="W469" s="37"/>
      <c r="X469" s="37"/>
      <c r="Y469" s="37"/>
      <c r="Z469" s="37"/>
    </row>
    <row r="470" spans="1:26" ht="15.75" customHeight="1" x14ac:dyDescent="0.2">
      <c r="A470" s="37"/>
      <c r="B470" s="36"/>
      <c r="C470" s="36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T470" s="37"/>
      <c r="U470" s="37"/>
      <c r="V470" s="37"/>
      <c r="W470" s="37"/>
      <c r="X470" s="37"/>
      <c r="Y470" s="37"/>
      <c r="Z470" s="37"/>
    </row>
    <row r="471" spans="1:26" ht="15.75" customHeight="1" x14ac:dyDescent="0.2">
      <c r="A471" s="37"/>
      <c r="B471" s="36"/>
      <c r="C471" s="36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T471" s="37"/>
      <c r="U471" s="37"/>
      <c r="V471" s="37"/>
      <c r="W471" s="37"/>
      <c r="X471" s="37"/>
      <c r="Y471" s="37"/>
      <c r="Z471" s="37"/>
    </row>
    <row r="472" spans="1:26" ht="15.75" customHeight="1" x14ac:dyDescent="0.2">
      <c r="A472" s="37"/>
      <c r="B472" s="36"/>
      <c r="C472" s="36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T472" s="37"/>
      <c r="U472" s="37"/>
      <c r="V472" s="37"/>
      <c r="W472" s="37"/>
      <c r="X472" s="37"/>
      <c r="Y472" s="37"/>
      <c r="Z472" s="37"/>
    </row>
    <row r="473" spans="1:26" ht="15.75" customHeight="1" x14ac:dyDescent="0.2">
      <c r="A473" s="37"/>
      <c r="B473" s="36"/>
      <c r="C473" s="36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T473" s="37"/>
      <c r="U473" s="37"/>
      <c r="V473" s="37"/>
      <c r="W473" s="37"/>
      <c r="X473" s="37"/>
      <c r="Y473" s="37"/>
      <c r="Z473" s="37"/>
    </row>
    <row r="474" spans="1:26" ht="15.75" customHeight="1" x14ac:dyDescent="0.2">
      <c r="A474" s="37"/>
      <c r="B474" s="36"/>
      <c r="C474" s="36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T474" s="37"/>
      <c r="U474" s="37"/>
      <c r="V474" s="37"/>
      <c r="W474" s="37"/>
      <c r="X474" s="37"/>
      <c r="Y474" s="37"/>
      <c r="Z474" s="37"/>
    </row>
    <row r="475" spans="1:26" ht="15.75" customHeight="1" x14ac:dyDescent="0.2">
      <c r="A475" s="37"/>
      <c r="B475" s="36"/>
      <c r="C475" s="36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T475" s="37"/>
      <c r="U475" s="37"/>
      <c r="V475" s="37"/>
      <c r="W475" s="37"/>
      <c r="X475" s="37"/>
      <c r="Y475" s="37"/>
      <c r="Z475" s="37"/>
    </row>
    <row r="476" spans="1:26" ht="15.75" customHeight="1" x14ac:dyDescent="0.2">
      <c r="A476" s="37"/>
      <c r="B476" s="36"/>
      <c r="C476" s="36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T476" s="37"/>
      <c r="U476" s="37"/>
      <c r="V476" s="37"/>
      <c r="W476" s="37"/>
      <c r="X476" s="37"/>
      <c r="Y476" s="37"/>
      <c r="Z476" s="37"/>
    </row>
    <row r="477" spans="1:26" ht="15.75" customHeight="1" x14ac:dyDescent="0.2">
      <c r="A477" s="37"/>
      <c r="B477" s="36"/>
      <c r="C477" s="36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T477" s="37"/>
      <c r="U477" s="37"/>
      <c r="V477" s="37"/>
      <c r="W477" s="37"/>
      <c r="X477" s="37"/>
      <c r="Y477" s="37"/>
      <c r="Z477" s="37"/>
    </row>
    <row r="478" spans="1:26" ht="15.75" customHeight="1" x14ac:dyDescent="0.2">
      <c r="A478" s="37"/>
      <c r="B478" s="36"/>
      <c r="C478" s="36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T478" s="37"/>
      <c r="U478" s="37"/>
      <c r="V478" s="37"/>
      <c r="W478" s="37"/>
      <c r="X478" s="37"/>
      <c r="Y478" s="37"/>
      <c r="Z478" s="37"/>
    </row>
    <row r="479" spans="1:26" ht="15.75" customHeight="1" x14ac:dyDescent="0.2">
      <c r="A479" s="37"/>
      <c r="B479" s="36"/>
      <c r="C479" s="36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T479" s="37"/>
      <c r="U479" s="37"/>
      <c r="V479" s="37"/>
      <c r="W479" s="37"/>
      <c r="X479" s="37"/>
      <c r="Y479" s="37"/>
      <c r="Z479" s="37"/>
    </row>
    <row r="480" spans="1:26" ht="15.75" customHeight="1" x14ac:dyDescent="0.2">
      <c r="A480" s="37"/>
      <c r="B480" s="36"/>
      <c r="C480" s="36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T480" s="37"/>
      <c r="U480" s="37"/>
      <c r="V480" s="37"/>
      <c r="W480" s="37"/>
      <c r="X480" s="37"/>
      <c r="Y480" s="37"/>
      <c r="Z480" s="37"/>
    </row>
    <row r="481" spans="1:26" ht="15.75" customHeight="1" x14ac:dyDescent="0.2">
      <c r="A481" s="37"/>
      <c r="B481" s="36"/>
      <c r="C481" s="36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T481" s="37"/>
      <c r="U481" s="37"/>
      <c r="V481" s="37"/>
      <c r="W481" s="37"/>
      <c r="X481" s="37"/>
      <c r="Y481" s="37"/>
      <c r="Z481" s="37"/>
    </row>
    <row r="482" spans="1:26" ht="15.75" customHeight="1" x14ac:dyDescent="0.2">
      <c r="A482" s="37"/>
      <c r="B482" s="36"/>
      <c r="C482" s="36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T482" s="37"/>
      <c r="U482" s="37"/>
      <c r="V482" s="37"/>
      <c r="W482" s="37"/>
      <c r="X482" s="37"/>
      <c r="Y482" s="37"/>
      <c r="Z482" s="37"/>
    </row>
    <row r="483" spans="1:26" ht="15.75" customHeight="1" x14ac:dyDescent="0.2">
      <c r="A483" s="37"/>
      <c r="B483" s="36"/>
      <c r="C483" s="36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T483" s="37"/>
      <c r="U483" s="37"/>
      <c r="V483" s="37"/>
      <c r="W483" s="37"/>
      <c r="X483" s="37"/>
      <c r="Y483" s="37"/>
      <c r="Z483" s="37"/>
    </row>
    <row r="484" spans="1:26" ht="15.75" customHeight="1" x14ac:dyDescent="0.2">
      <c r="A484" s="37"/>
      <c r="B484" s="36"/>
      <c r="C484" s="36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T484" s="37"/>
      <c r="U484" s="37"/>
      <c r="V484" s="37"/>
      <c r="W484" s="37"/>
      <c r="X484" s="37"/>
      <c r="Y484" s="37"/>
      <c r="Z484" s="37"/>
    </row>
    <row r="485" spans="1:26" ht="15.75" customHeight="1" x14ac:dyDescent="0.2">
      <c r="A485" s="37"/>
      <c r="B485" s="36"/>
      <c r="C485" s="36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T485" s="37"/>
      <c r="U485" s="37"/>
      <c r="V485" s="37"/>
      <c r="W485" s="37"/>
      <c r="X485" s="37"/>
      <c r="Y485" s="37"/>
      <c r="Z485" s="37"/>
    </row>
    <row r="486" spans="1:26" ht="15.75" customHeight="1" x14ac:dyDescent="0.2">
      <c r="A486" s="37"/>
      <c r="B486" s="36"/>
      <c r="C486" s="36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T486" s="37"/>
      <c r="U486" s="37"/>
      <c r="V486" s="37"/>
      <c r="W486" s="37"/>
      <c r="X486" s="37"/>
      <c r="Y486" s="37"/>
      <c r="Z486" s="37"/>
    </row>
    <row r="487" spans="1:26" ht="15.75" customHeight="1" x14ac:dyDescent="0.2">
      <c r="A487" s="37"/>
      <c r="B487" s="36"/>
      <c r="C487" s="36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T487" s="37"/>
      <c r="U487" s="37"/>
      <c r="V487" s="37"/>
      <c r="W487" s="37"/>
      <c r="X487" s="37"/>
      <c r="Y487" s="37"/>
      <c r="Z487" s="37"/>
    </row>
    <row r="488" spans="1:26" ht="15.75" customHeight="1" x14ac:dyDescent="0.2">
      <c r="A488" s="37"/>
      <c r="B488" s="36"/>
      <c r="C488" s="36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T488" s="37"/>
      <c r="U488" s="37"/>
      <c r="V488" s="37"/>
      <c r="W488" s="37"/>
      <c r="X488" s="37"/>
      <c r="Y488" s="37"/>
      <c r="Z488" s="37"/>
    </row>
    <row r="489" spans="1:26" ht="15.75" customHeight="1" x14ac:dyDescent="0.2">
      <c r="A489" s="37"/>
      <c r="B489" s="36"/>
      <c r="C489" s="36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T489" s="37"/>
      <c r="U489" s="37"/>
      <c r="V489" s="37"/>
      <c r="W489" s="37"/>
      <c r="X489" s="37"/>
      <c r="Y489" s="37"/>
      <c r="Z489" s="37"/>
    </row>
    <row r="490" spans="1:26" ht="15.75" customHeight="1" x14ac:dyDescent="0.2">
      <c r="A490" s="37"/>
      <c r="B490" s="36"/>
      <c r="C490" s="36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T490" s="37"/>
      <c r="U490" s="37"/>
      <c r="V490" s="37"/>
      <c r="W490" s="37"/>
      <c r="X490" s="37"/>
      <c r="Y490" s="37"/>
      <c r="Z490" s="37"/>
    </row>
    <row r="491" spans="1:26" ht="15.75" customHeight="1" x14ac:dyDescent="0.2">
      <c r="A491" s="37"/>
      <c r="B491" s="36"/>
      <c r="C491" s="36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T491" s="37"/>
      <c r="U491" s="37"/>
      <c r="V491" s="37"/>
      <c r="W491" s="37"/>
      <c r="X491" s="37"/>
      <c r="Y491" s="37"/>
      <c r="Z491" s="37"/>
    </row>
    <row r="492" spans="1:26" ht="15.75" customHeight="1" x14ac:dyDescent="0.2">
      <c r="A492" s="37"/>
      <c r="B492" s="36"/>
      <c r="C492" s="36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T492" s="37"/>
      <c r="U492" s="37"/>
      <c r="V492" s="37"/>
      <c r="W492" s="37"/>
      <c r="X492" s="37"/>
      <c r="Y492" s="37"/>
      <c r="Z492" s="37"/>
    </row>
    <row r="493" spans="1:26" ht="15.75" customHeight="1" x14ac:dyDescent="0.2">
      <c r="A493" s="37"/>
      <c r="B493" s="36"/>
      <c r="C493" s="36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T493" s="37"/>
      <c r="U493" s="37"/>
      <c r="V493" s="37"/>
      <c r="W493" s="37"/>
      <c r="X493" s="37"/>
      <c r="Y493" s="37"/>
      <c r="Z493" s="37"/>
    </row>
    <row r="494" spans="1:26" ht="15.75" customHeight="1" x14ac:dyDescent="0.2">
      <c r="A494" s="37"/>
      <c r="B494" s="36"/>
      <c r="C494" s="36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T494" s="37"/>
      <c r="U494" s="37"/>
      <c r="V494" s="37"/>
      <c r="W494" s="37"/>
      <c r="X494" s="37"/>
      <c r="Y494" s="37"/>
      <c r="Z494" s="37"/>
    </row>
    <row r="495" spans="1:26" ht="15.75" customHeight="1" x14ac:dyDescent="0.2">
      <c r="A495" s="37"/>
      <c r="B495" s="36"/>
      <c r="C495" s="36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T495" s="37"/>
      <c r="U495" s="37"/>
      <c r="V495" s="37"/>
      <c r="W495" s="37"/>
      <c r="X495" s="37"/>
      <c r="Y495" s="37"/>
      <c r="Z495" s="37"/>
    </row>
    <row r="496" spans="1:26" ht="15.75" customHeight="1" x14ac:dyDescent="0.2">
      <c r="A496" s="37"/>
      <c r="B496" s="36"/>
      <c r="C496" s="36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T496" s="37"/>
      <c r="U496" s="37"/>
      <c r="V496" s="37"/>
      <c r="W496" s="37"/>
      <c r="X496" s="37"/>
      <c r="Y496" s="37"/>
      <c r="Z496" s="37"/>
    </row>
    <row r="497" spans="1:26" ht="15.75" customHeight="1" x14ac:dyDescent="0.2">
      <c r="A497" s="37"/>
      <c r="B497" s="36"/>
      <c r="C497" s="36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T497" s="37"/>
      <c r="U497" s="37"/>
      <c r="V497" s="37"/>
      <c r="W497" s="37"/>
      <c r="X497" s="37"/>
      <c r="Y497" s="37"/>
      <c r="Z497" s="37"/>
    </row>
    <row r="498" spans="1:26" ht="15.75" customHeight="1" x14ac:dyDescent="0.2">
      <c r="A498" s="37"/>
      <c r="B498" s="36"/>
      <c r="C498" s="36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T498" s="37"/>
      <c r="U498" s="37"/>
      <c r="V498" s="37"/>
      <c r="W498" s="37"/>
      <c r="X498" s="37"/>
      <c r="Y498" s="37"/>
      <c r="Z498" s="37"/>
    </row>
    <row r="499" spans="1:26" ht="15.75" customHeight="1" x14ac:dyDescent="0.2">
      <c r="A499" s="37"/>
      <c r="B499" s="36"/>
      <c r="C499" s="36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T499" s="37"/>
      <c r="U499" s="37"/>
      <c r="V499" s="37"/>
      <c r="W499" s="37"/>
      <c r="X499" s="37"/>
      <c r="Y499" s="37"/>
      <c r="Z499" s="37"/>
    </row>
    <row r="500" spans="1:26" ht="15.75" customHeight="1" x14ac:dyDescent="0.2">
      <c r="A500" s="37"/>
      <c r="B500" s="36"/>
      <c r="C500" s="36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T500" s="37"/>
      <c r="U500" s="37"/>
      <c r="V500" s="37"/>
      <c r="W500" s="37"/>
      <c r="X500" s="37"/>
      <c r="Y500" s="37"/>
      <c r="Z500" s="37"/>
    </row>
    <row r="501" spans="1:26" ht="15.75" customHeight="1" x14ac:dyDescent="0.2">
      <c r="A501" s="37"/>
      <c r="B501" s="36"/>
      <c r="C501" s="36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T501" s="37"/>
      <c r="U501" s="37"/>
      <c r="V501" s="37"/>
      <c r="W501" s="37"/>
      <c r="X501" s="37"/>
      <c r="Y501" s="37"/>
      <c r="Z501" s="37"/>
    </row>
    <row r="502" spans="1:26" ht="15.75" customHeight="1" x14ac:dyDescent="0.2">
      <c r="A502" s="37"/>
      <c r="B502" s="36"/>
      <c r="C502" s="36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T502" s="37"/>
      <c r="U502" s="37"/>
      <c r="V502" s="37"/>
      <c r="W502" s="37"/>
      <c r="X502" s="37"/>
      <c r="Y502" s="37"/>
      <c r="Z502" s="37"/>
    </row>
    <row r="503" spans="1:26" ht="15.75" customHeight="1" x14ac:dyDescent="0.2">
      <c r="A503" s="37"/>
      <c r="B503" s="36"/>
      <c r="C503" s="36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T503" s="37"/>
      <c r="U503" s="37"/>
      <c r="V503" s="37"/>
      <c r="W503" s="37"/>
      <c r="X503" s="37"/>
      <c r="Y503" s="37"/>
      <c r="Z503" s="37"/>
    </row>
    <row r="504" spans="1:26" ht="15.75" customHeight="1" x14ac:dyDescent="0.2">
      <c r="A504" s="37"/>
      <c r="B504" s="36"/>
      <c r="C504" s="36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T504" s="37"/>
      <c r="U504" s="37"/>
      <c r="V504" s="37"/>
      <c r="W504" s="37"/>
      <c r="X504" s="37"/>
      <c r="Y504" s="37"/>
      <c r="Z504" s="37"/>
    </row>
    <row r="505" spans="1:26" ht="15.75" customHeight="1" x14ac:dyDescent="0.2">
      <c r="A505" s="37"/>
      <c r="B505" s="36"/>
      <c r="C505" s="36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T505" s="37"/>
      <c r="U505" s="37"/>
      <c r="V505" s="37"/>
      <c r="W505" s="37"/>
      <c r="X505" s="37"/>
      <c r="Y505" s="37"/>
      <c r="Z505" s="37"/>
    </row>
    <row r="506" spans="1:26" ht="15.75" customHeight="1" x14ac:dyDescent="0.2">
      <c r="A506" s="37"/>
      <c r="B506" s="36"/>
      <c r="C506" s="36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T506" s="37"/>
      <c r="U506" s="37"/>
      <c r="V506" s="37"/>
      <c r="W506" s="37"/>
      <c r="X506" s="37"/>
      <c r="Y506" s="37"/>
      <c r="Z506" s="37"/>
    </row>
    <row r="507" spans="1:26" ht="15.75" customHeight="1" x14ac:dyDescent="0.2">
      <c r="A507" s="37"/>
      <c r="B507" s="36"/>
      <c r="C507" s="36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T507" s="37"/>
      <c r="U507" s="37"/>
      <c r="V507" s="37"/>
      <c r="W507" s="37"/>
      <c r="X507" s="37"/>
      <c r="Y507" s="37"/>
      <c r="Z507" s="37"/>
    </row>
    <row r="508" spans="1:26" ht="15.75" customHeight="1" x14ac:dyDescent="0.2">
      <c r="A508" s="37"/>
      <c r="B508" s="36"/>
      <c r="C508" s="36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T508" s="37"/>
      <c r="U508" s="37"/>
      <c r="V508" s="37"/>
      <c r="W508" s="37"/>
      <c r="X508" s="37"/>
      <c r="Y508" s="37"/>
      <c r="Z508" s="37"/>
    </row>
    <row r="509" spans="1:26" ht="15.75" customHeight="1" x14ac:dyDescent="0.2">
      <c r="A509" s="37"/>
      <c r="B509" s="36"/>
      <c r="C509" s="36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T509" s="37"/>
      <c r="U509" s="37"/>
      <c r="V509" s="37"/>
      <c r="W509" s="37"/>
      <c r="X509" s="37"/>
      <c r="Y509" s="37"/>
      <c r="Z509" s="37"/>
    </row>
    <row r="510" spans="1:26" ht="15.75" customHeight="1" x14ac:dyDescent="0.2">
      <c r="A510" s="37"/>
      <c r="B510" s="36"/>
      <c r="C510" s="36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T510" s="37"/>
      <c r="U510" s="37"/>
      <c r="V510" s="37"/>
      <c r="W510" s="37"/>
      <c r="X510" s="37"/>
      <c r="Y510" s="37"/>
      <c r="Z510" s="37"/>
    </row>
    <row r="511" spans="1:26" ht="15.75" customHeight="1" x14ac:dyDescent="0.2">
      <c r="A511" s="37"/>
      <c r="B511" s="36"/>
      <c r="C511" s="36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T511" s="37"/>
      <c r="U511" s="37"/>
      <c r="V511" s="37"/>
      <c r="W511" s="37"/>
      <c r="X511" s="37"/>
      <c r="Y511" s="37"/>
      <c r="Z511" s="37"/>
    </row>
    <row r="512" spans="1:26" ht="15.75" customHeight="1" x14ac:dyDescent="0.2">
      <c r="A512" s="37"/>
      <c r="B512" s="36"/>
      <c r="C512" s="36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T512" s="37"/>
      <c r="U512" s="37"/>
      <c r="V512" s="37"/>
      <c r="W512" s="37"/>
      <c r="X512" s="37"/>
      <c r="Y512" s="37"/>
      <c r="Z512" s="37"/>
    </row>
    <row r="513" spans="1:26" ht="15.75" customHeight="1" x14ac:dyDescent="0.2">
      <c r="A513" s="37"/>
      <c r="B513" s="36"/>
      <c r="C513" s="36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T513" s="37"/>
      <c r="U513" s="37"/>
      <c r="V513" s="37"/>
      <c r="W513" s="37"/>
      <c r="X513" s="37"/>
      <c r="Y513" s="37"/>
      <c r="Z513" s="37"/>
    </row>
    <row r="514" spans="1:26" ht="15.75" customHeight="1" x14ac:dyDescent="0.2">
      <c r="A514" s="37"/>
      <c r="B514" s="36"/>
      <c r="C514" s="36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T514" s="37"/>
      <c r="U514" s="37"/>
      <c r="V514" s="37"/>
      <c r="W514" s="37"/>
      <c r="X514" s="37"/>
      <c r="Y514" s="37"/>
      <c r="Z514" s="37"/>
    </row>
    <row r="515" spans="1:26" ht="15.75" customHeight="1" x14ac:dyDescent="0.2">
      <c r="A515" s="37"/>
      <c r="B515" s="36"/>
      <c r="C515" s="36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T515" s="37"/>
      <c r="U515" s="37"/>
      <c r="V515" s="37"/>
      <c r="W515" s="37"/>
      <c r="X515" s="37"/>
      <c r="Y515" s="37"/>
      <c r="Z515" s="37"/>
    </row>
    <row r="516" spans="1:26" ht="15.75" customHeight="1" x14ac:dyDescent="0.2">
      <c r="A516" s="37"/>
      <c r="B516" s="36"/>
      <c r="C516" s="36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T516" s="37"/>
      <c r="U516" s="37"/>
      <c r="V516" s="37"/>
      <c r="W516" s="37"/>
      <c r="X516" s="37"/>
      <c r="Y516" s="37"/>
      <c r="Z516" s="37"/>
    </row>
    <row r="517" spans="1:26" ht="15.75" customHeight="1" x14ac:dyDescent="0.2">
      <c r="A517" s="37"/>
      <c r="B517" s="36"/>
      <c r="C517" s="36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T517" s="37"/>
      <c r="U517" s="37"/>
      <c r="V517" s="37"/>
      <c r="W517" s="37"/>
      <c r="X517" s="37"/>
      <c r="Y517" s="37"/>
      <c r="Z517" s="37"/>
    </row>
    <row r="518" spans="1:26" ht="15.75" customHeight="1" x14ac:dyDescent="0.2">
      <c r="A518" s="37"/>
      <c r="B518" s="36"/>
      <c r="C518" s="36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T518" s="37"/>
      <c r="U518" s="37"/>
      <c r="V518" s="37"/>
      <c r="W518" s="37"/>
      <c r="X518" s="37"/>
      <c r="Y518" s="37"/>
      <c r="Z518" s="37"/>
    </row>
    <row r="519" spans="1:26" ht="15.75" customHeight="1" x14ac:dyDescent="0.2">
      <c r="A519" s="37"/>
      <c r="B519" s="36"/>
      <c r="C519" s="36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T519" s="37"/>
      <c r="U519" s="37"/>
      <c r="V519" s="37"/>
      <c r="W519" s="37"/>
      <c r="X519" s="37"/>
      <c r="Y519" s="37"/>
      <c r="Z519" s="37"/>
    </row>
    <row r="520" spans="1:26" ht="15.75" customHeight="1" x14ac:dyDescent="0.2">
      <c r="A520" s="37"/>
      <c r="B520" s="36"/>
      <c r="C520" s="36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T520" s="37"/>
      <c r="U520" s="37"/>
      <c r="V520" s="37"/>
      <c r="W520" s="37"/>
      <c r="X520" s="37"/>
      <c r="Y520" s="37"/>
      <c r="Z520" s="37"/>
    </row>
    <row r="521" spans="1:26" ht="15.75" customHeight="1" x14ac:dyDescent="0.2">
      <c r="A521" s="37"/>
      <c r="B521" s="36"/>
      <c r="C521" s="36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T521" s="37"/>
      <c r="U521" s="37"/>
      <c r="V521" s="37"/>
      <c r="W521" s="37"/>
      <c r="X521" s="37"/>
      <c r="Y521" s="37"/>
      <c r="Z521" s="37"/>
    </row>
    <row r="522" spans="1:26" ht="15.75" customHeight="1" x14ac:dyDescent="0.2">
      <c r="A522" s="37"/>
      <c r="B522" s="36"/>
      <c r="C522" s="36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T522" s="37"/>
      <c r="U522" s="37"/>
      <c r="V522" s="37"/>
      <c r="W522" s="37"/>
      <c r="X522" s="37"/>
      <c r="Y522" s="37"/>
      <c r="Z522" s="37"/>
    </row>
    <row r="523" spans="1:26" ht="15.75" customHeight="1" x14ac:dyDescent="0.2">
      <c r="A523" s="37"/>
      <c r="B523" s="36"/>
      <c r="C523" s="36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T523" s="37"/>
      <c r="U523" s="37"/>
      <c r="V523" s="37"/>
      <c r="W523" s="37"/>
      <c r="X523" s="37"/>
      <c r="Y523" s="37"/>
      <c r="Z523" s="37"/>
    </row>
    <row r="524" spans="1:26" ht="15.75" customHeight="1" x14ac:dyDescent="0.2">
      <c r="A524" s="37"/>
      <c r="B524" s="36"/>
      <c r="C524" s="36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T524" s="37"/>
      <c r="U524" s="37"/>
      <c r="V524" s="37"/>
      <c r="W524" s="37"/>
      <c r="X524" s="37"/>
      <c r="Y524" s="37"/>
      <c r="Z524" s="37"/>
    </row>
    <row r="525" spans="1:26" ht="15.75" customHeight="1" x14ac:dyDescent="0.2">
      <c r="A525" s="37"/>
      <c r="B525" s="36"/>
      <c r="C525" s="36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T525" s="37"/>
      <c r="U525" s="37"/>
      <c r="V525" s="37"/>
      <c r="W525" s="37"/>
      <c r="X525" s="37"/>
      <c r="Y525" s="37"/>
      <c r="Z525" s="37"/>
    </row>
    <row r="526" spans="1:26" ht="15.75" customHeight="1" x14ac:dyDescent="0.2">
      <c r="A526" s="37"/>
      <c r="B526" s="36"/>
      <c r="C526" s="36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T526" s="37"/>
      <c r="U526" s="37"/>
      <c r="V526" s="37"/>
      <c r="W526" s="37"/>
      <c r="X526" s="37"/>
      <c r="Y526" s="37"/>
      <c r="Z526" s="37"/>
    </row>
    <row r="527" spans="1:26" ht="15.75" customHeight="1" x14ac:dyDescent="0.2">
      <c r="A527" s="37"/>
      <c r="B527" s="36"/>
      <c r="C527" s="36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T527" s="37"/>
      <c r="U527" s="37"/>
      <c r="V527" s="37"/>
      <c r="W527" s="37"/>
      <c r="X527" s="37"/>
      <c r="Y527" s="37"/>
      <c r="Z527" s="37"/>
    </row>
    <row r="528" spans="1:26" ht="15.75" customHeight="1" x14ac:dyDescent="0.2">
      <c r="A528" s="37"/>
      <c r="B528" s="36"/>
      <c r="C528" s="36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T528" s="37"/>
      <c r="U528" s="37"/>
      <c r="V528" s="37"/>
      <c r="W528" s="37"/>
      <c r="X528" s="37"/>
      <c r="Y528" s="37"/>
      <c r="Z528" s="37"/>
    </row>
    <row r="529" spans="1:26" ht="15.75" customHeight="1" x14ac:dyDescent="0.2">
      <c r="A529" s="37"/>
      <c r="B529" s="36"/>
      <c r="C529" s="36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T529" s="37"/>
      <c r="U529" s="37"/>
      <c r="V529" s="37"/>
      <c r="W529" s="37"/>
      <c r="X529" s="37"/>
      <c r="Y529" s="37"/>
      <c r="Z529" s="37"/>
    </row>
    <row r="530" spans="1:26" ht="15.75" customHeight="1" x14ac:dyDescent="0.2">
      <c r="A530" s="37"/>
      <c r="B530" s="36"/>
      <c r="C530" s="36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T530" s="37"/>
      <c r="U530" s="37"/>
      <c r="V530" s="37"/>
      <c r="W530" s="37"/>
      <c r="X530" s="37"/>
      <c r="Y530" s="37"/>
      <c r="Z530" s="37"/>
    </row>
    <row r="531" spans="1:26" ht="15.75" customHeight="1" x14ac:dyDescent="0.2">
      <c r="A531" s="37"/>
      <c r="B531" s="36"/>
      <c r="C531" s="36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T531" s="37"/>
      <c r="U531" s="37"/>
      <c r="V531" s="37"/>
      <c r="W531" s="37"/>
      <c r="X531" s="37"/>
      <c r="Y531" s="37"/>
      <c r="Z531" s="37"/>
    </row>
    <row r="532" spans="1:26" ht="15.75" customHeight="1" x14ac:dyDescent="0.2">
      <c r="A532" s="37"/>
      <c r="B532" s="36"/>
      <c r="C532" s="36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T532" s="37"/>
      <c r="U532" s="37"/>
      <c r="V532" s="37"/>
      <c r="W532" s="37"/>
      <c r="X532" s="37"/>
      <c r="Y532" s="37"/>
      <c r="Z532" s="37"/>
    </row>
    <row r="533" spans="1:26" ht="15.75" customHeight="1" x14ac:dyDescent="0.2">
      <c r="A533" s="37"/>
      <c r="B533" s="36"/>
      <c r="C533" s="36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T533" s="37"/>
      <c r="U533" s="37"/>
      <c r="V533" s="37"/>
      <c r="W533" s="37"/>
      <c r="X533" s="37"/>
      <c r="Y533" s="37"/>
      <c r="Z533" s="37"/>
    </row>
    <row r="534" spans="1:26" ht="15.75" customHeight="1" x14ac:dyDescent="0.2">
      <c r="A534" s="37"/>
      <c r="B534" s="36"/>
      <c r="C534" s="36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T534" s="37"/>
      <c r="U534" s="37"/>
      <c r="V534" s="37"/>
      <c r="W534" s="37"/>
      <c r="X534" s="37"/>
      <c r="Y534" s="37"/>
      <c r="Z534" s="37"/>
    </row>
    <row r="535" spans="1:26" ht="15.75" customHeight="1" x14ac:dyDescent="0.2">
      <c r="A535" s="37"/>
      <c r="B535" s="36"/>
      <c r="C535" s="36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T535" s="37"/>
      <c r="U535" s="37"/>
      <c r="V535" s="37"/>
      <c r="W535" s="37"/>
      <c r="X535" s="37"/>
      <c r="Y535" s="37"/>
      <c r="Z535" s="37"/>
    </row>
    <row r="536" spans="1:26" ht="15.75" customHeight="1" x14ac:dyDescent="0.2">
      <c r="A536" s="37"/>
      <c r="B536" s="36"/>
      <c r="C536" s="36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T536" s="37"/>
      <c r="U536" s="37"/>
      <c r="V536" s="37"/>
      <c r="W536" s="37"/>
      <c r="X536" s="37"/>
      <c r="Y536" s="37"/>
      <c r="Z536" s="37"/>
    </row>
    <row r="537" spans="1:26" ht="15.75" customHeight="1" x14ac:dyDescent="0.2">
      <c r="A537" s="37"/>
      <c r="B537" s="36"/>
      <c r="C537" s="36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T537" s="37"/>
      <c r="U537" s="37"/>
      <c r="V537" s="37"/>
      <c r="W537" s="37"/>
      <c r="X537" s="37"/>
      <c r="Y537" s="37"/>
      <c r="Z537" s="37"/>
    </row>
    <row r="538" spans="1:26" ht="15.75" customHeight="1" x14ac:dyDescent="0.2">
      <c r="A538" s="37"/>
      <c r="B538" s="36"/>
      <c r="C538" s="36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T538" s="37"/>
      <c r="U538" s="37"/>
      <c r="V538" s="37"/>
      <c r="W538" s="37"/>
      <c r="X538" s="37"/>
      <c r="Y538" s="37"/>
      <c r="Z538" s="37"/>
    </row>
    <row r="539" spans="1:26" ht="15.75" customHeight="1" x14ac:dyDescent="0.2">
      <c r="A539" s="37"/>
      <c r="B539" s="36"/>
      <c r="C539" s="36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T539" s="37"/>
      <c r="U539" s="37"/>
      <c r="V539" s="37"/>
      <c r="W539" s="37"/>
      <c r="X539" s="37"/>
      <c r="Y539" s="37"/>
      <c r="Z539" s="37"/>
    </row>
    <row r="540" spans="1:26" ht="15.75" customHeight="1" x14ac:dyDescent="0.2">
      <c r="A540" s="37"/>
      <c r="B540" s="36"/>
      <c r="C540" s="36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T540" s="37"/>
      <c r="U540" s="37"/>
      <c r="V540" s="37"/>
      <c r="W540" s="37"/>
      <c r="X540" s="37"/>
      <c r="Y540" s="37"/>
      <c r="Z540" s="37"/>
    </row>
    <row r="541" spans="1:26" ht="15.75" customHeight="1" x14ac:dyDescent="0.2">
      <c r="A541" s="37"/>
      <c r="B541" s="36"/>
      <c r="C541" s="36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T541" s="37"/>
      <c r="U541" s="37"/>
      <c r="V541" s="37"/>
      <c r="W541" s="37"/>
      <c r="X541" s="37"/>
      <c r="Y541" s="37"/>
      <c r="Z541" s="37"/>
    </row>
    <row r="542" spans="1:26" ht="15.75" customHeight="1" x14ac:dyDescent="0.2">
      <c r="A542" s="37"/>
      <c r="B542" s="36"/>
      <c r="C542" s="36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T542" s="37"/>
      <c r="U542" s="37"/>
      <c r="V542" s="37"/>
      <c r="W542" s="37"/>
      <c r="X542" s="37"/>
      <c r="Y542" s="37"/>
      <c r="Z542" s="37"/>
    </row>
    <row r="543" spans="1:26" ht="15.75" customHeight="1" x14ac:dyDescent="0.2">
      <c r="A543" s="37"/>
      <c r="B543" s="36"/>
      <c r="C543" s="36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T543" s="37"/>
      <c r="U543" s="37"/>
      <c r="V543" s="37"/>
      <c r="W543" s="37"/>
      <c r="X543" s="37"/>
      <c r="Y543" s="37"/>
      <c r="Z543" s="37"/>
    </row>
    <row r="544" spans="1:26" ht="15.75" customHeight="1" x14ac:dyDescent="0.2">
      <c r="A544" s="37"/>
      <c r="B544" s="36"/>
      <c r="C544" s="36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T544" s="37"/>
      <c r="U544" s="37"/>
      <c r="V544" s="37"/>
      <c r="W544" s="37"/>
      <c r="X544" s="37"/>
      <c r="Y544" s="37"/>
      <c r="Z544" s="37"/>
    </row>
    <row r="545" spans="1:26" ht="15.75" customHeight="1" x14ac:dyDescent="0.2">
      <c r="A545" s="37"/>
      <c r="B545" s="36"/>
      <c r="C545" s="36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T545" s="37"/>
      <c r="U545" s="37"/>
      <c r="V545" s="37"/>
      <c r="W545" s="37"/>
      <c r="X545" s="37"/>
      <c r="Y545" s="37"/>
      <c r="Z545" s="37"/>
    </row>
    <row r="546" spans="1:26" ht="15.75" customHeight="1" x14ac:dyDescent="0.2">
      <c r="A546" s="37"/>
      <c r="B546" s="36"/>
      <c r="C546" s="36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T546" s="37"/>
      <c r="U546" s="37"/>
      <c r="V546" s="37"/>
      <c r="W546" s="37"/>
      <c r="X546" s="37"/>
      <c r="Y546" s="37"/>
      <c r="Z546" s="37"/>
    </row>
    <row r="547" spans="1:26" ht="15.75" customHeight="1" x14ac:dyDescent="0.2">
      <c r="A547" s="37"/>
      <c r="B547" s="36"/>
      <c r="C547" s="36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T547" s="37"/>
      <c r="U547" s="37"/>
      <c r="V547" s="37"/>
      <c r="W547" s="37"/>
      <c r="X547" s="37"/>
      <c r="Y547" s="37"/>
      <c r="Z547" s="37"/>
    </row>
    <row r="548" spans="1:26" ht="15.75" customHeight="1" x14ac:dyDescent="0.2">
      <c r="A548" s="37"/>
      <c r="B548" s="36"/>
      <c r="C548" s="36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T548" s="37"/>
      <c r="U548" s="37"/>
      <c r="V548" s="37"/>
      <c r="W548" s="37"/>
      <c r="X548" s="37"/>
      <c r="Y548" s="37"/>
      <c r="Z548" s="37"/>
    </row>
    <row r="549" spans="1:26" ht="15.75" customHeight="1" x14ac:dyDescent="0.2">
      <c r="A549" s="37"/>
      <c r="B549" s="36"/>
      <c r="C549" s="36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T549" s="37"/>
      <c r="U549" s="37"/>
      <c r="V549" s="37"/>
      <c r="W549" s="37"/>
      <c r="X549" s="37"/>
      <c r="Y549" s="37"/>
      <c r="Z549" s="37"/>
    </row>
    <row r="550" spans="1:26" ht="15.75" customHeight="1" x14ac:dyDescent="0.2">
      <c r="A550" s="37"/>
      <c r="B550" s="36"/>
      <c r="C550" s="36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T550" s="37"/>
      <c r="U550" s="37"/>
      <c r="V550" s="37"/>
      <c r="W550" s="37"/>
      <c r="X550" s="37"/>
      <c r="Y550" s="37"/>
      <c r="Z550" s="37"/>
    </row>
    <row r="551" spans="1:26" ht="15.75" customHeight="1" x14ac:dyDescent="0.2">
      <c r="A551" s="37"/>
      <c r="B551" s="36"/>
      <c r="C551" s="36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T551" s="37"/>
      <c r="U551" s="37"/>
      <c r="V551" s="37"/>
      <c r="W551" s="37"/>
      <c r="X551" s="37"/>
      <c r="Y551" s="37"/>
      <c r="Z551" s="37"/>
    </row>
    <row r="552" spans="1:26" ht="15.75" customHeight="1" x14ac:dyDescent="0.2">
      <c r="A552" s="37"/>
      <c r="B552" s="36"/>
      <c r="C552" s="36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T552" s="37"/>
      <c r="U552" s="37"/>
      <c r="V552" s="37"/>
      <c r="W552" s="37"/>
      <c r="X552" s="37"/>
      <c r="Y552" s="37"/>
      <c r="Z552" s="37"/>
    </row>
    <row r="553" spans="1:26" ht="15.75" customHeight="1" x14ac:dyDescent="0.2">
      <c r="A553" s="37"/>
      <c r="B553" s="36"/>
      <c r="C553" s="36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T553" s="37"/>
      <c r="U553" s="37"/>
      <c r="V553" s="37"/>
      <c r="W553" s="37"/>
      <c r="X553" s="37"/>
      <c r="Y553" s="37"/>
      <c r="Z553" s="37"/>
    </row>
    <row r="554" spans="1:26" ht="15.75" customHeight="1" x14ac:dyDescent="0.2">
      <c r="A554" s="37"/>
      <c r="B554" s="36"/>
      <c r="C554" s="36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T554" s="37"/>
      <c r="U554" s="37"/>
      <c r="V554" s="37"/>
      <c r="W554" s="37"/>
      <c r="X554" s="37"/>
      <c r="Y554" s="37"/>
      <c r="Z554" s="37"/>
    </row>
    <row r="555" spans="1:26" ht="15.75" customHeight="1" x14ac:dyDescent="0.2">
      <c r="A555" s="37"/>
      <c r="B555" s="36"/>
      <c r="C555" s="36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T555" s="37"/>
      <c r="U555" s="37"/>
      <c r="V555" s="37"/>
      <c r="W555" s="37"/>
      <c r="X555" s="37"/>
      <c r="Y555" s="37"/>
      <c r="Z555" s="37"/>
    </row>
    <row r="556" spans="1:26" ht="15.75" customHeight="1" x14ac:dyDescent="0.2">
      <c r="A556" s="37"/>
      <c r="B556" s="36"/>
      <c r="C556" s="36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T556" s="37"/>
      <c r="U556" s="37"/>
      <c r="V556" s="37"/>
      <c r="W556" s="37"/>
      <c r="X556" s="37"/>
      <c r="Y556" s="37"/>
      <c r="Z556" s="37"/>
    </row>
    <row r="557" spans="1:26" ht="15.75" customHeight="1" x14ac:dyDescent="0.2">
      <c r="A557" s="37"/>
      <c r="B557" s="36"/>
      <c r="C557" s="36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T557" s="37"/>
      <c r="U557" s="37"/>
      <c r="V557" s="37"/>
      <c r="W557" s="37"/>
      <c r="X557" s="37"/>
      <c r="Y557" s="37"/>
      <c r="Z557" s="37"/>
    </row>
    <row r="558" spans="1:26" ht="15.75" customHeight="1" x14ac:dyDescent="0.2">
      <c r="A558" s="37"/>
      <c r="B558" s="36"/>
      <c r="C558" s="36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T558" s="37"/>
      <c r="U558" s="37"/>
      <c r="V558" s="37"/>
      <c r="W558" s="37"/>
      <c r="X558" s="37"/>
      <c r="Y558" s="37"/>
      <c r="Z558" s="37"/>
    </row>
    <row r="559" spans="1:26" ht="15.75" customHeight="1" x14ac:dyDescent="0.2">
      <c r="A559" s="37"/>
      <c r="B559" s="36"/>
      <c r="C559" s="36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T559" s="37"/>
      <c r="U559" s="37"/>
      <c r="V559" s="37"/>
      <c r="W559" s="37"/>
      <c r="X559" s="37"/>
      <c r="Y559" s="37"/>
      <c r="Z559" s="37"/>
    </row>
    <row r="560" spans="1:26" ht="15.75" customHeight="1" x14ac:dyDescent="0.2">
      <c r="A560" s="37"/>
      <c r="B560" s="36"/>
      <c r="C560" s="36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T560" s="37"/>
      <c r="U560" s="37"/>
      <c r="V560" s="37"/>
      <c r="W560" s="37"/>
      <c r="X560" s="37"/>
      <c r="Y560" s="37"/>
      <c r="Z560" s="37"/>
    </row>
    <row r="561" spans="1:26" ht="15.75" customHeight="1" x14ac:dyDescent="0.2">
      <c r="A561" s="37"/>
      <c r="B561" s="36"/>
      <c r="C561" s="36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T561" s="37"/>
      <c r="U561" s="37"/>
      <c r="V561" s="37"/>
      <c r="W561" s="37"/>
      <c r="X561" s="37"/>
      <c r="Y561" s="37"/>
      <c r="Z561" s="37"/>
    </row>
    <row r="562" spans="1:26" ht="15.75" customHeight="1" x14ac:dyDescent="0.2">
      <c r="A562" s="37"/>
      <c r="B562" s="36"/>
      <c r="C562" s="36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T562" s="37"/>
      <c r="U562" s="37"/>
      <c r="V562" s="37"/>
      <c r="W562" s="37"/>
      <c r="X562" s="37"/>
      <c r="Y562" s="37"/>
      <c r="Z562" s="37"/>
    </row>
    <row r="563" spans="1:26" ht="15.75" customHeight="1" x14ac:dyDescent="0.2">
      <c r="A563" s="37"/>
      <c r="B563" s="36"/>
      <c r="C563" s="36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T563" s="37"/>
      <c r="U563" s="37"/>
      <c r="V563" s="37"/>
      <c r="W563" s="37"/>
      <c r="X563" s="37"/>
      <c r="Y563" s="37"/>
      <c r="Z563" s="37"/>
    </row>
    <row r="564" spans="1:26" ht="15.75" customHeight="1" x14ac:dyDescent="0.2">
      <c r="A564" s="37"/>
      <c r="B564" s="36"/>
      <c r="C564" s="36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T564" s="37"/>
      <c r="U564" s="37"/>
      <c r="V564" s="37"/>
      <c r="W564" s="37"/>
      <c r="X564" s="37"/>
      <c r="Y564" s="37"/>
      <c r="Z564" s="37"/>
    </row>
    <row r="565" spans="1:26" ht="15.75" customHeight="1" x14ac:dyDescent="0.2">
      <c r="A565" s="37"/>
      <c r="B565" s="36"/>
      <c r="C565" s="36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T565" s="37"/>
      <c r="U565" s="37"/>
      <c r="V565" s="37"/>
      <c r="W565" s="37"/>
      <c r="X565" s="37"/>
      <c r="Y565" s="37"/>
      <c r="Z565" s="37"/>
    </row>
    <row r="566" spans="1:26" ht="15.75" customHeight="1" x14ac:dyDescent="0.2">
      <c r="A566" s="37"/>
      <c r="B566" s="36"/>
      <c r="C566" s="36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T566" s="37"/>
      <c r="U566" s="37"/>
      <c r="V566" s="37"/>
      <c r="W566" s="37"/>
      <c r="X566" s="37"/>
      <c r="Y566" s="37"/>
      <c r="Z566" s="37"/>
    </row>
    <row r="567" spans="1:26" ht="15.75" customHeight="1" x14ac:dyDescent="0.2">
      <c r="A567" s="37"/>
      <c r="B567" s="36"/>
      <c r="C567" s="36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T567" s="37"/>
      <c r="U567" s="37"/>
      <c r="V567" s="37"/>
      <c r="W567" s="37"/>
      <c r="X567" s="37"/>
      <c r="Y567" s="37"/>
      <c r="Z567" s="37"/>
    </row>
    <row r="568" spans="1:26" ht="15.75" customHeight="1" x14ac:dyDescent="0.2">
      <c r="A568" s="37"/>
      <c r="B568" s="36"/>
      <c r="C568" s="36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T568" s="37"/>
      <c r="U568" s="37"/>
      <c r="V568" s="37"/>
      <c r="W568" s="37"/>
      <c r="X568" s="37"/>
      <c r="Y568" s="37"/>
      <c r="Z568" s="37"/>
    </row>
    <row r="569" spans="1:26" ht="15.75" customHeight="1" x14ac:dyDescent="0.2">
      <c r="A569" s="37"/>
      <c r="B569" s="36"/>
      <c r="C569" s="36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T569" s="37"/>
      <c r="U569" s="37"/>
      <c r="V569" s="37"/>
      <c r="W569" s="37"/>
      <c r="X569" s="37"/>
      <c r="Y569" s="37"/>
      <c r="Z569" s="37"/>
    </row>
    <row r="570" spans="1:26" ht="15.75" customHeight="1" x14ac:dyDescent="0.2">
      <c r="A570" s="37"/>
      <c r="B570" s="36"/>
      <c r="C570" s="36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T570" s="37"/>
      <c r="U570" s="37"/>
      <c r="V570" s="37"/>
      <c r="W570" s="37"/>
      <c r="X570" s="37"/>
      <c r="Y570" s="37"/>
      <c r="Z570" s="37"/>
    </row>
    <row r="571" spans="1:26" ht="15.75" customHeight="1" x14ac:dyDescent="0.2">
      <c r="A571" s="37"/>
      <c r="B571" s="36"/>
      <c r="C571" s="36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T571" s="37"/>
      <c r="U571" s="37"/>
      <c r="V571" s="37"/>
      <c r="W571" s="37"/>
      <c r="X571" s="37"/>
      <c r="Y571" s="37"/>
      <c r="Z571" s="37"/>
    </row>
    <row r="572" spans="1:26" ht="15.75" customHeight="1" x14ac:dyDescent="0.2">
      <c r="A572" s="37"/>
      <c r="B572" s="36"/>
      <c r="C572" s="36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T572" s="37"/>
      <c r="U572" s="37"/>
      <c r="V572" s="37"/>
      <c r="W572" s="37"/>
      <c r="X572" s="37"/>
      <c r="Y572" s="37"/>
      <c r="Z572" s="37"/>
    </row>
    <row r="573" spans="1:26" ht="15.75" customHeight="1" x14ac:dyDescent="0.2">
      <c r="A573" s="37"/>
      <c r="B573" s="36"/>
      <c r="C573" s="36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T573" s="37"/>
      <c r="U573" s="37"/>
      <c r="V573" s="37"/>
      <c r="W573" s="37"/>
      <c r="X573" s="37"/>
      <c r="Y573" s="37"/>
      <c r="Z573" s="37"/>
    </row>
    <row r="574" spans="1:26" ht="15.75" customHeight="1" x14ac:dyDescent="0.2">
      <c r="A574" s="37"/>
      <c r="B574" s="36"/>
      <c r="C574" s="36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T574" s="37"/>
      <c r="U574" s="37"/>
      <c r="V574" s="37"/>
      <c r="W574" s="37"/>
      <c r="X574" s="37"/>
      <c r="Y574" s="37"/>
      <c r="Z574" s="37"/>
    </row>
    <row r="575" spans="1:26" ht="15.75" customHeight="1" x14ac:dyDescent="0.2">
      <c r="A575" s="37"/>
      <c r="B575" s="36"/>
      <c r="C575" s="36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T575" s="37"/>
      <c r="U575" s="37"/>
      <c r="V575" s="37"/>
      <c r="W575" s="37"/>
      <c r="X575" s="37"/>
      <c r="Y575" s="37"/>
      <c r="Z575" s="37"/>
    </row>
    <row r="576" spans="1:26" ht="15.75" customHeight="1" x14ac:dyDescent="0.2">
      <c r="A576" s="37"/>
      <c r="B576" s="36"/>
      <c r="C576" s="36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T576" s="37"/>
      <c r="U576" s="37"/>
      <c r="V576" s="37"/>
      <c r="W576" s="37"/>
      <c r="X576" s="37"/>
      <c r="Y576" s="37"/>
      <c r="Z576" s="37"/>
    </row>
    <row r="577" spans="1:26" ht="15.75" customHeight="1" x14ac:dyDescent="0.2">
      <c r="A577" s="37"/>
      <c r="B577" s="36"/>
      <c r="C577" s="36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T577" s="37"/>
      <c r="U577" s="37"/>
      <c r="V577" s="37"/>
      <c r="W577" s="37"/>
      <c r="X577" s="37"/>
      <c r="Y577" s="37"/>
      <c r="Z577" s="37"/>
    </row>
    <row r="578" spans="1:26" ht="15.75" customHeight="1" x14ac:dyDescent="0.2">
      <c r="A578" s="37"/>
      <c r="B578" s="36"/>
      <c r="C578" s="36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T578" s="37"/>
      <c r="U578" s="37"/>
      <c r="V578" s="37"/>
      <c r="W578" s="37"/>
      <c r="X578" s="37"/>
      <c r="Y578" s="37"/>
      <c r="Z578" s="37"/>
    </row>
    <row r="579" spans="1:26" ht="15.75" customHeight="1" x14ac:dyDescent="0.2">
      <c r="A579" s="37"/>
      <c r="B579" s="36"/>
      <c r="C579" s="36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T579" s="37"/>
      <c r="U579" s="37"/>
      <c r="V579" s="37"/>
      <c r="W579" s="37"/>
      <c r="X579" s="37"/>
      <c r="Y579" s="37"/>
      <c r="Z579" s="37"/>
    </row>
    <row r="580" spans="1:26" ht="15.75" customHeight="1" x14ac:dyDescent="0.2">
      <c r="A580" s="37"/>
      <c r="B580" s="36"/>
      <c r="C580" s="36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T580" s="37"/>
      <c r="U580" s="37"/>
      <c r="V580" s="37"/>
      <c r="W580" s="37"/>
      <c r="X580" s="37"/>
      <c r="Y580" s="37"/>
      <c r="Z580" s="37"/>
    </row>
    <row r="581" spans="1:26" ht="15.75" customHeight="1" x14ac:dyDescent="0.2">
      <c r="A581" s="37"/>
      <c r="B581" s="36"/>
      <c r="C581" s="36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T581" s="37"/>
      <c r="U581" s="37"/>
      <c r="V581" s="37"/>
      <c r="W581" s="37"/>
      <c r="X581" s="37"/>
      <c r="Y581" s="37"/>
      <c r="Z581" s="37"/>
    </row>
    <row r="582" spans="1:26" ht="15.75" customHeight="1" x14ac:dyDescent="0.2">
      <c r="A582" s="37"/>
      <c r="B582" s="36"/>
      <c r="C582" s="36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T582" s="37"/>
      <c r="U582" s="37"/>
      <c r="V582" s="37"/>
      <c r="W582" s="37"/>
      <c r="X582" s="37"/>
      <c r="Y582" s="37"/>
      <c r="Z582" s="37"/>
    </row>
    <row r="583" spans="1:26" ht="15.75" customHeight="1" x14ac:dyDescent="0.2">
      <c r="A583" s="37"/>
      <c r="B583" s="36"/>
      <c r="C583" s="36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T583" s="37"/>
      <c r="U583" s="37"/>
      <c r="V583" s="37"/>
      <c r="W583" s="37"/>
      <c r="X583" s="37"/>
      <c r="Y583" s="37"/>
      <c r="Z583" s="37"/>
    </row>
    <row r="584" spans="1:26" ht="15.75" customHeight="1" x14ac:dyDescent="0.2">
      <c r="A584" s="37"/>
      <c r="B584" s="36"/>
      <c r="C584" s="36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T584" s="37"/>
      <c r="U584" s="37"/>
      <c r="V584" s="37"/>
      <c r="W584" s="37"/>
      <c r="X584" s="37"/>
      <c r="Y584" s="37"/>
      <c r="Z584" s="37"/>
    </row>
    <row r="585" spans="1:26" ht="15.75" customHeight="1" x14ac:dyDescent="0.2">
      <c r="A585" s="37"/>
      <c r="B585" s="36"/>
      <c r="C585" s="36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T585" s="37"/>
      <c r="U585" s="37"/>
      <c r="V585" s="37"/>
      <c r="W585" s="37"/>
      <c r="X585" s="37"/>
      <c r="Y585" s="37"/>
      <c r="Z585" s="37"/>
    </row>
    <row r="586" spans="1:26" ht="15.75" customHeight="1" x14ac:dyDescent="0.2">
      <c r="A586" s="37"/>
      <c r="B586" s="36"/>
      <c r="C586" s="36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T586" s="37"/>
      <c r="U586" s="37"/>
      <c r="V586" s="37"/>
      <c r="W586" s="37"/>
      <c r="X586" s="37"/>
      <c r="Y586" s="37"/>
      <c r="Z586" s="37"/>
    </row>
    <row r="587" spans="1:26" ht="15.75" customHeight="1" x14ac:dyDescent="0.2">
      <c r="A587" s="37"/>
      <c r="B587" s="36"/>
      <c r="C587" s="36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T587" s="37"/>
      <c r="U587" s="37"/>
      <c r="V587" s="37"/>
      <c r="W587" s="37"/>
      <c r="X587" s="37"/>
      <c r="Y587" s="37"/>
      <c r="Z587" s="37"/>
    </row>
    <row r="588" spans="1:26" ht="15.75" customHeight="1" x14ac:dyDescent="0.2">
      <c r="A588" s="37"/>
      <c r="B588" s="36"/>
      <c r="C588" s="36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T588" s="37"/>
      <c r="U588" s="37"/>
      <c r="V588" s="37"/>
      <c r="W588" s="37"/>
      <c r="X588" s="37"/>
      <c r="Y588" s="37"/>
      <c r="Z588" s="37"/>
    </row>
    <row r="589" spans="1:26" ht="15.75" customHeight="1" x14ac:dyDescent="0.2">
      <c r="A589" s="37"/>
      <c r="B589" s="36"/>
      <c r="C589" s="36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T589" s="37"/>
      <c r="U589" s="37"/>
      <c r="V589" s="37"/>
      <c r="W589" s="37"/>
      <c r="X589" s="37"/>
      <c r="Y589" s="37"/>
      <c r="Z589" s="37"/>
    </row>
    <row r="590" spans="1:26" ht="15.75" customHeight="1" x14ac:dyDescent="0.2">
      <c r="A590" s="37"/>
      <c r="B590" s="36"/>
      <c r="C590" s="36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T590" s="37"/>
      <c r="U590" s="37"/>
      <c r="V590" s="37"/>
      <c r="W590" s="37"/>
      <c r="X590" s="37"/>
      <c r="Y590" s="37"/>
      <c r="Z590" s="37"/>
    </row>
    <row r="591" spans="1:26" ht="15.75" customHeight="1" x14ac:dyDescent="0.2">
      <c r="A591" s="37"/>
      <c r="B591" s="36"/>
      <c r="C591" s="36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T591" s="37"/>
      <c r="U591" s="37"/>
      <c r="V591" s="37"/>
      <c r="W591" s="37"/>
      <c r="X591" s="37"/>
      <c r="Y591" s="37"/>
      <c r="Z591" s="37"/>
    </row>
    <row r="592" spans="1:26" ht="15.75" customHeight="1" x14ac:dyDescent="0.2">
      <c r="A592" s="37"/>
      <c r="B592" s="36"/>
      <c r="C592" s="36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T592" s="37"/>
      <c r="U592" s="37"/>
      <c r="V592" s="37"/>
      <c r="W592" s="37"/>
      <c r="X592" s="37"/>
      <c r="Y592" s="37"/>
      <c r="Z592" s="37"/>
    </row>
    <row r="593" spans="1:26" ht="15.75" customHeight="1" x14ac:dyDescent="0.2">
      <c r="A593" s="37"/>
      <c r="B593" s="36"/>
      <c r="C593" s="36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T593" s="37"/>
      <c r="U593" s="37"/>
      <c r="V593" s="37"/>
      <c r="W593" s="37"/>
      <c r="X593" s="37"/>
      <c r="Y593" s="37"/>
      <c r="Z593" s="37"/>
    </row>
    <row r="594" spans="1:26" ht="15.75" customHeight="1" x14ac:dyDescent="0.2">
      <c r="A594" s="37"/>
      <c r="B594" s="36"/>
      <c r="C594" s="36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T594" s="37"/>
      <c r="U594" s="37"/>
      <c r="V594" s="37"/>
      <c r="W594" s="37"/>
      <c r="X594" s="37"/>
      <c r="Y594" s="37"/>
      <c r="Z594" s="37"/>
    </row>
    <row r="595" spans="1:26" ht="15.75" customHeight="1" x14ac:dyDescent="0.2">
      <c r="A595" s="37"/>
      <c r="B595" s="36"/>
      <c r="C595" s="36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T595" s="37"/>
      <c r="U595" s="37"/>
      <c r="V595" s="37"/>
      <c r="W595" s="37"/>
      <c r="X595" s="37"/>
      <c r="Y595" s="37"/>
      <c r="Z595" s="37"/>
    </row>
    <row r="596" spans="1:26" ht="15.75" customHeight="1" x14ac:dyDescent="0.2">
      <c r="A596" s="37"/>
      <c r="B596" s="36"/>
      <c r="C596" s="36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T596" s="37"/>
      <c r="U596" s="37"/>
      <c r="V596" s="37"/>
      <c r="W596" s="37"/>
      <c r="X596" s="37"/>
      <c r="Y596" s="37"/>
      <c r="Z596" s="37"/>
    </row>
    <row r="597" spans="1:26" ht="15.75" customHeight="1" x14ac:dyDescent="0.2">
      <c r="A597" s="37"/>
      <c r="B597" s="36"/>
      <c r="C597" s="36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T597" s="37"/>
      <c r="U597" s="37"/>
      <c r="V597" s="37"/>
      <c r="W597" s="37"/>
      <c r="X597" s="37"/>
      <c r="Y597" s="37"/>
      <c r="Z597" s="37"/>
    </row>
    <row r="598" spans="1:26" ht="15.75" customHeight="1" x14ac:dyDescent="0.2">
      <c r="A598" s="37"/>
      <c r="B598" s="36"/>
      <c r="C598" s="36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T598" s="37"/>
      <c r="U598" s="37"/>
      <c r="V598" s="37"/>
      <c r="W598" s="37"/>
      <c r="X598" s="37"/>
      <c r="Y598" s="37"/>
      <c r="Z598" s="37"/>
    </row>
    <row r="599" spans="1:26" ht="15.75" customHeight="1" x14ac:dyDescent="0.2">
      <c r="A599" s="37"/>
      <c r="B599" s="36"/>
      <c r="C599" s="36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T599" s="37"/>
      <c r="U599" s="37"/>
      <c r="V599" s="37"/>
      <c r="W599" s="37"/>
      <c r="X599" s="37"/>
      <c r="Y599" s="37"/>
      <c r="Z599" s="37"/>
    </row>
    <row r="600" spans="1:26" ht="15.75" customHeight="1" x14ac:dyDescent="0.2">
      <c r="A600" s="37"/>
      <c r="B600" s="36"/>
      <c r="C600" s="36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T600" s="37"/>
      <c r="U600" s="37"/>
      <c r="V600" s="37"/>
      <c r="W600" s="37"/>
      <c r="X600" s="37"/>
      <c r="Y600" s="37"/>
      <c r="Z600" s="37"/>
    </row>
    <row r="601" spans="1:26" ht="15.75" customHeight="1" x14ac:dyDescent="0.2">
      <c r="A601" s="37"/>
      <c r="B601" s="36"/>
      <c r="C601" s="36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T601" s="37"/>
      <c r="U601" s="37"/>
      <c r="V601" s="37"/>
      <c r="W601" s="37"/>
      <c r="X601" s="37"/>
      <c r="Y601" s="37"/>
      <c r="Z601" s="37"/>
    </row>
    <row r="602" spans="1:26" ht="15.75" customHeight="1" x14ac:dyDescent="0.2">
      <c r="A602" s="37"/>
      <c r="B602" s="36"/>
      <c r="C602" s="36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T602" s="37"/>
      <c r="U602" s="37"/>
      <c r="V602" s="37"/>
      <c r="W602" s="37"/>
      <c r="X602" s="37"/>
      <c r="Y602" s="37"/>
      <c r="Z602" s="37"/>
    </row>
    <row r="603" spans="1:26" ht="15.75" customHeight="1" x14ac:dyDescent="0.2">
      <c r="A603" s="37"/>
      <c r="B603" s="36"/>
      <c r="C603" s="36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T603" s="37"/>
      <c r="U603" s="37"/>
      <c r="V603" s="37"/>
      <c r="W603" s="37"/>
      <c r="X603" s="37"/>
      <c r="Y603" s="37"/>
      <c r="Z603" s="37"/>
    </row>
    <row r="604" spans="1:26" ht="15.75" customHeight="1" x14ac:dyDescent="0.2">
      <c r="A604" s="37"/>
      <c r="B604" s="36"/>
      <c r="C604" s="36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T604" s="37"/>
      <c r="U604" s="37"/>
      <c r="V604" s="37"/>
      <c r="W604" s="37"/>
      <c r="X604" s="37"/>
      <c r="Y604" s="37"/>
      <c r="Z604" s="37"/>
    </row>
    <row r="605" spans="1:26" ht="15.75" customHeight="1" x14ac:dyDescent="0.2">
      <c r="A605" s="37"/>
      <c r="B605" s="36"/>
      <c r="C605" s="36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T605" s="37"/>
      <c r="U605" s="37"/>
      <c r="V605" s="37"/>
      <c r="W605" s="37"/>
      <c r="X605" s="37"/>
      <c r="Y605" s="37"/>
      <c r="Z605" s="37"/>
    </row>
    <row r="606" spans="1:26" ht="15.75" customHeight="1" x14ac:dyDescent="0.2">
      <c r="A606" s="37"/>
      <c r="B606" s="36"/>
      <c r="C606" s="36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T606" s="37"/>
      <c r="U606" s="37"/>
      <c r="V606" s="37"/>
      <c r="W606" s="37"/>
      <c r="X606" s="37"/>
      <c r="Y606" s="37"/>
      <c r="Z606" s="37"/>
    </row>
    <row r="607" spans="1:26" ht="15.75" customHeight="1" x14ac:dyDescent="0.2">
      <c r="A607" s="37"/>
      <c r="B607" s="36"/>
      <c r="C607" s="36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T607" s="37"/>
      <c r="U607" s="37"/>
      <c r="V607" s="37"/>
      <c r="W607" s="37"/>
      <c r="X607" s="37"/>
      <c r="Y607" s="37"/>
      <c r="Z607" s="37"/>
    </row>
    <row r="608" spans="1:26" ht="15.75" customHeight="1" x14ac:dyDescent="0.2">
      <c r="A608" s="37"/>
      <c r="B608" s="36"/>
      <c r="C608" s="36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T608" s="37"/>
      <c r="U608" s="37"/>
      <c r="V608" s="37"/>
      <c r="W608" s="37"/>
      <c r="X608" s="37"/>
      <c r="Y608" s="37"/>
      <c r="Z608" s="37"/>
    </row>
    <row r="609" spans="1:26" ht="15.75" customHeight="1" x14ac:dyDescent="0.2">
      <c r="A609" s="37"/>
      <c r="B609" s="36"/>
      <c r="C609" s="36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T609" s="37"/>
      <c r="U609" s="37"/>
      <c r="V609" s="37"/>
      <c r="W609" s="37"/>
      <c r="X609" s="37"/>
      <c r="Y609" s="37"/>
      <c r="Z609" s="37"/>
    </row>
    <row r="610" spans="1:26" ht="15.75" customHeight="1" x14ac:dyDescent="0.2">
      <c r="A610" s="37"/>
      <c r="B610" s="36"/>
      <c r="C610" s="36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T610" s="37"/>
      <c r="U610" s="37"/>
      <c r="V610" s="37"/>
      <c r="W610" s="37"/>
      <c r="X610" s="37"/>
      <c r="Y610" s="37"/>
      <c r="Z610" s="37"/>
    </row>
    <row r="611" spans="1:26" ht="15.75" customHeight="1" x14ac:dyDescent="0.2">
      <c r="A611" s="37"/>
      <c r="B611" s="36"/>
      <c r="C611" s="36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T611" s="37"/>
      <c r="U611" s="37"/>
      <c r="V611" s="37"/>
      <c r="W611" s="37"/>
      <c r="X611" s="37"/>
      <c r="Y611" s="37"/>
      <c r="Z611" s="37"/>
    </row>
    <row r="612" spans="1:26" ht="15.75" customHeight="1" x14ac:dyDescent="0.2">
      <c r="A612" s="37"/>
      <c r="B612" s="36"/>
      <c r="C612" s="36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T612" s="37"/>
      <c r="U612" s="37"/>
      <c r="V612" s="37"/>
      <c r="W612" s="37"/>
      <c r="X612" s="37"/>
      <c r="Y612" s="37"/>
      <c r="Z612" s="37"/>
    </row>
    <row r="613" spans="1:26" ht="15.75" customHeight="1" x14ac:dyDescent="0.2">
      <c r="A613" s="37"/>
      <c r="B613" s="36"/>
      <c r="C613" s="36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T613" s="37"/>
      <c r="U613" s="37"/>
      <c r="V613" s="37"/>
      <c r="W613" s="37"/>
      <c r="X613" s="37"/>
      <c r="Y613" s="37"/>
      <c r="Z613" s="37"/>
    </row>
    <row r="614" spans="1:26" ht="15.75" customHeight="1" x14ac:dyDescent="0.2">
      <c r="A614" s="37"/>
      <c r="B614" s="36"/>
      <c r="C614" s="36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T614" s="37"/>
      <c r="U614" s="37"/>
      <c r="V614" s="37"/>
      <c r="W614" s="37"/>
      <c r="X614" s="37"/>
      <c r="Y614" s="37"/>
      <c r="Z614" s="37"/>
    </row>
    <row r="615" spans="1:26" ht="15.75" customHeight="1" x14ac:dyDescent="0.2">
      <c r="A615" s="37"/>
      <c r="B615" s="36"/>
      <c r="C615" s="36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T615" s="37"/>
      <c r="U615" s="37"/>
      <c r="V615" s="37"/>
      <c r="W615" s="37"/>
      <c r="X615" s="37"/>
      <c r="Y615" s="37"/>
      <c r="Z615" s="37"/>
    </row>
    <row r="616" spans="1:26" ht="15.75" customHeight="1" x14ac:dyDescent="0.2">
      <c r="A616" s="37"/>
      <c r="B616" s="36"/>
      <c r="C616" s="36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T616" s="37"/>
      <c r="U616" s="37"/>
      <c r="V616" s="37"/>
      <c r="W616" s="37"/>
      <c r="X616" s="37"/>
      <c r="Y616" s="37"/>
      <c r="Z616" s="37"/>
    </row>
    <row r="617" spans="1:26" ht="15.75" customHeight="1" x14ac:dyDescent="0.2">
      <c r="A617" s="37"/>
      <c r="B617" s="36"/>
      <c r="C617" s="36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T617" s="37"/>
      <c r="U617" s="37"/>
      <c r="V617" s="37"/>
      <c r="W617" s="37"/>
      <c r="X617" s="37"/>
      <c r="Y617" s="37"/>
      <c r="Z617" s="37"/>
    </row>
    <row r="618" spans="1:26" ht="15.75" customHeight="1" x14ac:dyDescent="0.2">
      <c r="A618" s="37"/>
      <c r="B618" s="36"/>
      <c r="C618" s="36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T618" s="37"/>
      <c r="U618" s="37"/>
      <c r="V618" s="37"/>
      <c r="W618" s="37"/>
      <c r="X618" s="37"/>
      <c r="Y618" s="37"/>
      <c r="Z618" s="37"/>
    </row>
    <row r="619" spans="1:26" ht="15.75" customHeight="1" x14ac:dyDescent="0.2">
      <c r="A619" s="37"/>
      <c r="B619" s="36"/>
      <c r="C619" s="36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T619" s="37"/>
      <c r="U619" s="37"/>
      <c r="V619" s="37"/>
      <c r="W619" s="37"/>
      <c r="X619" s="37"/>
      <c r="Y619" s="37"/>
      <c r="Z619" s="37"/>
    </row>
    <row r="620" spans="1:26" ht="15.75" customHeight="1" x14ac:dyDescent="0.2">
      <c r="A620" s="37"/>
      <c r="B620" s="36"/>
      <c r="C620" s="36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T620" s="37"/>
      <c r="U620" s="37"/>
      <c r="V620" s="37"/>
      <c r="W620" s="37"/>
      <c r="X620" s="37"/>
      <c r="Y620" s="37"/>
      <c r="Z620" s="37"/>
    </row>
    <row r="621" spans="1:26" ht="15.75" customHeight="1" x14ac:dyDescent="0.2">
      <c r="A621" s="37"/>
      <c r="B621" s="36"/>
      <c r="C621" s="36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T621" s="37"/>
      <c r="U621" s="37"/>
      <c r="V621" s="37"/>
      <c r="W621" s="37"/>
      <c r="X621" s="37"/>
      <c r="Y621" s="37"/>
      <c r="Z621" s="37"/>
    </row>
    <row r="622" spans="1:26" ht="15.75" customHeight="1" x14ac:dyDescent="0.2">
      <c r="A622" s="37"/>
      <c r="B622" s="36"/>
      <c r="C622" s="36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T622" s="37"/>
      <c r="U622" s="37"/>
      <c r="V622" s="37"/>
      <c r="W622" s="37"/>
      <c r="X622" s="37"/>
      <c r="Y622" s="37"/>
      <c r="Z622" s="37"/>
    </row>
    <row r="623" spans="1:26" ht="15.75" customHeight="1" x14ac:dyDescent="0.2">
      <c r="A623" s="37"/>
      <c r="B623" s="36"/>
      <c r="C623" s="36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T623" s="37"/>
      <c r="U623" s="37"/>
      <c r="V623" s="37"/>
      <c r="W623" s="37"/>
      <c r="X623" s="37"/>
      <c r="Y623" s="37"/>
      <c r="Z623" s="37"/>
    </row>
    <row r="624" spans="1:26" ht="15.75" customHeight="1" x14ac:dyDescent="0.2">
      <c r="A624" s="37"/>
      <c r="B624" s="36"/>
      <c r="C624" s="36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T624" s="37"/>
      <c r="U624" s="37"/>
      <c r="V624" s="37"/>
      <c r="W624" s="37"/>
      <c r="X624" s="37"/>
      <c r="Y624" s="37"/>
      <c r="Z624" s="37"/>
    </row>
    <row r="625" spans="1:26" ht="15.75" customHeight="1" x14ac:dyDescent="0.2">
      <c r="A625" s="37"/>
      <c r="B625" s="36"/>
      <c r="C625" s="36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T625" s="37"/>
      <c r="U625" s="37"/>
      <c r="V625" s="37"/>
      <c r="W625" s="37"/>
      <c r="X625" s="37"/>
      <c r="Y625" s="37"/>
      <c r="Z625" s="37"/>
    </row>
    <row r="626" spans="1:26" ht="15.75" customHeight="1" x14ac:dyDescent="0.2">
      <c r="A626" s="37"/>
      <c r="B626" s="36"/>
      <c r="C626" s="36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T626" s="37"/>
      <c r="U626" s="37"/>
      <c r="V626" s="37"/>
      <c r="W626" s="37"/>
      <c r="X626" s="37"/>
      <c r="Y626" s="37"/>
      <c r="Z626" s="37"/>
    </row>
    <row r="627" spans="1:26" ht="15.75" customHeight="1" x14ac:dyDescent="0.2">
      <c r="A627" s="37"/>
      <c r="B627" s="36"/>
      <c r="C627" s="36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T627" s="37"/>
      <c r="U627" s="37"/>
      <c r="V627" s="37"/>
      <c r="W627" s="37"/>
      <c r="X627" s="37"/>
      <c r="Y627" s="37"/>
      <c r="Z627" s="37"/>
    </row>
    <row r="628" spans="1:26" ht="15.75" customHeight="1" x14ac:dyDescent="0.2">
      <c r="A628" s="37"/>
      <c r="B628" s="36"/>
      <c r="C628" s="36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T628" s="37"/>
      <c r="U628" s="37"/>
      <c r="V628" s="37"/>
      <c r="W628" s="37"/>
      <c r="X628" s="37"/>
      <c r="Y628" s="37"/>
      <c r="Z628" s="37"/>
    </row>
    <row r="629" spans="1:26" ht="15.75" customHeight="1" x14ac:dyDescent="0.2">
      <c r="A629" s="37"/>
      <c r="B629" s="36"/>
      <c r="C629" s="36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T629" s="37"/>
      <c r="U629" s="37"/>
      <c r="V629" s="37"/>
      <c r="W629" s="37"/>
      <c r="X629" s="37"/>
      <c r="Y629" s="37"/>
      <c r="Z629" s="37"/>
    </row>
    <row r="630" spans="1:26" ht="15.75" customHeight="1" x14ac:dyDescent="0.2">
      <c r="A630" s="37"/>
      <c r="B630" s="36"/>
      <c r="C630" s="36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T630" s="37"/>
      <c r="U630" s="37"/>
      <c r="V630" s="37"/>
      <c r="W630" s="37"/>
      <c r="X630" s="37"/>
      <c r="Y630" s="37"/>
      <c r="Z630" s="37"/>
    </row>
    <row r="631" spans="1:26" ht="15.75" customHeight="1" x14ac:dyDescent="0.2">
      <c r="A631" s="37"/>
      <c r="B631" s="36"/>
      <c r="C631" s="36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T631" s="37"/>
      <c r="U631" s="37"/>
      <c r="V631" s="37"/>
      <c r="W631" s="37"/>
      <c r="X631" s="37"/>
      <c r="Y631" s="37"/>
      <c r="Z631" s="37"/>
    </row>
    <row r="632" spans="1:26" ht="15.75" customHeight="1" x14ac:dyDescent="0.2">
      <c r="A632" s="37"/>
      <c r="B632" s="36"/>
      <c r="C632" s="36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T632" s="37"/>
      <c r="U632" s="37"/>
      <c r="V632" s="37"/>
      <c r="W632" s="37"/>
      <c r="X632" s="37"/>
      <c r="Y632" s="37"/>
      <c r="Z632" s="37"/>
    </row>
    <row r="633" spans="1:26" ht="15.75" customHeight="1" x14ac:dyDescent="0.2">
      <c r="A633" s="37"/>
      <c r="B633" s="36"/>
      <c r="C633" s="36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T633" s="37"/>
      <c r="U633" s="37"/>
      <c r="V633" s="37"/>
      <c r="W633" s="37"/>
      <c r="X633" s="37"/>
      <c r="Y633" s="37"/>
      <c r="Z633" s="37"/>
    </row>
    <row r="634" spans="1:26" ht="15.75" customHeight="1" x14ac:dyDescent="0.2">
      <c r="A634" s="37"/>
      <c r="B634" s="36"/>
      <c r="C634" s="36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T634" s="37"/>
      <c r="U634" s="37"/>
      <c r="V634" s="37"/>
      <c r="W634" s="37"/>
      <c r="X634" s="37"/>
      <c r="Y634" s="37"/>
      <c r="Z634" s="37"/>
    </row>
    <row r="635" spans="1:26" ht="15.75" customHeight="1" x14ac:dyDescent="0.2">
      <c r="A635" s="37"/>
      <c r="B635" s="36"/>
      <c r="C635" s="36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T635" s="37"/>
      <c r="U635" s="37"/>
      <c r="V635" s="37"/>
      <c r="W635" s="37"/>
      <c r="X635" s="37"/>
      <c r="Y635" s="37"/>
      <c r="Z635" s="37"/>
    </row>
    <row r="636" spans="1:26" ht="15.75" customHeight="1" x14ac:dyDescent="0.2">
      <c r="A636" s="37"/>
      <c r="B636" s="36"/>
      <c r="C636" s="36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T636" s="37"/>
      <c r="U636" s="37"/>
      <c r="V636" s="37"/>
      <c r="W636" s="37"/>
      <c r="X636" s="37"/>
      <c r="Y636" s="37"/>
      <c r="Z636" s="37"/>
    </row>
    <row r="637" spans="1:26" ht="15.75" customHeight="1" x14ac:dyDescent="0.2">
      <c r="A637" s="37"/>
      <c r="B637" s="36"/>
      <c r="C637" s="36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T637" s="37"/>
      <c r="U637" s="37"/>
      <c r="V637" s="37"/>
      <c r="W637" s="37"/>
      <c r="X637" s="37"/>
      <c r="Y637" s="37"/>
      <c r="Z637" s="37"/>
    </row>
    <row r="638" spans="1:26" ht="15.75" customHeight="1" x14ac:dyDescent="0.2">
      <c r="A638" s="37"/>
      <c r="B638" s="36"/>
      <c r="C638" s="36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T638" s="37"/>
      <c r="U638" s="37"/>
      <c r="V638" s="37"/>
      <c r="W638" s="37"/>
      <c r="X638" s="37"/>
      <c r="Y638" s="37"/>
      <c r="Z638" s="37"/>
    </row>
    <row r="639" spans="1:26" ht="15.75" customHeight="1" x14ac:dyDescent="0.2">
      <c r="A639" s="37"/>
      <c r="B639" s="36"/>
      <c r="C639" s="36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T639" s="37"/>
      <c r="U639" s="37"/>
      <c r="V639" s="37"/>
      <c r="W639" s="37"/>
      <c r="X639" s="37"/>
      <c r="Y639" s="37"/>
      <c r="Z639" s="37"/>
    </row>
    <row r="640" spans="1:26" ht="15.75" customHeight="1" x14ac:dyDescent="0.2">
      <c r="A640" s="37"/>
      <c r="B640" s="36"/>
      <c r="C640" s="36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T640" s="37"/>
      <c r="U640" s="37"/>
      <c r="V640" s="37"/>
      <c r="W640" s="37"/>
      <c r="X640" s="37"/>
      <c r="Y640" s="37"/>
      <c r="Z640" s="37"/>
    </row>
    <row r="641" spans="1:26" ht="15.75" customHeight="1" x14ac:dyDescent="0.2">
      <c r="A641" s="37"/>
      <c r="B641" s="36"/>
      <c r="C641" s="36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T641" s="37"/>
      <c r="U641" s="37"/>
      <c r="V641" s="37"/>
      <c r="W641" s="37"/>
      <c r="X641" s="37"/>
      <c r="Y641" s="37"/>
      <c r="Z641" s="37"/>
    </row>
    <row r="642" spans="1:26" ht="15.75" customHeight="1" x14ac:dyDescent="0.2">
      <c r="A642" s="37"/>
      <c r="B642" s="36"/>
      <c r="C642" s="36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T642" s="37"/>
      <c r="U642" s="37"/>
      <c r="V642" s="37"/>
      <c r="W642" s="37"/>
      <c r="X642" s="37"/>
      <c r="Y642" s="37"/>
      <c r="Z642" s="37"/>
    </row>
    <row r="643" spans="1:26" ht="15.75" customHeight="1" x14ac:dyDescent="0.2">
      <c r="A643" s="37"/>
      <c r="B643" s="36"/>
      <c r="C643" s="36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T643" s="37"/>
      <c r="U643" s="37"/>
      <c r="V643" s="37"/>
      <c r="W643" s="37"/>
      <c r="X643" s="37"/>
      <c r="Y643" s="37"/>
      <c r="Z643" s="37"/>
    </row>
    <row r="644" spans="1:26" ht="15.75" customHeight="1" x14ac:dyDescent="0.2">
      <c r="A644" s="37"/>
      <c r="B644" s="36"/>
      <c r="C644" s="36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T644" s="37"/>
      <c r="U644" s="37"/>
      <c r="V644" s="37"/>
      <c r="W644" s="37"/>
      <c r="X644" s="37"/>
      <c r="Y644" s="37"/>
      <c r="Z644" s="37"/>
    </row>
    <row r="645" spans="1:26" ht="15.75" customHeight="1" x14ac:dyDescent="0.2">
      <c r="A645" s="37"/>
      <c r="B645" s="36"/>
      <c r="C645" s="36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T645" s="37"/>
      <c r="U645" s="37"/>
      <c r="V645" s="37"/>
      <c r="W645" s="37"/>
      <c r="X645" s="37"/>
      <c r="Y645" s="37"/>
      <c r="Z645" s="37"/>
    </row>
    <row r="646" spans="1:26" ht="15.75" customHeight="1" x14ac:dyDescent="0.2">
      <c r="A646" s="37"/>
      <c r="B646" s="36"/>
      <c r="C646" s="36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T646" s="37"/>
      <c r="U646" s="37"/>
      <c r="V646" s="37"/>
      <c r="W646" s="37"/>
      <c r="X646" s="37"/>
      <c r="Y646" s="37"/>
      <c r="Z646" s="37"/>
    </row>
    <row r="647" spans="1:26" ht="15.75" customHeight="1" x14ac:dyDescent="0.2">
      <c r="A647" s="37"/>
      <c r="B647" s="36"/>
      <c r="C647" s="36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T647" s="37"/>
      <c r="U647" s="37"/>
      <c r="V647" s="37"/>
      <c r="W647" s="37"/>
      <c r="X647" s="37"/>
      <c r="Y647" s="37"/>
      <c r="Z647" s="37"/>
    </row>
    <row r="648" spans="1:26" ht="15.75" customHeight="1" x14ac:dyDescent="0.2">
      <c r="A648" s="37"/>
      <c r="B648" s="36"/>
      <c r="C648" s="36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T648" s="37"/>
      <c r="U648" s="37"/>
      <c r="V648" s="37"/>
      <c r="W648" s="37"/>
      <c r="X648" s="37"/>
      <c r="Y648" s="37"/>
      <c r="Z648" s="37"/>
    </row>
    <row r="649" spans="1:26" ht="15.75" customHeight="1" x14ac:dyDescent="0.2">
      <c r="A649" s="37"/>
      <c r="B649" s="36"/>
      <c r="C649" s="36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T649" s="37"/>
      <c r="U649" s="37"/>
      <c r="V649" s="37"/>
      <c r="W649" s="37"/>
      <c r="X649" s="37"/>
      <c r="Y649" s="37"/>
      <c r="Z649" s="37"/>
    </row>
    <row r="650" spans="1:26" ht="15.75" customHeight="1" x14ac:dyDescent="0.2">
      <c r="A650" s="37"/>
      <c r="B650" s="36"/>
      <c r="C650" s="36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T650" s="37"/>
      <c r="U650" s="37"/>
      <c r="V650" s="37"/>
      <c r="W650" s="37"/>
      <c r="X650" s="37"/>
      <c r="Y650" s="37"/>
      <c r="Z650" s="37"/>
    </row>
    <row r="651" spans="1:26" ht="15.75" customHeight="1" x14ac:dyDescent="0.2">
      <c r="A651" s="37"/>
      <c r="B651" s="36"/>
      <c r="C651" s="36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T651" s="37"/>
      <c r="U651" s="37"/>
      <c r="V651" s="37"/>
      <c r="W651" s="37"/>
      <c r="X651" s="37"/>
      <c r="Y651" s="37"/>
      <c r="Z651" s="37"/>
    </row>
    <row r="652" spans="1:26" ht="15.75" customHeight="1" x14ac:dyDescent="0.2">
      <c r="A652" s="37"/>
      <c r="B652" s="36"/>
      <c r="C652" s="36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T652" s="37"/>
      <c r="U652" s="37"/>
      <c r="V652" s="37"/>
      <c r="W652" s="37"/>
      <c r="X652" s="37"/>
      <c r="Y652" s="37"/>
      <c r="Z652" s="37"/>
    </row>
    <row r="653" spans="1:26" ht="15.75" customHeight="1" x14ac:dyDescent="0.2">
      <c r="A653" s="37"/>
      <c r="B653" s="36"/>
      <c r="C653" s="36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T653" s="37"/>
      <c r="U653" s="37"/>
      <c r="V653" s="37"/>
      <c r="W653" s="37"/>
      <c r="X653" s="37"/>
      <c r="Y653" s="37"/>
      <c r="Z653" s="37"/>
    </row>
    <row r="654" spans="1:26" ht="15.75" customHeight="1" x14ac:dyDescent="0.2">
      <c r="A654" s="37"/>
      <c r="B654" s="36"/>
      <c r="C654" s="36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T654" s="37"/>
      <c r="U654" s="37"/>
      <c r="V654" s="37"/>
      <c r="W654" s="37"/>
      <c r="X654" s="37"/>
      <c r="Y654" s="37"/>
      <c r="Z654" s="37"/>
    </row>
    <row r="655" spans="1:26" ht="15.75" customHeight="1" x14ac:dyDescent="0.2">
      <c r="A655" s="37"/>
      <c r="B655" s="36"/>
      <c r="C655" s="36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T655" s="37"/>
      <c r="U655" s="37"/>
      <c r="V655" s="37"/>
      <c r="W655" s="37"/>
      <c r="X655" s="37"/>
      <c r="Y655" s="37"/>
      <c r="Z655" s="37"/>
    </row>
    <row r="656" spans="1:26" ht="15.75" customHeight="1" x14ac:dyDescent="0.2">
      <c r="A656" s="37"/>
      <c r="B656" s="36"/>
      <c r="C656" s="36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T656" s="37"/>
      <c r="U656" s="37"/>
      <c r="V656" s="37"/>
      <c r="W656" s="37"/>
      <c r="X656" s="37"/>
      <c r="Y656" s="37"/>
      <c r="Z656" s="37"/>
    </row>
    <row r="657" spans="1:26" ht="15.75" customHeight="1" x14ac:dyDescent="0.2">
      <c r="A657" s="37"/>
      <c r="B657" s="36"/>
      <c r="C657" s="36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T657" s="37"/>
      <c r="U657" s="37"/>
      <c r="V657" s="37"/>
      <c r="W657" s="37"/>
      <c r="X657" s="37"/>
      <c r="Y657" s="37"/>
      <c r="Z657" s="37"/>
    </row>
    <row r="658" spans="1:26" ht="15.75" customHeight="1" x14ac:dyDescent="0.2">
      <c r="A658" s="37"/>
      <c r="B658" s="36"/>
      <c r="C658" s="36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T658" s="37"/>
      <c r="U658" s="37"/>
      <c r="V658" s="37"/>
      <c r="W658" s="37"/>
      <c r="X658" s="37"/>
      <c r="Y658" s="37"/>
      <c r="Z658" s="37"/>
    </row>
    <row r="659" spans="1:26" ht="15.75" customHeight="1" x14ac:dyDescent="0.2">
      <c r="A659" s="37"/>
      <c r="B659" s="36"/>
      <c r="C659" s="36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T659" s="37"/>
      <c r="U659" s="37"/>
      <c r="V659" s="37"/>
      <c r="W659" s="37"/>
      <c r="X659" s="37"/>
      <c r="Y659" s="37"/>
      <c r="Z659" s="37"/>
    </row>
    <row r="660" spans="1:26" ht="15.75" customHeight="1" x14ac:dyDescent="0.2">
      <c r="A660" s="37"/>
      <c r="B660" s="36"/>
      <c r="C660" s="36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T660" s="37"/>
      <c r="U660" s="37"/>
      <c r="V660" s="37"/>
      <c r="W660" s="37"/>
      <c r="X660" s="37"/>
      <c r="Y660" s="37"/>
      <c r="Z660" s="37"/>
    </row>
    <row r="661" spans="1:26" ht="15.75" customHeight="1" x14ac:dyDescent="0.2">
      <c r="A661" s="37"/>
      <c r="B661" s="36"/>
      <c r="C661" s="36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T661" s="37"/>
      <c r="U661" s="37"/>
      <c r="V661" s="37"/>
      <c r="W661" s="37"/>
      <c r="X661" s="37"/>
      <c r="Y661" s="37"/>
      <c r="Z661" s="37"/>
    </row>
    <row r="662" spans="1:26" ht="15.75" customHeight="1" x14ac:dyDescent="0.2">
      <c r="A662" s="37"/>
      <c r="B662" s="36"/>
      <c r="C662" s="36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T662" s="37"/>
      <c r="U662" s="37"/>
      <c r="V662" s="37"/>
      <c r="W662" s="37"/>
      <c r="X662" s="37"/>
      <c r="Y662" s="37"/>
      <c r="Z662" s="37"/>
    </row>
    <row r="663" spans="1:26" ht="15.75" customHeight="1" x14ac:dyDescent="0.2">
      <c r="A663" s="37"/>
      <c r="B663" s="36"/>
      <c r="C663" s="36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T663" s="37"/>
      <c r="U663" s="37"/>
      <c r="V663" s="37"/>
      <c r="W663" s="37"/>
      <c r="X663" s="37"/>
      <c r="Y663" s="37"/>
      <c r="Z663" s="37"/>
    </row>
    <row r="664" spans="1:26" ht="15.75" customHeight="1" x14ac:dyDescent="0.2">
      <c r="A664" s="37"/>
      <c r="B664" s="36"/>
      <c r="C664" s="36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T664" s="37"/>
      <c r="U664" s="37"/>
      <c r="V664" s="37"/>
      <c r="W664" s="37"/>
      <c r="X664" s="37"/>
      <c r="Y664" s="37"/>
      <c r="Z664" s="37"/>
    </row>
    <row r="665" spans="1:26" ht="15.75" customHeight="1" x14ac:dyDescent="0.2">
      <c r="A665" s="37"/>
      <c r="B665" s="36"/>
      <c r="C665" s="36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T665" s="37"/>
      <c r="U665" s="37"/>
      <c r="V665" s="37"/>
      <c r="W665" s="37"/>
      <c r="X665" s="37"/>
      <c r="Y665" s="37"/>
      <c r="Z665" s="37"/>
    </row>
    <row r="666" spans="1:26" ht="15.75" customHeight="1" x14ac:dyDescent="0.2">
      <c r="A666" s="37"/>
      <c r="B666" s="36"/>
      <c r="C666" s="36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T666" s="37"/>
      <c r="U666" s="37"/>
      <c r="V666" s="37"/>
      <c r="W666" s="37"/>
      <c r="X666" s="37"/>
      <c r="Y666" s="37"/>
      <c r="Z666" s="37"/>
    </row>
    <row r="667" spans="1:26" ht="15.75" customHeight="1" x14ac:dyDescent="0.2">
      <c r="A667" s="37"/>
      <c r="B667" s="36"/>
      <c r="C667" s="36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T667" s="37"/>
      <c r="U667" s="37"/>
      <c r="V667" s="37"/>
      <c r="W667" s="37"/>
      <c r="X667" s="37"/>
      <c r="Y667" s="37"/>
      <c r="Z667" s="37"/>
    </row>
    <row r="668" spans="1:26" ht="15.75" customHeight="1" x14ac:dyDescent="0.2">
      <c r="A668" s="37"/>
      <c r="B668" s="36"/>
      <c r="C668" s="36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T668" s="37"/>
      <c r="U668" s="37"/>
      <c r="V668" s="37"/>
      <c r="W668" s="37"/>
      <c r="X668" s="37"/>
      <c r="Y668" s="37"/>
      <c r="Z668" s="37"/>
    </row>
    <row r="669" spans="1:26" ht="15.75" customHeight="1" x14ac:dyDescent="0.2">
      <c r="A669" s="37"/>
      <c r="B669" s="36"/>
      <c r="C669" s="36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T669" s="37"/>
      <c r="U669" s="37"/>
      <c r="V669" s="37"/>
      <c r="W669" s="37"/>
      <c r="X669" s="37"/>
      <c r="Y669" s="37"/>
      <c r="Z669" s="37"/>
    </row>
    <row r="670" spans="1:26" ht="15.75" customHeight="1" x14ac:dyDescent="0.2">
      <c r="A670" s="37"/>
      <c r="B670" s="36"/>
      <c r="C670" s="36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T670" s="37"/>
      <c r="U670" s="37"/>
      <c r="V670" s="37"/>
      <c r="W670" s="37"/>
      <c r="X670" s="37"/>
      <c r="Y670" s="37"/>
      <c r="Z670" s="37"/>
    </row>
    <row r="671" spans="1:26" ht="15.75" customHeight="1" x14ac:dyDescent="0.2">
      <c r="A671" s="37"/>
      <c r="B671" s="36"/>
      <c r="C671" s="36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T671" s="37"/>
      <c r="U671" s="37"/>
      <c r="V671" s="37"/>
      <c r="W671" s="37"/>
      <c r="X671" s="37"/>
      <c r="Y671" s="37"/>
      <c r="Z671" s="37"/>
    </row>
    <row r="672" spans="1:26" ht="15.75" customHeight="1" x14ac:dyDescent="0.2">
      <c r="A672" s="37"/>
      <c r="B672" s="36"/>
      <c r="C672" s="36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T672" s="37"/>
      <c r="U672" s="37"/>
      <c r="V672" s="37"/>
      <c r="W672" s="37"/>
      <c r="X672" s="37"/>
      <c r="Y672" s="37"/>
      <c r="Z672" s="37"/>
    </row>
    <row r="673" spans="1:26" ht="15.75" customHeight="1" x14ac:dyDescent="0.2">
      <c r="A673" s="37"/>
      <c r="B673" s="36"/>
      <c r="C673" s="36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T673" s="37"/>
      <c r="U673" s="37"/>
      <c r="V673" s="37"/>
      <c r="W673" s="37"/>
      <c r="X673" s="37"/>
      <c r="Y673" s="37"/>
      <c r="Z673" s="37"/>
    </row>
    <row r="674" spans="1:26" ht="15.75" customHeight="1" x14ac:dyDescent="0.2">
      <c r="A674" s="37"/>
      <c r="B674" s="36"/>
      <c r="C674" s="36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T674" s="37"/>
      <c r="U674" s="37"/>
      <c r="V674" s="37"/>
      <c r="W674" s="37"/>
      <c r="X674" s="37"/>
      <c r="Y674" s="37"/>
      <c r="Z674" s="37"/>
    </row>
    <row r="675" spans="1:26" ht="15.75" customHeight="1" x14ac:dyDescent="0.2">
      <c r="A675" s="37"/>
      <c r="B675" s="36"/>
      <c r="C675" s="36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T675" s="37"/>
      <c r="U675" s="37"/>
      <c r="V675" s="37"/>
      <c r="W675" s="37"/>
      <c r="X675" s="37"/>
      <c r="Y675" s="37"/>
      <c r="Z675" s="37"/>
    </row>
    <row r="676" spans="1:26" ht="15.75" customHeight="1" x14ac:dyDescent="0.2">
      <c r="A676" s="37"/>
      <c r="B676" s="36"/>
      <c r="C676" s="36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T676" s="37"/>
      <c r="U676" s="37"/>
      <c r="V676" s="37"/>
      <c r="W676" s="37"/>
      <c r="X676" s="37"/>
      <c r="Y676" s="37"/>
      <c r="Z676" s="37"/>
    </row>
    <row r="677" spans="1:26" ht="15.75" customHeight="1" x14ac:dyDescent="0.2">
      <c r="A677" s="37"/>
      <c r="B677" s="36"/>
      <c r="C677" s="36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T677" s="37"/>
      <c r="U677" s="37"/>
      <c r="V677" s="37"/>
      <c r="W677" s="37"/>
      <c r="X677" s="37"/>
      <c r="Y677" s="37"/>
      <c r="Z677" s="37"/>
    </row>
    <row r="678" spans="1:26" ht="15.75" customHeight="1" x14ac:dyDescent="0.2">
      <c r="A678" s="37"/>
      <c r="B678" s="36"/>
      <c r="C678" s="36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T678" s="37"/>
      <c r="U678" s="37"/>
      <c r="V678" s="37"/>
      <c r="W678" s="37"/>
      <c r="X678" s="37"/>
      <c r="Y678" s="37"/>
      <c r="Z678" s="37"/>
    </row>
    <row r="679" spans="1:26" ht="15.75" customHeight="1" x14ac:dyDescent="0.2">
      <c r="A679" s="37"/>
      <c r="B679" s="36"/>
      <c r="C679" s="36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T679" s="37"/>
      <c r="U679" s="37"/>
      <c r="V679" s="37"/>
      <c r="W679" s="37"/>
      <c r="X679" s="37"/>
      <c r="Y679" s="37"/>
      <c r="Z679" s="37"/>
    </row>
    <row r="680" spans="1:26" ht="15.75" customHeight="1" x14ac:dyDescent="0.2">
      <c r="A680" s="37"/>
      <c r="B680" s="36"/>
      <c r="C680" s="36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T680" s="37"/>
      <c r="U680" s="37"/>
      <c r="V680" s="37"/>
      <c r="W680" s="37"/>
      <c r="X680" s="37"/>
      <c r="Y680" s="37"/>
      <c r="Z680" s="37"/>
    </row>
    <row r="681" spans="1:26" ht="15.75" customHeight="1" x14ac:dyDescent="0.2">
      <c r="A681" s="37"/>
      <c r="B681" s="36"/>
      <c r="C681" s="36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T681" s="37"/>
      <c r="U681" s="37"/>
      <c r="V681" s="37"/>
      <c r="W681" s="37"/>
      <c r="X681" s="37"/>
      <c r="Y681" s="37"/>
      <c r="Z681" s="37"/>
    </row>
    <row r="682" spans="1:26" ht="15.75" customHeight="1" x14ac:dyDescent="0.2">
      <c r="A682" s="37"/>
      <c r="B682" s="36"/>
      <c r="C682" s="36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T682" s="37"/>
      <c r="U682" s="37"/>
      <c r="V682" s="37"/>
      <c r="W682" s="37"/>
      <c r="X682" s="37"/>
      <c r="Y682" s="37"/>
      <c r="Z682" s="37"/>
    </row>
    <row r="683" spans="1:26" ht="15.75" customHeight="1" x14ac:dyDescent="0.2">
      <c r="A683" s="37"/>
      <c r="B683" s="36"/>
      <c r="C683" s="36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T683" s="37"/>
      <c r="U683" s="37"/>
      <c r="V683" s="37"/>
      <c r="W683" s="37"/>
      <c r="X683" s="37"/>
      <c r="Y683" s="37"/>
      <c r="Z683" s="37"/>
    </row>
    <row r="684" spans="1:26" ht="15.75" customHeight="1" x14ac:dyDescent="0.2">
      <c r="A684" s="37"/>
      <c r="B684" s="36"/>
      <c r="C684" s="36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T684" s="37"/>
      <c r="U684" s="37"/>
      <c r="V684" s="37"/>
      <c r="W684" s="37"/>
      <c r="X684" s="37"/>
      <c r="Y684" s="37"/>
      <c r="Z684" s="37"/>
    </row>
    <row r="685" spans="1:26" ht="15.75" customHeight="1" x14ac:dyDescent="0.2">
      <c r="A685" s="37"/>
      <c r="B685" s="36"/>
      <c r="C685" s="36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T685" s="37"/>
      <c r="U685" s="37"/>
      <c r="V685" s="37"/>
      <c r="W685" s="37"/>
      <c r="X685" s="37"/>
      <c r="Y685" s="37"/>
      <c r="Z685" s="37"/>
    </row>
    <row r="686" spans="1:26" ht="15.75" customHeight="1" x14ac:dyDescent="0.2">
      <c r="A686" s="37"/>
      <c r="B686" s="36"/>
      <c r="C686" s="36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T686" s="37"/>
      <c r="U686" s="37"/>
      <c r="V686" s="37"/>
      <c r="W686" s="37"/>
      <c r="X686" s="37"/>
      <c r="Y686" s="37"/>
      <c r="Z686" s="37"/>
    </row>
    <row r="687" spans="1:26" ht="15.75" customHeight="1" x14ac:dyDescent="0.2">
      <c r="A687" s="37"/>
      <c r="B687" s="36"/>
      <c r="C687" s="36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T687" s="37"/>
      <c r="U687" s="37"/>
      <c r="V687" s="37"/>
      <c r="W687" s="37"/>
      <c r="X687" s="37"/>
      <c r="Y687" s="37"/>
      <c r="Z687" s="37"/>
    </row>
    <row r="688" spans="1:26" ht="15.75" customHeight="1" x14ac:dyDescent="0.2">
      <c r="A688" s="37"/>
      <c r="B688" s="36"/>
      <c r="C688" s="36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T688" s="37"/>
      <c r="U688" s="37"/>
      <c r="V688" s="37"/>
      <c r="W688" s="37"/>
      <c r="X688" s="37"/>
      <c r="Y688" s="37"/>
      <c r="Z688" s="37"/>
    </row>
    <row r="689" spans="1:26" ht="15.75" customHeight="1" x14ac:dyDescent="0.2">
      <c r="A689" s="37"/>
      <c r="B689" s="36"/>
      <c r="C689" s="36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T689" s="37"/>
      <c r="U689" s="37"/>
      <c r="V689" s="37"/>
      <c r="W689" s="37"/>
      <c r="X689" s="37"/>
      <c r="Y689" s="37"/>
      <c r="Z689" s="37"/>
    </row>
    <row r="690" spans="1:26" ht="15.75" customHeight="1" x14ac:dyDescent="0.2">
      <c r="A690" s="37"/>
      <c r="B690" s="36"/>
      <c r="C690" s="36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T690" s="37"/>
      <c r="U690" s="37"/>
      <c r="V690" s="37"/>
      <c r="W690" s="37"/>
      <c r="X690" s="37"/>
      <c r="Y690" s="37"/>
      <c r="Z690" s="37"/>
    </row>
    <row r="691" spans="1:26" ht="15.75" customHeight="1" x14ac:dyDescent="0.2">
      <c r="A691" s="37"/>
      <c r="B691" s="36"/>
      <c r="C691" s="36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T691" s="37"/>
      <c r="U691" s="37"/>
      <c r="V691" s="37"/>
      <c r="W691" s="37"/>
      <c r="X691" s="37"/>
      <c r="Y691" s="37"/>
      <c r="Z691" s="37"/>
    </row>
    <row r="692" spans="1:26" ht="15.75" customHeight="1" x14ac:dyDescent="0.2">
      <c r="A692" s="37"/>
      <c r="B692" s="36"/>
      <c r="C692" s="36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T692" s="37"/>
      <c r="U692" s="37"/>
      <c r="V692" s="37"/>
      <c r="W692" s="37"/>
      <c r="X692" s="37"/>
      <c r="Y692" s="37"/>
      <c r="Z692" s="37"/>
    </row>
    <row r="693" spans="1:26" ht="15.75" customHeight="1" x14ac:dyDescent="0.2">
      <c r="A693" s="37"/>
      <c r="B693" s="36"/>
      <c r="C693" s="36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T693" s="37"/>
      <c r="U693" s="37"/>
      <c r="V693" s="37"/>
      <c r="W693" s="37"/>
      <c r="X693" s="37"/>
      <c r="Y693" s="37"/>
      <c r="Z693" s="37"/>
    </row>
    <row r="694" spans="1:26" ht="15.75" customHeight="1" x14ac:dyDescent="0.2">
      <c r="A694" s="37"/>
      <c r="B694" s="36"/>
      <c r="C694" s="36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T694" s="37"/>
      <c r="U694" s="37"/>
      <c r="V694" s="37"/>
      <c r="W694" s="37"/>
      <c r="X694" s="37"/>
      <c r="Y694" s="37"/>
      <c r="Z694" s="37"/>
    </row>
    <row r="695" spans="1:26" ht="15.75" customHeight="1" x14ac:dyDescent="0.2">
      <c r="A695" s="37"/>
      <c r="B695" s="36"/>
      <c r="C695" s="36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T695" s="37"/>
      <c r="U695" s="37"/>
      <c r="V695" s="37"/>
      <c r="W695" s="37"/>
      <c r="X695" s="37"/>
      <c r="Y695" s="37"/>
      <c r="Z695" s="37"/>
    </row>
    <row r="696" spans="1:26" ht="15.75" customHeight="1" x14ac:dyDescent="0.2">
      <c r="A696" s="37"/>
      <c r="B696" s="36"/>
      <c r="C696" s="36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T696" s="37"/>
      <c r="U696" s="37"/>
      <c r="V696" s="37"/>
      <c r="W696" s="37"/>
      <c r="X696" s="37"/>
      <c r="Y696" s="37"/>
      <c r="Z696" s="37"/>
    </row>
    <row r="697" spans="1:26" ht="15.75" customHeight="1" x14ac:dyDescent="0.2">
      <c r="A697" s="37"/>
      <c r="B697" s="36"/>
      <c r="C697" s="36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T697" s="37"/>
      <c r="U697" s="37"/>
      <c r="V697" s="37"/>
      <c r="W697" s="37"/>
      <c r="X697" s="37"/>
      <c r="Y697" s="37"/>
      <c r="Z697" s="37"/>
    </row>
    <row r="698" spans="1:26" ht="15.75" customHeight="1" x14ac:dyDescent="0.2">
      <c r="A698" s="37"/>
      <c r="B698" s="36"/>
      <c r="C698" s="36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T698" s="37"/>
      <c r="U698" s="37"/>
      <c r="V698" s="37"/>
      <c r="W698" s="37"/>
      <c r="X698" s="37"/>
      <c r="Y698" s="37"/>
      <c r="Z698" s="37"/>
    </row>
    <row r="699" spans="1:26" ht="15.75" customHeight="1" x14ac:dyDescent="0.2">
      <c r="A699" s="37"/>
      <c r="B699" s="36"/>
      <c r="C699" s="36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T699" s="37"/>
      <c r="U699" s="37"/>
      <c r="V699" s="37"/>
      <c r="W699" s="37"/>
      <c r="X699" s="37"/>
      <c r="Y699" s="37"/>
      <c r="Z699" s="37"/>
    </row>
    <row r="700" spans="1:26" ht="15.75" customHeight="1" x14ac:dyDescent="0.2">
      <c r="A700" s="37"/>
      <c r="B700" s="36"/>
      <c r="C700" s="36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T700" s="37"/>
      <c r="U700" s="37"/>
      <c r="V700" s="37"/>
      <c r="W700" s="37"/>
      <c r="X700" s="37"/>
      <c r="Y700" s="37"/>
      <c r="Z700" s="37"/>
    </row>
    <row r="701" spans="1:26" ht="15.75" customHeight="1" x14ac:dyDescent="0.2">
      <c r="A701" s="37"/>
      <c r="B701" s="36"/>
      <c r="C701" s="36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T701" s="37"/>
      <c r="U701" s="37"/>
      <c r="V701" s="37"/>
      <c r="W701" s="37"/>
      <c r="X701" s="37"/>
      <c r="Y701" s="37"/>
      <c r="Z701" s="37"/>
    </row>
    <row r="702" spans="1:26" ht="15.75" customHeight="1" x14ac:dyDescent="0.2">
      <c r="A702" s="37"/>
      <c r="B702" s="36"/>
      <c r="C702" s="36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T702" s="37"/>
      <c r="U702" s="37"/>
      <c r="V702" s="37"/>
      <c r="W702" s="37"/>
      <c r="X702" s="37"/>
      <c r="Y702" s="37"/>
      <c r="Z702" s="37"/>
    </row>
    <row r="703" spans="1:26" ht="15.75" customHeight="1" x14ac:dyDescent="0.2">
      <c r="A703" s="37"/>
      <c r="B703" s="36"/>
      <c r="C703" s="36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T703" s="37"/>
      <c r="U703" s="37"/>
      <c r="V703" s="37"/>
      <c r="W703" s="37"/>
      <c r="X703" s="37"/>
      <c r="Y703" s="37"/>
      <c r="Z703" s="37"/>
    </row>
    <row r="704" spans="1:26" ht="15.75" customHeight="1" x14ac:dyDescent="0.2">
      <c r="A704" s="37"/>
      <c r="B704" s="36"/>
      <c r="C704" s="36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T704" s="37"/>
      <c r="U704" s="37"/>
      <c r="V704" s="37"/>
      <c r="W704" s="37"/>
      <c r="X704" s="37"/>
      <c r="Y704" s="37"/>
      <c r="Z704" s="37"/>
    </row>
    <row r="705" spans="1:26" ht="15.75" customHeight="1" x14ac:dyDescent="0.2">
      <c r="A705" s="37"/>
      <c r="B705" s="36"/>
      <c r="C705" s="36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T705" s="37"/>
      <c r="U705" s="37"/>
      <c r="V705" s="37"/>
      <c r="W705" s="37"/>
      <c r="X705" s="37"/>
      <c r="Y705" s="37"/>
      <c r="Z705" s="37"/>
    </row>
    <row r="706" spans="1:26" ht="15.75" customHeight="1" x14ac:dyDescent="0.2">
      <c r="A706" s="37"/>
      <c r="B706" s="36"/>
      <c r="C706" s="36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T706" s="37"/>
      <c r="U706" s="37"/>
      <c r="V706" s="37"/>
      <c r="W706" s="37"/>
      <c r="X706" s="37"/>
      <c r="Y706" s="37"/>
      <c r="Z706" s="37"/>
    </row>
    <row r="707" spans="1:26" ht="15.75" customHeight="1" x14ac:dyDescent="0.2">
      <c r="A707" s="37"/>
      <c r="B707" s="36"/>
      <c r="C707" s="36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T707" s="37"/>
      <c r="U707" s="37"/>
      <c r="V707" s="37"/>
      <c r="W707" s="37"/>
      <c r="X707" s="37"/>
      <c r="Y707" s="37"/>
      <c r="Z707" s="37"/>
    </row>
    <row r="708" spans="1:26" ht="15.75" customHeight="1" x14ac:dyDescent="0.2">
      <c r="A708" s="37"/>
      <c r="B708" s="36"/>
      <c r="C708" s="36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T708" s="37"/>
      <c r="U708" s="37"/>
      <c r="V708" s="37"/>
      <c r="W708" s="37"/>
      <c r="X708" s="37"/>
      <c r="Y708" s="37"/>
      <c r="Z708" s="37"/>
    </row>
    <row r="709" spans="1:26" ht="15.75" customHeight="1" x14ac:dyDescent="0.2">
      <c r="A709" s="37"/>
      <c r="B709" s="36"/>
      <c r="C709" s="36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T709" s="37"/>
      <c r="U709" s="37"/>
      <c r="V709" s="37"/>
      <c r="W709" s="37"/>
      <c r="X709" s="37"/>
      <c r="Y709" s="37"/>
      <c r="Z709" s="37"/>
    </row>
    <row r="710" spans="1:26" ht="15.75" customHeight="1" x14ac:dyDescent="0.2">
      <c r="A710" s="37"/>
      <c r="B710" s="36"/>
      <c r="C710" s="36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T710" s="37"/>
      <c r="U710" s="37"/>
      <c r="V710" s="37"/>
      <c r="W710" s="37"/>
      <c r="X710" s="37"/>
      <c r="Y710" s="37"/>
      <c r="Z710" s="37"/>
    </row>
    <row r="711" spans="1:26" ht="15.75" customHeight="1" x14ac:dyDescent="0.2">
      <c r="A711" s="37"/>
      <c r="B711" s="36"/>
      <c r="C711" s="36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T711" s="37"/>
      <c r="U711" s="37"/>
      <c r="V711" s="37"/>
      <c r="W711" s="37"/>
      <c r="X711" s="37"/>
      <c r="Y711" s="37"/>
      <c r="Z711" s="37"/>
    </row>
    <row r="712" spans="1:26" ht="15.75" customHeight="1" x14ac:dyDescent="0.2">
      <c r="A712" s="37"/>
      <c r="B712" s="36"/>
      <c r="C712" s="36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T712" s="37"/>
      <c r="U712" s="37"/>
      <c r="V712" s="37"/>
      <c r="W712" s="37"/>
      <c r="X712" s="37"/>
      <c r="Y712" s="37"/>
      <c r="Z712" s="37"/>
    </row>
    <row r="713" spans="1:26" ht="15.75" customHeight="1" x14ac:dyDescent="0.2">
      <c r="A713" s="37"/>
      <c r="B713" s="36"/>
      <c r="C713" s="36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T713" s="37"/>
      <c r="U713" s="37"/>
      <c r="V713" s="37"/>
      <c r="W713" s="37"/>
      <c r="X713" s="37"/>
      <c r="Y713" s="37"/>
      <c r="Z713" s="37"/>
    </row>
    <row r="714" spans="1:26" ht="15.75" customHeight="1" x14ac:dyDescent="0.2">
      <c r="A714" s="37"/>
      <c r="B714" s="36"/>
      <c r="C714" s="36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T714" s="37"/>
      <c r="U714" s="37"/>
      <c r="V714" s="37"/>
      <c r="W714" s="37"/>
      <c r="X714" s="37"/>
      <c r="Y714" s="37"/>
      <c r="Z714" s="37"/>
    </row>
    <row r="715" spans="1:26" ht="15.75" customHeight="1" x14ac:dyDescent="0.2">
      <c r="A715" s="37"/>
      <c r="B715" s="36"/>
      <c r="C715" s="36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T715" s="37"/>
      <c r="U715" s="37"/>
      <c r="V715" s="37"/>
      <c r="W715" s="37"/>
      <c r="X715" s="37"/>
      <c r="Y715" s="37"/>
      <c r="Z715" s="37"/>
    </row>
    <row r="716" spans="1:26" ht="15.75" customHeight="1" x14ac:dyDescent="0.2">
      <c r="A716" s="37"/>
      <c r="B716" s="36"/>
      <c r="C716" s="36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T716" s="37"/>
      <c r="U716" s="37"/>
      <c r="V716" s="37"/>
      <c r="W716" s="37"/>
      <c r="X716" s="37"/>
      <c r="Y716" s="37"/>
      <c r="Z716" s="37"/>
    </row>
    <row r="717" spans="1:26" ht="15.75" customHeight="1" x14ac:dyDescent="0.2">
      <c r="A717" s="37"/>
      <c r="B717" s="36"/>
      <c r="C717" s="36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T717" s="37"/>
      <c r="U717" s="37"/>
      <c r="V717" s="37"/>
      <c r="W717" s="37"/>
      <c r="X717" s="37"/>
      <c r="Y717" s="37"/>
      <c r="Z717" s="37"/>
    </row>
    <row r="718" spans="1:26" ht="15.75" customHeight="1" x14ac:dyDescent="0.2">
      <c r="A718" s="37"/>
      <c r="B718" s="36"/>
      <c r="C718" s="36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T718" s="37"/>
      <c r="U718" s="37"/>
      <c r="V718" s="37"/>
      <c r="W718" s="37"/>
      <c r="X718" s="37"/>
      <c r="Y718" s="37"/>
      <c r="Z718" s="37"/>
    </row>
    <row r="719" spans="1:26" ht="15.75" customHeight="1" x14ac:dyDescent="0.2">
      <c r="A719" s="37"/>
      <c r="B719" s="36"/>
      <c r="C719" s="36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T719" s="37"/>
      <c r="U719" s="37"/>
      <c r="V719" s="37"/>
      <c r="W719" s="37"/>
      <c r="X719" s="37"/>
      <c r="Y719" s="37"/>
      <c r="Z719" s="37"/>
    </row>
    <row r="720" spans="1:26" ht="15.75" customHeight="1" x14ac:dyDescent="0.2">
      <c r="A720" s="37"/>
      <c r="B720" s="36"/>
      <c r="C720" s="36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T720" s="37"/>
      <c r="U720" s="37"/>
      <c r="V720" s="37"/>
      <c r="W720" s="37"/>
      <c r="X720" s="37"/>
      <c r="Y720" s="37"/>
      <c r="Z720" s="37"/>
    </row>
    <row r="721" spans="1:26" ht="15.75" customHeight="1" x14ac:dyDescent="0.2">
      <c r="A721" s="37"/>
      <c r="B721" s="36"/>
      <c r="C721" s="36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T721" s="37"/>
      <c r="U721" s="37"/>
      <c r="V721" s="37"/>
      <c r="W721" s="37"/>
      <c r="X721" s="37"/>
      <c r="Y721" s="37"/>
      <c r="Z721" s="37"/>
    </row>
    <row r="722" spans="1:26" ht="15.75" customHeight="1" x14ac:dyDescent="0.2">
      <c r="A722" s="37"/>
      <c r="B722" s="36"/>
      <c r="C722" s="36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T722" s="37"/>
      <c r="U722" s="37"/>
      <c r="V722" s="37"/>
      <c r="W722" s="37"/>
      <c r="X722" s="37"/>
      <c r="Y722" s="37"/>
      <c r="Z722" s="37"/>
    </row>
    <row r="723" spans="1:26" ht="15.75" customHeight="1" x14ac:dyDescent="0.2">
      <c r="A723" s="37"/>
      <c r="B723" s="36"/>
      <c r="C723" s="36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T723" s="37"/>
      <c r="U723" s="37"/>
      <c r="V723" s="37"/>
      <c r="W723" s="37"/>
      <c r="X723" s="37"/>
      <c r="Y723" s="37"/>
      <c r="Z723" s="37"/>
    </row>
    <row r="724" spans="1:26" ht="15.75" customHeight="1" x14ac:dyDescent="0.2">
      <c r="A724" s="37"/>
      <c r="B724" s="36"/>
      <c r="C724" s="36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T724" s="37"/>
      <c r="U724" s="37"/>
      <c r="V724" s="37"/>
      <c r="W724" s="37"/>
      <c r="X724" s="37"/>
      <c r="Y724" s="37"/>
      <c r="Z724" s="37"/>
    </row>
    <row r="725" spans="1:26" ht="15.75" customHeight="1" x14ac:dyDescent="0.2">
      <c r="A725" s="37"/>
      <c r="B725" s="36"/>
      <c r="C725" s="36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T725" s="37"/>
      <c r="U725" s="37"/>
      <c r="V725" s="37"/>
      <c r="W725" s="37"/>
      <c r="X725" s="37"/>
      <c r="Y725" s="37"/>
      <c r="Z725" s="37"/>
    </row>
    <row r="726" spans="1:26" ht="15.75" customHeight="1" x14ac:dyDescent="0.2">
      <c r="A726" s="37"/>
      <c r="B726" s="36"/>
      <c r="C726" s="36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T726" s="37"/>
      <c r="U726" s="37"/>
      <c r="V726" s="37"/>
      <c r="W726" s="37"/>
      <c r="X726" s="37"/>
      <c r="Y726" s="37"/>
      <c r="Z726" s="37"/>
    </row>
    <row r="727" spans="1:26" ht="15.75" customHeight="1" x14ac:dyDescent="0.2">
      <c r="A727" s="37"/>
      <c r="B727" s="36"/>
      <c r="C727" s="36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T727" s="37"/>
      <c r="U727" s="37"/>
      <c r="V727" s="37"/>
      <c r="W727" s="37"/>
      <c r="X727" s="37"/>
      <c r="Y727" s="37"/>
      <c r="Z727" s="37"/>
    </row>
    <row r="728" spans="1:26" ht="15.75" customHeight="1" x14ac:dyDescent="0.2">
      <c r="A728" s="37"/>
      <c r="B728" s="36"/>
      <c r="C728" s="36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T728" s="37"/>
      <c r="U728" s="37"/>
      <c r="V728" s="37"/>
      <c r="W728" s="37"/>
      <c r="X728" s="37"/>
      <c r="Y728" s="37"/>
      <c r="Z728" s="37"/>
    </row>
    <row r="729" spans="1:26" ht="15.75" customHeight="1" x14ac:dyDescent="0.2">
      <c r="A729" s="37"/>
      <c r="B729" s="36"/>
      <c r="C729" s="36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T729" s="37"/>
      <c r="U729" s="37"/>
      <c r="V729" s="37"/>
      <c r="W729" s="37"/>
      <c r="X729" s="37"/>
      <c r="Y729" s="37"/>
      <c r="Z729" s="37"/>
    </row>
    <row r="730" spans="1:26" ht="15.75" customHeight="1" x14ac:dyDescent="0.2">
      <c r="A730" s="37"/>
      <c r="B730" s="36"/>
      <c r="C730" s="36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T730" s="37"/>
      <c r="U730" s="37"/>
      <c r="V730" s="37"/>
      <c r="W730" s="37"/>
      <c r="X730" s="37"/>
      <c r="Y730" s="37"/>
      <c r="Z730" s="37"/>
    </row>
    <row r="731" spans="1:26" ht="15.75" customHeight="1" x14ac:dyDescent="0.2">
      <c r="A731" s="37"/>
      <c r="B731" s="36"/>
      <c r="C731" s="36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T731" s="37"/>
      <c r="U731" s="37"/>
      <c r="V731" s="37"/>
      <c r="W731" s="37"/>
      <c r="X731" s="37"/>
      <c r="Y731" s="37"/>
      <c r="Z731" s="37"/>
    </row>
    <row r="732" spans="1:26" ht="15.75" customHeight="1" x14ac:dyDescent="0.2">
      <c r="A732" s="37"/>
      <c r="B732" s="36"/>
      <c r="C732" s="36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T732" s="37"/>
      <c r="U732" s="37"/>
      <c r="V732" s="37"/>
      <c r="W732" s="37"/>
      <c r="X732" s="37"/>
      <c r="Y732" s="37"/>
      <c r="Z732" s="37"/>
    </row>
    <row r="733" spans="1:26" ht="15.75" customHeight="1" x14ac:dyDescent="0.2">
      <c r="A733" s="37"/>
      <c r="B733" s="36"/>
      <c r="C733" s="36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T733" s="37"/>
      <c r="U733" s="37"/>
      <c r="V733" s="37"/>
      <c r="W733" s="37"/>
      <c r="X733" s="37"/>
      <c r="Y733" s="37"/>
      <c r="Z733" s="37"/>
    </row>
    <row r="734" spans="1:26" ht="15.75" customHeight="1" x14ac:dyDescent="0.2">
      <c r="A734" s="37"/>
      <c r="B734" s="36"/>
      <c r="C734" s="36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T734" s="37"/>
      <c r="U734" s="37"/>
      <c r="V734" s="37"/>
      <c r="W734" s="37"/>
      <c r="X734" s="37"/>
      <c r="Y734" s="37"/>
      <c r="Z734" s="37"/>
    </row>
    <row r="735" spans="1:26" ht="15.75" customHeight="1" x14ac:dyDescent="0.2">
      <c r="A735" s="37"/>
      <c r="B735" s="36"/>
      <c r="C735" s="36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T735" s="37"/>
      <c r="U735" s="37"/>
      <c r="V735" s="37"/>
      <c r="W735" s="37"/>
      <c r="X735" s="37"/>
      <c r="Y735" s="37"/>
      <c r="Z735" s="37"/>
    </row>
    <row r="736" spans="1:26" ht="15.75" customHeight="1" x14ac:dyDescent="0.2">
      <c r="A736" s="37"/>
      <c r="B736" s="36"/>
      <c r="C736" s="36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T736" s="37"/>
      <c r="U736" s="37"/>
      <c r="V736" s="37"/>
      <c r="W736" s="37"/>
      <c r="X736" s="37"/>
      <c r="Y736" s="37"/>
      <c r="Z736" s="37"/>
    </row>
    <row r="737" spans="1:26" ht="15.75" customHeight="1" x14ac:dyDescent="0.2">
      <c r="A737" s="37"/>
      <c r="B737" s="36"/>
      <c r="C737" s="36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T737" s="37"/>
      <c r="U737" s="37"/>
      <c r="V737" s="37"/>
      <c r="W737" s="37"/>
      <c r="X737" s="37"/>
      <c r="Y737" s="37"/>
      <c r="Z737" s="37"/>
    </row>
    <row r="738" spans="1:26" ht="15.75" customHeight="1" x14ac:dyDescent="0.2">
      <c r="A738" s="37"/>
      <c r="B738" s="36"/>
      <c r="C738" s="36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T738" s="37"/>
      <c r="U738" s="37"/>
      <c r="V738" s="37"/>
      <c r="W738" s="37"/>
      <c r="X738" s="37"/>
      <c r="Y738" s="37"/>
      <c r="Z738" s="37"/>
    </row>
    <row r="739" spans="1:26" ht="15.75" customHeight="1" x14ac:dyDescent="0.2">
      <c r="A739" s="37"/>
      <c r="B739" s="36"/>
      <c r="C739" s="36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T739" s="37"/>
      <c r="U739" s="37"/>
      <c r="V739" s="37"/>
      <c r="W739" s="37"/>
      <c r="X739" s="37"/>
      <c r="Y739" s="37"/>
      <c r="Z739" s="37"/>
    </row>
    <row r="740" spans="1:26" ht="15.75" customHeight="1" x14ac:dyDescent="0.2">
      <c r="A740" s="37"/>
      <c r="B740" s="36"/>
      <c r="C740" s="36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T740" s="37"/>
      <c r="U740" s="37"/>
      <c r="V740" s="37"/>
      <c r="W740" s="37"/>
      <c r="X740" s="37"/>
      <c r="Y740" s="37"/>
      <c r="Z740" s="37"/>
    </row>
    <row r="741" spans="1:26" ht="15.75" customHeight="1" x14ac:dyDescent="0.2">
      <c r="A741" s="37"/>
      <c r="B741" s="36"/>
      <c r="C741" s="36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T741" s="37"/>
      <c r="U741" s="37"/>
      <c r="V741" s="37"/>
      <c r="W741" s="37"/>
      <c r="X741" s="37"/>
      <c r="Y741" s="37"/>
      <c r="Z741" s="37"/>
    </row>
    <row r="742" spans="1:26" ht="15.75" customHeight="1" x14ac:dyDescent="0.2">
      <c r="A742" s="37"/>
      <c r="B742" s="36"/>
      <c r="C742" s="36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T742" s="37"/>
      <c r="U742" s="37"/>
      <c r="V742" s="37"/>
      <c r="W742" s="37"/>
      <c r="X742" s="37"/>
      <c r="Y742" s="37"/>
      <c r="Z742" s="37"/>
    </row>
    <row r="743" spans="1:26" ht="15.75" customHeight="1" x14ac:dyDescent="0.2">
      <c r="A743" s="37"/>
      <c r="B743" s="36"/>
      <c r="C743" s="36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T743" s="37"/>
      <c r="U743" s="37"/>
      <c r="V743" s="37"/>
      <c r="W743" s="37"/>
      <c r="X743" s="37"/>
      <c r="Y743" s="37"/>
      <c r="Z743" s="37"/>
    </row>
    <row r="744" spans="1:26" ht="15.75" customHeight="1" x14ac:dyDescent="0.2">
      <c r="A744" s="37"/>
      <c r="B744" s="36"/>
      <c r="C744" s="36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T744" s="37"/>
      <c r="U744" s="37"/>
      <c r="V744" s="37"/>
      <c r="W744" s="37"/>
      <c r="X744" s="37"/>
      <c r="Y744" s="37"/>
      <c r="Z744" s="37"/>
    </row>
    <row r="745" spans="1:26" ht="15.75" customHeight="1" x14ac:dyDescent="0.2">
      <c r="A745" s="37"/>
      <c r="B745" s="36"/>
      <c r="C745" s="36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T745" s="37"/>
      <c r="U745" s="37"/>
      <c r="V745" s="37"/>
      <c r="W745" s="37"/>
      <c r="X745" s="37"/>
      <c r="Y745" s="37"/>
      <c r="Z745" s="37"/>
    </row>
    <row r="746" spans="1:26" ht="15.75" customHeight="1" x14ac:dyDescent="0.2">
      <c r="A746" s="37"/>
      <c r="B746" s="36"/>
      <c r="C746" s="36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T746" s="37"/>
      <c r="U746" s="37"/>
      <c r="V746" s="37"/>
      <c r="W746" s="37"/>
      <c r="X746" s="37"/>
      <c r="Y746" s="37"/>
      <c r="Z746" s="37"/>
    </row>
    <row r="747" spans="1:26" ht="15.75" customHeight="1" x14ac:dyDescent="0.2">
      <c r="A747" s="37"/>
      <c r="B747" s="36"/>
      <c r="C747" s="36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T747" s="37"/>
      <c r="U747" s="37"/>
      <c r="V747" s="37"/>
      <c r="W747" s="37"/>
      <c r="X747" s="37"/>
      <c r="Y747" s="37"/>
      <c r="Z747" s="37"/>
    </row>
    <row r="748" spans="1:26" ht="15.75" customHeight="1" x14ac:dyDescent="0.2">
      <c r="A748" s="37"/>
      <c r="B748" s="36"/>
      <c r="C748" s="36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T748" s="37"/>
      <c r="U748" s="37"/>
      <c r="V748" s="37"/>
      <c r="W748" s="37"/>
      <c r="X748" s="37"/>
      <c r="Y748" s="37"/>
      <c r="Z748" s="37"/>
    </row>
    <row r="749" spans="1:26" ht="15.75" customHeight="1" x14ac:dyDescent="0.2">
      <c r="A749" s="37"/>
      <c r="B749" s="36"/>
      <c r="C749" s="36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T749" s="37"/>
      <c r="U749" s="37"/>
      <c r="V749" s="37"/>
      <c r="W749" s="37"/>
      <c r="X749" s="37"/>
      <c r="Y749" s="37"/>
      <c r="Z749" s="37"/>
    </row>
    <row r="750" spans="1:26" ht="15.75" customHeight="1" x14ac:dyDescent="0.2">
      <c r="A750" s="37"/>
      <c r="B750" s="36"/>
      <c r="C750" s="36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T750" s="37"/>
      <c r="U750" s="37"/>
      <c r="V750" s="37"/>
      <c r="W750" s="37"/>
      <c r="X750" s="37"/>
      <c r="Y750" s="37"/>
      <c r="Z750" s="37"/>
    </row>
    <row r="751" spans="1:26" ht="15.75" customHeight="1" x14ac:dyDescent="0.2">
      <c r="A751" s="37"/>
      <c r="B751" s="36"/>
      <c r="C751" s="36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T751" s="37"/>
      <c r="U751" s="37"/>
      <c r="V751" s="37"/>
      <c r="W751" s="37"/>
      <c r="X751" s="37"/>
      <c r="Y751" s="37"/>
      <c r="Z751" s="37"/>
    </row>
    <row r="752" spans="1:26" ht="15.75" customHeight="1" x14ac:dyDescent="0.2">
      <c r="A752" s="37"/>
      <c r="B752" s="36"/>
      <c r="C752" s="36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T752" s="37"/>
      <c r="U752" s="37"/>
      <c r="V752" s="37"/>
      <c r="W752" s="37"/>
      <c r="X752" s="37"/>
      <c r="Y752" s="37"/>
      <c r="Z752" s="37"/>
    </row>
    <row r="753" spans="1:26" ht="15.75" customHeight="1" x14ac:dyDescent="0.2">
      <c r="A753" s="37"/>
      <c r="B753" s="36"/>
      <c r="C753" s="36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T753" s="37"/>
      <c r="U753" s="37"/>
      <c r="V753" s="37"/>
      <c r="W753" s="37"/>
      <c r="X753" s="37"/>
      <c r="Y753" s="37"/>
      <c r="Z753" s="37"/>
    </row>
    <row r="754" spans="1:26" ht="15.75" customHeight="1" x14ac:dyDescent="0.2">
      <c r="A754" s="37"/>
      <c r="B754" s="36"/>
      <c r="C754" s="36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T754" s="37"/>
      <c r="U754" s="37"/>
      <c r="V754" s="37"/>
      <c r="W754" s="37"/>
      <c r="X754" s="37"/>
      <c r="Y754" s="37"/>
      <c r="Z754" s="37"/>
    </row>
    <row r="755" spans="1:26" ht="15.75" customHeight="1" x14ac:dyDescent="0.2">
      <c r="A755" s="37"/>
      <c r="B755" s="36"/>
      <c r="C755" s="36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T755" s="37"/>
      <c r="U755" s="37"/>
      <c r="V755" s="37"/>
      <c r="W755" s="37"/>
      <c r="X755" s="37"/>
      <c r="Y755" s="37"/>
      <c r="Z755" s="37"/>
    </row>
    <row r="756" spans="1:26" ht="15.75" customHeight="1" x14ac:dyDescent="0.2">
      <c r="A756" s="37"/>
      <c r="B756" s="36"/>
      <c r="C756" s="36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T756" s="37"/>
      <c r="U756" s="37"/>
      <c r="V756" s="37"/>
      <c r="W756" s="37"/>
      <c r="X756" s="37"/>
      <c r="Y756" s="37"/>
      <c r="Z756" s="37"/>
    </row>
    <row r="757" spans="1:26" ht="15.75" customHeight="1" x14ac:dyDescent="0.2">
      <c r="A757" s="37"/>
      <c r="B757" s="36"/>
      <c r="C757" s="36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T757" s="37"/>
      <c r="U757" s="37"/>
      <c r="V757" s="37"/>
      <c r="W757" s="37"/>
      <c r="X757" s="37"/>
      <c r="Y757" s="37"/>
      <c r="Z757" s="37"/>
    </row>
    <row r="758" spans="1:26" ht="15.75" customHeight="1" x14ac:dyDescent="0.2">
      <c r="A758" s="37"/>
      <c r="B758" s="36"/>
      <c r="C758" s="36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T758" s="37"/>
      <c r="U758" s="37"/>
      <c r="V758" s="37"/>
      <c r="W758" s="37"/>
      <c r="X758" s="37"/>
      <c r="Y758" s="37"/>
      <c r="Z758" s="37"/>
    </row>
    <row r="759" spans="1:26" ht="15.75" customHeight="1" x14ac:dyDescent="0.2">
      <c r="A759" s="37"/>
      <c r="B759" s="36"/>
      <c r="C759" s="36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T759" s="37"/>
      <c r="U759" s="37"/>
      <c r="V759" s="37"/>
      <c r="W759" s="37"/>
      <c r="X759" s="37"/>
      <c r="Y759" s="37"/>
      <c r="Z759" s="37"/>
    </row>
    <row r="760" spans="1:26" ht="15.75" customHeight="1" x14ac:dyDescent="0.2">
      <c r="A760" s="37"/>
      <c r="B760" s="36"/>
      <c r="C760" s="36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T760" s="37"/>
      <c r="U760" s="37"/>
      <c r="V760" s="37"/>
      <c r="W760" s="37"/>
      <c r="X760" s="37"/>
      <c r="Y760" s="37"/>
      <c r="Z760" s="37"/>
    </row>
    <row r="761" spans="1:26" ht="15.75" customHeight="1" x14ac:dyDescent="0.2">
      <c r="A761" s="37"/>
      <c r="B761" s="36"/>
      <c r="C761" s="36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T761" s="37"/>
      <c r="U761" s="37"/>
      <c r="V761" s="37"/>
      <c r="W761" s="37"/>
      <c r="X761" s="37"/>
      <c r="Y761" s="37"/>
      <c r="Z761" s="37"/>
    </row>
    <row r="762" spans="1:26" ht="15.75" customHeight="1" x14ac:dyDescent="0.2">
      <c r="A762" s="37"/>
      <c r="B762" s="36"/>
      <c r="C762" s="36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T762" s="37"/>
      <c r="U762" s="37"/>
      <c r="V762" s="37"/>
      <c r="W762" s="37"/>
      <c r="X762" s="37"/>
      <c r="Y762" s="37"/>
      <c r="Z762" s="37"/>
    </row>
    <row r="763" spans="1:26" ht="15.75" customHeight="1" x14ac:dyDescent="0.2">
      <c r="A763" s="37"/>
      <c r="B763" s="36"/>
      <c r="C763" s="36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T763" s="37"/>
      <c r="U763" s="37"/>
      <c r="V763" s="37"/>
      <c r="W763" s="37"/>
      <c r="X763" s="37"/>
      <c r="Y763" s="37"/>
      <c r="Z763" s="37"/>
    </row>
    <row r="764" spans="1:26" ht="15.75" customHeight="1" x14ac:dyDescent="0.2">
      <c r="A764" s="37"/>
      <c r="B764" s="36"/>
      <c r="C764" s="36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T764" s="37"/>
      <c r="U764" s="37"/>
      <c r="V764" s="37"/>
      <c r="W764" s="37"/>
      <c r="X764" s="37"/>
      <c r="Y764" s="37"/>
      <c r="Z764" s="37"/>
    </row>
    <row r="765" spans="1:26" ht="15.75" customHeight="1" x14ac:dyDescent="0.2">
      <c r="A765" s="37"/>
      <c r="B765" s="36"/>
      <c r="C765" s="36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T765" s="37"/>
      <c r="U765" s="37"/>
      <c r="V765" s="37"/>
      <c r="W765" s="37"/>
      <c r="X765" s="37"/>
      <c r="Y765" s="37"/>
      <c r="Z765" s="37"/>
    </row>
    <row r="766" spans="1:26" ht="15.75" customHeight="1" x14ac:dyDescent="0.2">
      <c r="A766" s="37"/>
      <c r="B766" s="36"/>
      <c r="C766" s="36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T766" s="37"/>
      <c r="U766" s="37"/>
      <c r="V766" s="37"/>
      <c r="W766" s="37"/>
      <c r="X766" s="37"/>
      <c r="Y766" s="37"/>
      <c r="Z766" s="37"/>
    </row>
    <row r="767" spans="1:26" ht="15.75" customHeight="1" x14ac:dyDescent="0.2">
      <c r="A767" s="37"/>
      <c r="B767" s="36"/>
      <c r="C767" s="36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T767" s="37"/>
      <c r="U767" s="37"/>
      <c r="V767" s="37"/>
      <c r="W767" s="37"/>
      <c r="X767" s="37"/>
      <c r="Y767" s="37"/>
      <c r="Z767" s="37"/>
    </row>
    <row r="768" spans="1:26" ht="15.75" customHeight="1" x14ac:dyDescent="0.2">
      <c r="A768" s="37"/>
      <c r="B768" s="36"/>
      <c r="C768" s="36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T768" s="37"/>
      <c r="U768" s="37"/>
      <c r="V768" s="37"/>
      <c r="W768" s="37"/>
      <c r="X768" s="37"/>
      <c r="Y768" s="37"/>
      <c r="Z768" s="37"/>
    </row>
    <row r="769" spans="1:26" ht="15.75" customHeight="1" x14ac:dyDescent="0.2">
      <c r="A769" s="37"/>
      <c r="B769" s="36"/>
      <c r="C769" s="36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T769" s="37"/>
      <c r="U769" s="37"/>
      <c r="V769" s="37"/>
      <c r="W769" s="37"/>
      <c r="X769" s="37"/>
      <c r="Y769" s="37"/>
      <c r="Z769" s="37"/>
    </row>
    <row r="770" spans="1:26" ht="15.75" customHeight="1" x14ac:dyDescent="0.2">
      <c r="A770" s="37"/>
      <c r="B770" s="36"/>
      <c r="C770" s="36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T770" s="37"/>
      <c r="U770" s="37"/>
      <c r="V770" s="37"/>
      <c r="W770" s="37"/>
      <c r="X770" s="37"/>
      <c r="Y770" s="37"/>
      <c r="Z770" s="37"/>
    </row>
    <row r="771" spans="1:26" ht="15.75" customHeight="1" x14ac:dyDescent="0.2">
      <c r="A771" s="37"/>
      <c r="B771" s="36"/>
      <c r="C771" s="36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T771" s="37"/>
      <c r="U771" s="37"/>
      <c r="V771" s="37"/>
      <c r="W771" s="37"/>
      <c r="X771" s="37"/>
      <c r="Y771" s="37"/>
      <c r="Z771" s="37"/>
    </row>
    <row r="772" spans="1:26" ht="15.75" customHeight="1" x14ac:dyDescent="0.2">
      <c r="A772" s="37"/>
      <c r="B772" s="36"/>
      <c r="C772" s="36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T772" s="37"/>
      <c r="U772" s="37"/>
      <c r="V772" s="37"/>
      <c r="W772" s="37"/>
      <c r="X772" s="37"/>
      <c r="Y772" s="37"/>
      <c r="Z772" s="37"/>
    </row>
    <row r="773" spans="1:26" ht="15.75" customHeight="1" x14ac:dyDescent="0.2">
      <c r="A773" s="37"/>
      <c r="B773" s="36"/>
      <c r="C773" s="36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T773" s="37"/>
      <c r="U773" s="37"/>
      <c r="V773" s="37"/>
      <c r="W773" s="37"/>
      <c r="X773" s="37"/>
      <c r="Y773" s="37"/>
      <c r="Z773" s="37"/>
    </row>
    <row r="774" spans="1:26" ht="15.75" customHeight="1" x14ac:dyDescent="0.2">
      <c r="A774" s="37"/>
      <c r="B774" s="36"/>
      <c r="C774" s="36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T774" s="37"/>
      <c r="U774" s="37"/>
      <c r="V774" s="37"/>
      <c r="W774" s="37"/>
      <c r="X774" s="37"/>
      <c r="Y774" s="37"/>
      <c r="Z774" s="37"/>
    </row>
    <row r="775" spans="1:26" ht="15.75" customHeight="1" x14ac:dyDescent="0.2">
      <c r="A775" s="37"/>
      <c r="B775" s="36"/>
      <c r="C775" s="36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T775" s="37"/>
      <c r="U775" s="37"/>
      <c r="V775" s="37"/>
      <c r="W775" s="37"/>
      <c r="X775" s="37"/>
      <c r="Y775" s="37"/>
      <c r="Z775" s="37"/>
    </row>
    <row r="776" spans="1:26" ht="15.75" customHeight="1" x14ac:dyDescent="0.2">
      <c r="A776" s="37"/>
      <c r="B776" s="36"/>
      <c r="C776" s="36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T776" s="37"/>
      <c r="U776" s="37"/>
      <c r="V776" s="37"/>
      <c r="W776" s="37"/>
      <c r="X776" s="37"/>
      <c r="Y776" s="37"/>
      <c r="Z776" s="37"/>
    </row>
    <row r="777" spans="1:26" ht="15.75" customHeight="1" x14ac:dyDescent="0.2">
      <c r="A777" s="37"/>
      <c r="B777" s="36"/>
      <c r="C777" s="36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T777" s="37"/>
      <c r="U777" s="37"/>
      <c r="V777" s="37"/>
      <c r="W777" s="37"/>
      <c r="X777" s="37"/>
      <c r="Y777" s="37"/>
      <c r="Z777" s="37"/>
    </row>
    <row r="778" spans="1:26" ht="15.75" customHeight="1" x14ac:dyDescent="0.2">
      <c r="A778" s="37"/>
      <c r="B778" s="36"/>
      <c r="C778" s="36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T778" s="37"/>
      <c r="U778" s="37"/>
      <c r="V778" s="37"/>
      <c r="W778" s="37"/>
      <c r="X778" s="37"/>
      <c r="Y778" s="37"/>
      <c r="Z778" s="37"/>
    </row>
    <row r="779" spans="1:26" ht="15.75" customHeight="1" x14ac:dyDescent="0.2">
      <c r="A779" s="37"/>
      <c r="B779" s="36"/>
      <c r="C779" s="36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T779" s="37"/>
      <c r="U779" s="37"/>
      <c r="V779" s="37"/>
      <c r="W779" s="37"/>
      <c r="X779" s="37"/>
      <c r="Y779" s="37"/>
      <c r="Z779" s="37"/>
    </row>
    <row r="780" spans="1:26" ht="15.75" customHeight="1" x14ac:dyDescent="0.2">
      <c r="A780" s="37"/>
      <c r="B780" s="36"/>
      <c r="C780" s="36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T780" s="37"/>
      <c r="U780" s="37"/>
      <c r="V780" s="37"/>
      <c r="W780" s="37"/>
      <c r="X780" s="37"/>
      <c r="Y780" s="37"/>
      <c r="Z780" s="37"/>
    </row>
    <row r="781" spans="1:26" ht="15.75" customHeight="1" x14ac:dyDescent="0.2">
      <c r="A781" s="37"/>
      <c r="B781" s="36"/>
      <c r="C781" s="36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T781" s="37"/>
      <c r="U781" s="37"/>
      <c r="V781" s="37"/>
      <c r="W781" s="37"/>
      <c r="X781" s="37"/>
      <c r="Y781" s="37"/>
      <c r="Z781" s="37"/>
    </row>
    <row r="782" spans="1:26" ht="15.75" customHeight="1" x14ac:dyDescent="0.2">
      <c r="A782" s="37"/>
      <c r="B782" s="36"/>
      <c r="C782" s="36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T782" s="37"/>
      <c r="U782" s="37"/>
      <c r="V782" s="37"/>
      <c r="W782" s="37"/>
      <c r="X782" s="37"/>
      <c r="Y782" s="37"/>
      <c r="Z782" s="37"/>
    </row>
    <row r="783" spans="1:26" ht="15.75" customHeight="1" x14ac:dyDescent="0.2">
      <c r="A783" s="37"/>
      <c r="B783" s="36"/>
      <c r="C783" s="36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T783" s="37"/>
      <c r="U783" s="37"/>
      <c r="V783" s="37"/>
      <c r="W783" s="37"/>
      <c r="X783" s="37"/>
      <c r="Y783" s="37"/>
      <c r="Z783" s="37"/>
    </row>
    <row r="784" spans="1:26" ht="15.75" customHeight="1" x14ac:dyDescent="0.2">
      <c r="A784" s="37"/>
      <c r="B784" s="36"/>
      <c r="C784" s="36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T784" s="37"/>
      <c r="U784" s="37"/>
      <c r="V784" s="37"/>
      <c r="W784" s="37"/>
      <c r="X784" s="37"/>
      <c r="Y784" s="37"/>
      <c r="Z784" s="37"/>
    </row>
    <row r="785" spans="1:26" ht="15.75" customHeight="1" x14ac:dyDescent="0.2">
      <c r="A785" s="37"/>
      <c r="B785" s="36"/>
      <c r="C785" s="36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T785" s="37"/>
      <c r="U785" s="37"/>
      <c r="V785" s="37"/>
      <c r="W785" s="37"/>
      <c r="X785" s="37"/>
      <c r="Y785" s="37"/>
      <c r="Z785" s="37"/>
    </row>
    <row r="786" spans="1:26" ht="15.75" customHeight="1" x14ac:dyDescent="0.2">
      <c r="A786" s="37"/>
      <c r="B786" s="36"/>
      <c r="C786" s="36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T786" s="37"/>
      <c r="U786" s="37"/>
      <c r="V786" s="37"/>
      <c r="W786" s="37"/>
      <c r="X786" s="37"/>
      <c r="Y786" s="37"/>
      <c r="Z786" s="37"/>
    </row>
    <row r="787" spans="1:26" ht="15.75" customHeight="1" x14ac:dyDescent="0.2">
      <c r="A787" s="37"/>
      <c r="B787" s="36"/>
      <c r="C787" s="36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T787" s="37"/>
      <c r="U787" s="37"/>
      <c r="V787" s="37"/>
      <c r="W787" s="37"/>
      <c r="X787" s="37"/>
      <c r="Y787" s="37"/>
      <c r="Z787" s="37"/>
    </row>
    <row r="788" spans="1:26" ht="15.75" customHeight="1" x14ac:dyDescent="0.2">
      <c r="A788" s="37"/>
      <c r="B788" s="36"/>
      <c r="C788" s="36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T788" s="37"/>
      <c r="U788" s="37"/>
      <c r="V788" s="37"/>
      <c r="W788" s="37"/>
      <c r="X788" s="37"/>
      <c r="Y788" s="37"/>
      <c r="Z788" s="37"/>
    </row>
    <row r="789" spans="1:26" ht="15.75" customHeight="1" x14ac:dyDescent="0.2">
      <c r="A789" s="37"/>
      <c r="B789" s="36"/>
      <c r="C789" s="36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T789" s="37"/>
      <c r="U789" s="37"/>
      <c r="V789" s="37"/>
      <c r="W789" s="37"/>
      <c r="X789" s="37"/>
      <c r="Y789" s="37"/>
      <c r="Z789" s="37"/>
    </row>
    <row r="790" spans="1:26" ht="15.75" customHeight="1" x14ac:dyDescent="0.2">
      <c r="A790" s="37"/>
      <c r="B790" s="36"/>
      <c r="C790" s="36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T790" s="37"/>
      <c r="U790" s="37"/>
      <c r="V790" s="37"/>
      <c r="W790" s="37"/>
      <c r="X790" s="37"/>
      <c r="Y790" s="37"/>
      <c r="Z790" s="37"/>
    </row>
    <row r="791" spans="1:26" ht="15.75" customHeight="1" x14ac:dyDescent="0.2">
      <c r="A791" s="37"/>
      <c r="B791" s="36"/>
      <c r="C791" s="36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T791" s="37"/>
      <c r="U791" s="37"/>
      <c r="V791" s="37"/>
      <c r="W791" s="37"/>
      <c r="X791" s="37"/>
      <c r="Y791" s="37"/>
      <c r="Z791" s="37"/>
    </row>
    <row r="792" spans="1:26" ht="15.75" customHeight="1" x14ac:dyDescent="0.2">
      <c r="A792" s="37"/>
      <c r="B792" s="36"/>
      <c r="C792" s="36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T792" s="37"/>
      <c r="U792" s="37"/>
      <c r="V792" s="37"/>
      <c r="W792" s="37"/>
      <c r="X792" s="37"/>
      <c r="Y792" s="37"/>
      <c r="Z792" s="37"/>
    </row>
    <row r="793" spans="1:26" ht="15.75" customHeight="1" x14ac:dyDescent="0.2">
      <c r="A793" s="37"/>
      <c r="B793" s="36"/>
      <c r="C793" s="36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T793" s="37"/>
      <c r="U793" s="37"/>
      <c r="V793" s="37"/>
      <c r="W793" s="37"/>
      <c r="X793" s="37"/>
      <c r="Y793" s="37"/>
      <c r="Z793" s="37"/>
    </row>
    <row r="794" spans="1:26" ht="15.75" customHeight="1" x14ac:dyDescent="0.2">
      <c r="A794" s="37"/>
      <c r="B794" s="36"/>
      <c r="C794" s="36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T794" s="37"/>
      <c r="U794" s="37"/>
      <c r="V794" s="37"/>
      <c r="W794" s="37"/>
      <c r="X794" s="37"/>
      <c r="Y794" s="37"/>
      <c r="Z794" s="37"/>
    </row>
    <row r="795" spans="1:26" ht="15.75" customHeight="1" x14ac:dyDescent="0.2">
      <c r="A795" s="37"/>
      <c r="B795" s="36"/>
      <c r="C795" s="36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T795" s="37"/>
      <c r="U795" s="37"/>
      <c r="V795" s="37"/>
      <c r="W795" s="37"/>
      <c r="X795" s="37"/>
      <c r="Y795" s="37"/>
      <c r="Z795" s="37"/>
    </row>
    <row r="796" spans="1:26" ht="15.75" customHeight="1" x14ac:dyDescent="0.2">
      <c r="A796" s="37"/>
      <c r="B796" s="36"/>
      <c r="C796" s="36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T796" s="37"/>
      <c r="U796" s="37"/>
      <c r="V796" s="37"/>
      <c r="W796" s="37"/>
      <c r="X796" s="37"/>
      <c r="Y796" s="37"/>
      <c r="Z796" s="37"/>
    </row>
    <row r="797" spans="1:26" ht="15.75" customHeight="1" x14ac:dyDescent="0.2">
      <c r="A797" s="37"/>
      <c r="B797" s="36"/>
      <c r="C797" s="36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T797" s="37"/>
      <c r="U797" s="37"/>
      <c r="V797" s="37"/>
      <c r="W797" s="37"/>
      <c r="X797" s="37"/>
      <c r="Y797" s="37"/>
      <c r="Z797" s="37"/>
    </row>
    <row r="798" spans="1:26" ht="15.75" customHeight="1" x14ac:dyDescent="0.2">
      <c r="A798" s="37"/>
      <c r="B798" s="36"/>
      <c r="C798" s="36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T798" s="37"/>
      <c r="U798" s="37"/>
      <c r="V798" s="37"/>
      <c r="W798" s="37"/>
      <c r="X798" s="37"/>
      <c r="Y798" s="37"/>
      <c r="Z798" s="37"/>
    </row>
    <row r="799" spans="1:26" ht="15.75" customHeight="1" x14ac:dyDescent="0.2">
      <c r="A799" s="37"/>
      <c r="B799" s="36"/>
      <c r="C799" s="36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T799" s="37"/>
      <c r="U799" s="37"/>
      <c r="V799" s="37"/>
      <c r="W799" s="37"/>
      <c r="X799" s="37"/>
      <c r="Y799" s="37"/>
      <c r="Z799" s="37"/>
    </row>
    <row r="800" spans="1:26" ht="15.75" customHeight="1" x14ac:dyDescent="0.2">
      <c r="A800" s="37"/>
      <c r="B800" s="36"/>
      <c r="C800" s="36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T800" s="37"/>
      <c r="U800" s="37"/>
      <c r="V800" s="37"/>
      <c r="W800" s="37"/>
      <c r="X800" s="37"/>
      <c r="Y800" s="37"/>
      <c r="Z800" s="37"/>
    </row>
    <row r="801" spans="1:26" ht="15.75" customHeight="1" x14ac:dyDescent="0.2">
      <c r="A801" s="37"/>
      <c r="B801" s="36"/>
      <c r="C801" s="36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T801" s="37"/>
      <c r="U801" s="37"/>
      <c r="V801" s="37"/>
      <c r="W801" s="37"/>
      <c r="X801" s="37"/>
      <c r="Y801" s="37"/>
      <c r="Z801" s="37"/>
    </row>
    <row r="802" spans="1:26" ht="15.75" customHeight="1" x14ac:dyDescent="0.2">
      <c r="A802" s="37"/>
      <c r="B802" s="36"/>
      <c r="C802" s="36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T802" s="37"/>
      <c r="U802" s="37"/>
      <c r="V802" s="37"/>
      <c r="W802" s="37"/>
      <c r="X802" s="37"/>
      <c r="Y802" s="37"/>
      <c r="Z802" s="37"/>
    </row>
    <row r="803" spans="1:26" ht="15.75" customHeight="1" x14ac:dyDescent="0.2">
      <c r="A803" s="37"/>
      <c r="B803" s="36"/>
      <c r="C803" s="36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T803" s="37"/>
      <c r="U803" s="37"/>
      <c r="V803" s="37"/>
      <c r="W803" s="37"/>
      <c r="X803" s="37"/>
      <c r="Y803" s="37"/>
      <c r="Z803" s="37"/>
    </row>
    <row r="804" spans="1:26" ht="15.75" customHeight="1" x14ac:dyDescent="0.2">
      <c r="A804" s="37"/>
      <c r="B804" s="36"/>
      <c r="C804" s="36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T804" s="37"/>
      <c r="U804" s="37"/>
      <c r="V804" s="37"/>
      <c r="W804" s="37"/>
      <c r="X804" s="37"/>
      <c r="Y804" s="37"/>
      <c r="Z804" s="37"/>
    </row>
    <row r="805" spans="1:26" ht="15.75" customHeight="1" x14ac:dyDescent="0.2">
      <c r="A805" s="37"/>
      <c r="B805" s="36"/>
      <c r="C805" s="36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T805" s="37"/>
      <c r="U805" s="37"/>
      <c r="V805" s="37"/>
      <c r="W805" s="37"/>
      <c r="X805" s="37"/>
      <c r="Y805" s="37"/>
      <c r="Z805" s="37"/>
    </row>
    <row r="806" spans="1:26" ht="15.75" customHeight="1" x14ac:dyDescent="0.2">
      <c r="A806" s="37"/>
      <c r="B806" s="36"/>
      <c r="C806" s="36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T806" s="37"/>
      <c r="U806" s="37"/>
      <c r="V806" s="37"/>
      <c r="W806" s="37"/>
      <c r="X806" s="37"/>
      <c r="Y806" s="37"/>
      <c r="Z806" s="37"/>
    </row>
    <row r="807" spans="1:26" ht="15.75" customHeight="1" x14ac:dyDescent="0.2">
      <c r="A807" s="37"/>
      <c r="B807" s="36"/>
      <c r="C807" s="36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T807" s="37"/>
      <c r="U807" s="37"/>
      <c r="V807" s="37"/>
      <c r="W807" s="37"/>
      <c r="X807" s="37"/>
      <c r="Y807" s="37"/>
      <c r="Z807" s="37"/>
    </row>
    <row r="808" spans="1:26" ht="15.75" customHeight="1" x14ac:dyDescent="0.2">
      <c r="A808" s="37"/>
      <c r="B808" s="36"/>
      <c r="C808" s="36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T808" s="37"/>
      <c r="U808" s="37"/>
      <c r="V808" s="37"/>
      <c r="W808" s="37"/>
      <c r="X808" s="37"/>
      <c r="Y808" s="37"/>
      <c r="Z808" s="37"/>
    </row>
    <row r="809" spans="1:26" ht="15.75" customHeight="1" x14ac:dyDescent="0.2">
      <c r="A809" s="37"/>
      <c r="B809" s="36"/>
      <c r="C809" s="36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T809" s="37"/>
      <c r="U809" s="37"/>
      <c r="V809" s="37"/>
      <c r="W809" s="37"/>
      <c r="X809" s="37"/>
      <c r="Y809" s="37"/>
      <c r="Z809" s="37"/>
    </row>
    <row r="810" spans="1:26" ht="15.75" customHeight="1" x14ac:dyDescent="0.2">
      <c r="A810" s="37"/>
      <c r="B810" s="36"/>
      <c r="C810" s="36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T810" s="37"/>
      <c r="U810" s="37"/>
      <c r="V810" s="37"/>
      <c r="W810" s="37"/>
      <c r="X810" s="37"/>
      <c r="Y810" s="37"/>
      <c r="Z810" s="37"/>
    </row>
    <row r="811" spans="1:26" ht="15.75" customHeight="1" x14ac:dyDescent="0.2">
      <c r="A811" s="37"/>
      <c r="B811" s="36"/>
      <c r="C811" s="36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T811" s="37"/>
      <c r="U811" s="37"/>
      <c r="V811" s="37"/>
      <c r="W811" s="37"/>
      <c r="X811" s="37"/>
      <c r="Y811" s="37"/>
      <c r="Z811" s="37"/>
    </row>
    <row r="812" spans="1:26" ht="15.75" customHeight="1" x14ac:dyDescent="0.2">
      <c r="A812" s="37"/>
      <c r="B812" s="36"/>
      <c r="C812" s="36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T812" s="37"/>
      <c r="U812" s="37"/>
      <c r="V812" s="37"/>
      <c r="W812" s="37"/>
      <c r="X812" s="37"/>
      <c r="Y812" s="37"/>
      <c r="Z812" s="37"/>
    </row>
    <row r="813" spans="1:26" ht="15.75" customHeight="1" x14ac:dyDescent="0.2">
      <c r="A813" s="37"/>
      <c r="B813" s="36"/>
      <c r="C813" s="36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T813" s="37"/>
      <c r="U813" s="37"/>
      <c r="V813" s="37"/>
      <c r="W813" s="37"/>
      <c r="X813" s="37"/>
      <c r="Y813" s="37"/>
      <c r="Z813" s="37"/>
    </row>
    <row r="814" spans="1:26" ht="15.75" customHeight="1" x14ac:dyDescent="0.2">
      <c r="A814" s="37"/>
      <c r="B814" s="36"/>
      <c r="C814" s="36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T814" s="37"/>
      <c r="U814" s="37"/>
      <c r="V814" s="37"/>
      <c r="W814" s="37"/>
      <c r="X814" s="37"/>
      <c r="Y814" s="37"/>
      <c r="Z814" s="37"/>
    </row>
    <row r="815" spans="1:26" ht="15.75" customHeight="1" x14ac:dyDescent="0.2">
      <c r="A815" s="37"/>
      <c r="B815" s="36"/>
      <c r="C815" s="36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T815" s="37"/>
      <c r="U815" s="37"/>
      <c r="V815" s="37"/>
      <c r="W815" s="37"/>
      <c r="X815" s="37"/>
      <c r="Y815" s="37"/>
      <c r="Z815" s="37"/>
    </row>
    <row r="816" spans="1:26" ht="15.75" customHeight="1" x14ac:dyDescent="0.2">
      <c r="A816" s="37"/>
      <c r="B816" s="36"/>
      <c r="C816" s="36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T816" s="37"/>
      <c r="U816" s="37"/>
      <c r="V816" s="37"/>
      <c r="W816" s="37"/>
      <c r="X816" s="37"/>
      <c r="Y816" s="37"/>
      <c r="Z816" s="37"/>
    </row>
    <row r="817" spans="1:26" ht="15.75" customHeight="1" x14ac:dyDescent="0.2">
      <c r="A817" s="37"/>
      <c r="B817" s="36"/>
      <c r="C817" s="36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T817" s="37"/>
      <c r="U817" s="37"/>
      <c r="V817" s="37"/>
      <c r="W817" s="37"/>
      <c r="X817" s="37"/>
      <c r="Y817" s="37"/>
      <c r="Z817" s="37"/>
    </row>
    <row r="818" spans="1:26" ht="15.75" customHeight="1" x14ac:dyDescent="0.2">
      <c r="A818" s="37"/>
      <c r="B818" s="36"/>
      <c r="C818" s="36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T818" s="37"/>
      <c r="U818" s="37"/>
      <c r="V818" s="37"/>
      <c r="W818" s="37"/>
      <c r="X818" s="37"/>
      <c r="Y818" s="37"/>
      <c r="Z818" s="37"/>
    </row>
    <row r="819" spans="1:26" ht="15.75" customHeight="1" x14ac:dyDescent="0.2">
      <c r="A819" s="37"/>
      <c r="B819" s="36"/>
      <c r="C819" s="36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T819" s="37"/>
      <c r="U819" s="37"/>
      <c r="V819" s="37"/>
      <c r="W819" s="37"/>
      <c r="X819" s="37"/>
      <c r="Y819" s="37"/>
      <c r="Z819" s="37"/>
    </row>
    <row r="820" spans="1:26" ht="15.75" customHeight="1" x14ac:dyDescent="0.2">
      <c r="A820" s="37"/>
      <c r="B820" s="36"/>
      <c r="C820" s="36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T820" s="37"/>
      <c r="U820" s="37"/>
      <c r="V820" s="37"/>
      <c r="W820" s="37"/>
      <c r="X820" s="37"/>
      <c r="Y820" s="37"/>
      <c r="Z820" s="37"/>
    </row>
    <row r="821" spans="1:26" ht="15.75" customHeight="1" x14ac:dyDescent="0.2">
      <c r="A821" s="37"/>
      <c r="B821" s="36"/>
      <c r="C821" s="36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T821" s="37"/>
      <c r="U821" s="37"/>
      <c r="V821" s="37"/>
      <c r="W821" s="37"/>
      <c r="X821" s="37"/>
      <c r="Y821" s="37"/>
      <c r="Z821" s="37"/>
    </row>
    <row r="822" spans="1:26" ht="15.75" customHeight="1" x14ac:dyDescent="0.2">
      <c r="A822" s="37"/>
      <c r="B822" s="36"/>
      <c r="C822" s="36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T822" s="37"/>
      <c r="U822" s="37"/>
      <c r="V822" s="37"/>
      <c r="W822" s="37"/>
      <c r="X822" s="37"/>
      <c r="Y822" s="37"/>
      <c r="Z822" s="37"/>
    </row>
    <row r="823" spans="1:26" ht="15.75" customHeight="1" x14ac:dyDescent="0.2">
      <c r="A823" s="37"/>
      <c r="B823" s="36"/>
      <c r="C823" s="36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T823" s="37"/>
      <c r="U823" s="37"/>
      <c r="V823" s="37"/>
      <c r="W823" s="37"/>
      <c r="X823" s="37"/>
      <c r="Y823" s="37"/>
      <c r="Z823" s="37"/>
    </row>
    <row r="824" spans="1:26" ht="15.75" customHeight="1" x14ac:dyDescent="0.2">
      <c r="A824" s="37"/>
      <c r="B824" s="36"/>
      <c r="C824" s="36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T824" s="37"/>
      <c r="U824" s="37"/>
      <c r="V824" s="37"/>
      <c r="W824" s="37"/>
      <c r="X824" s="37"/>
      <c r="Y824" s="37"/>
      <c r="Z824" s="37"/>
    </row>
    <row r="825" spans="1:26" ht="15.75" customHeight="1" x14ac:dyDescent="0.2">
      <c r="A825" s="37"/>
      <c r="B825" s="36"/>
      <c r="C825" s="36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T825" s="37"/>
      <c r="U825" s="37"/>
      <c r="V825" s="37"/>
      <c r="W825" s="37"/>
      <c r="X825" s="37"/>
      <c r="Y825" s="37"/>
      <c r="Z825" s="37"/>
    </row>
    <row r="826" spans="1:26" ht="15.75" customHeight="1" x14ac:dyDescent="0.2">
      <c r="A826" s="37"/>
      <c r="B826" s="36"/>
      <c r="C826" s="36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T826" s="37"/>
      <c r="U826" s="37"/>
      <c r="V826" s="37"/>
      <c r="W826" s="37"/>
      <c r="X826" s="37"/>
      <c r="Y826" s="37"/>
      <c r="Z826" s="37"/>
    </row>
    <row r="827" spans="1:26" ht="15.75" customHeight="1" x14ac:dyDescent="0.2">
      <c r="A827" s="37"/>
      <c r="B827" s="36"/>
      <c r="C827" s="36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T827" s="37"/>
      <c r="U827" s="37"/>
      <c r="V827" s="37"/>
      <c r="W827" s="37"/>
      <c r="X827" s="37"/>
      <c r="Y827" s="37"/>
      <c r="Z827" s="37"/>
    </row>
    <row r="828" spans="1:26" ht="15.75" customHeight="1" x14ac:dyDescent="0.2">
      <c r="A828" s="37"/>
      <c r="B828" s="36"/>
      <c r="C828" s="36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T828" s="37"/>
      <c r="U828" s="37"/>
      <c r="V828" s="37"/>
      <c r="W828" s="37"/>
      <c r="X828" s="37"/>
      <c r="Y828" s="37"/>
      <c r="Z828" s="37"/>
    </row>
    <row r="829" spans="1:26" ht="15.75" customHeight="1" x14ac:dyDescent="0.2">
      <c r="A829" s="37"/>
      <c r="B829" s="36"/>
      <c r="C829" s="36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T829" s="37"/>
      <c r="U829" s="37"/>
      <c r="V829" s="37"/>
      <c r="W829" s="37"/>
      <c r="X829" s="37"/>
      <c r="Y829" s="37"/>
      <c r="Z829" s="37"/>
    </row>
    <row r="830" spans="1:26" ht="15.75" customHeight="1" x14ac:dyDescent="0.2">
      <c r="A830" s="37"/>
      <c r="B830" s="36"/>
      <c r="C830" s="36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T830" s="37"/>
      <c r="U830" s="37"/>
      <c r="V830" s="37"/>
      <c r="W830" s="37"/>
      <c r="X830" s="37"/>
      <c r="Y830" s="37"/>
      <c r="Z830" s="37"/>
    </row>
    <row r="831" spans="1:26" ht="15.75" customHeight="1" x14ac:dyDescent="0.2">
      <c r="A831" s="37"/>
      <c r="B831" s="36"/>
      <c r="C831" s="36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T831" s="37"/>
      <c r="U831" s="37"/>
      <c r="V831" s="37"/>
      <c r="W831" s="37"/>
      <c r="X831" s="37"/>
      <c r="Y831" s="37"/>
      <c r="Z831" s="37"/>
    </row>
    <row r="832" spans="1:26" ht="15.75" customHeight="1" x14ac:dyDescent="0.2">
      <c r="A832" s="37"/>
      <c r="B832" s="36"/>
      <c r="C832" s="36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T832" s="37"/>
      <c r="U832" s="37"/>
      <c r="V832" s="37"/>
      <c r="W832" s="37"/>
      <c r="X832" s="37"/>
      <c r="Y832" s="37"/>
      <c r="Z832" s="37"/>
    </row>
    <row r="833" spans="1:26" ht="15.75" customHeight="1" x14ac:dyDescent="0.2">
      <c r="A833" s="37"/>
      <c r="B833" s="36"/>
      <c r="C833" s="36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T833" s="37"/>
      <c r="U833" s="37"/>
      <c r="V833" s="37"/>
      <c r="W833" s="37"/>
      <c r="X833" s="37"/>
      <c r="Y833" s="37"/>
      <c r="Z833" s="37"/>
    </row>
    <row r="834" spans="1:26" ht="15.75" customHeight="1" x14ac:dyDescent="0.2">
      <c r="A834" s="37"/>
      <c r="B834" s="36"/>
      <c r="C834" s="36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T834" s="37"/>
      <c r="U834" s="37"/>
      <c r="V834" s="37"/>
      <c r="W834" s="37"/>
      <c r="X834" s="37"/>
      <c r="Y834" s="37"/>
      <c r="Z834" s="37"/>
    </row>
    <row r="835" spans="1:26" ht="15.75" customHeight="1" x14ac:dyDescent="0.2">
      <c r="A835" s="37"/>
      <c r="B835" s="36"/>
      <c r="C835" s="36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T835" s="37"/>
      <c r="U835" s="37"/>
      <c r="V835" s="37"/>
      <c r="W835" s="37"/>
      <c r="X835" s="37"/>
      <c r="Y835" s="37"/>
      <c r="Z835" s="37"/>
    </row>
    <row r="836" spans="1:26" ht="15.75" customHeight="1" x14ac:dyDescent="0.2">
      <c r="A836" s="37"/>
      <c r="B836" s="36"/>
      <c r="C836" s="36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T836" s="37"/>
      <c r="U836" s="37"/>
      <c r="V836" s="37"/>
      <c r="W836" s="37"/>
      <c r="X836" s="37"/>
      <c r="Y836" s="37"/>
      <c r="Z836" s="37"/>
    </row>
    <row r="837" spans="1:26" ht="15.75" customHeight="1" x14ac:dyDescent="0.2">
      <c r="A837" s="37"/>
      <c r="B837" s="36"/>
      <c r="C837" s="36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T837" s="37"/>
      <c r="U837" s="37"/>
      <c r="V837" s="37"/>
      <c r="W837" s="37"/>
      <c r="X837" s="37"/>
      <c r="Y837" s="37"/>
      <c r="Z837" s="37"/>
    </row>
    <row r="838" spans="1:26" ht="15.75" customHeight="1" x14ac:dyDescent="0.2">
      <c r="A838" s="37"/>
      <c r="B838" s="36"/>
      <c r="C838" s="36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T838" s="37"/>
      <c r="U838" s="37"/>
      <c r="V838" s="37"/>
      <c r="W838" s="37"/>
      <c r="X838" s="37"/>
      <c r="Y838" s="37"/>
      <c r="Z838" s="37"/>
    </row>
    <row r="839" spans="1:26" ht="15.75" customHeight="1" x14ac:dyDescent="0.2">
      <c r="A839" s="37"/>
      <c r="B839" s="36"/>
      <c r="C839" s="36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T839" s="37"/>
      <c r="U839" s="37"/>
      <c r="V839" s="37"/>
      <c r="W839" s="37"/>
      <c r="X839" s="37"/>
      <c r="Y839" s="37"/>
      <c r="Z839" s="37"/>
    </row>
    <row r="840" spans="1:26" ht="15.75" customHeight="1" x14ac:dyDescent="0.2">
      <c r="A840" s="37"/>
      <c r="B840" s="36"/>
      <c r="C840" s="36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T840" s="37"/>
      <c r="U840" s="37"/>
      <c r="V840" s="37"/>
      <c r="W840" s="37"/>
      <c r="X840" s="37"/>
      <c r="Y840" s="37"/>
      <c r="Z840" s="37"/>
    </row>
    <row r="841" spans="1:26" ht="15.75" customHeight="1" x14ac:dyDescent="0.2">
      <c r="A841" s="37"/>
      <c r="B841" s="36"/>
      <c r="C841" s="36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T841" s="37"/>
      <c r="U841" s="37"/>
      <c r="V841" s="37"/>
      <c r="W841" s="37"/>
      <c r="X841" s="37"/>
      <c r="Y841" s="37"/>
      <c r="Z841" s="37"/>
    </row>
    <row r="842" spans="1:26" ht="15.75" customHeight="1" x14ac:dyDescent="0.2">
      <c r="A842" s="37"/>
      <c r="B842" s="36"/>
      <c r="C842" s="36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T842" s="37"/>
      <c r="U842" s="37"/>
      <c r="V842" s="37"/>
      <c r="W842" s="37"/>
      <c r="X842" s="37"/>
      <c r="Y842" s="37"/>
      <c r="Z842" s="37"/>
    </row>
    <row r="843" spans="1:26" ht="15.75" customHeight="1" x14ac:dyDescent="0.2">
      <c r="A843" s="37"/>
      <c r="B843" s="36"/>
      <c r="C843" s="36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T843" s="37"/>
      <c r="U843" s="37"/>
      <c r="V843" s="37"/>
      <c r="W843" s="37"/>
      <c r="X843" s="37"/>
      <c r="Y843" s="37"/>
      <c r="Z843" s="37"/>
    </row>
    <row r="844" spans="1:26" ht="15.75" customHeight="1" x14ac:dyDescent="0.2">
      <c r="A844" s="37"/>
      <c r="B844" s="36"/>
      <c r="C844" s="36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T844" s="37"/>
      <c r="U844" s="37"/>
      <c r="V844" s="37"/>
      <c r="W844" s="37"/>
      <c r="X844" s="37"/>
      <c r="Y844" s="37"/>
      <c r="Z844" s="37"/>
    </row>
    <row r="845" spans="1:26" ht="15.75" customHeight="1" x14ac:dyDescent="0.2">
      <c r="A845" s="37"/>
      <c r="B845" s="36"/>
      <c r="C845" s="36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T845" s="37"/>
      <c r="U845" s="37"/>
      <c r="V845" s="37"/>
      <c r="W845" s="37"/>
      <c r="X845" s="37"/>
      <c r="Y845" s="37"/>
      <c r="Z845" s="37"/>
    </row>
    <row r="846" spans="1:26" ht="15.75" customHeight="1" x14ac:dyDescent="0.2">
      <c r="A846" s="37"/>
      <c r="B846" s="36"/>
      <c r="C846" s="36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T846" s="37"/>
      <c r="U846" s="37"/>
      <c r="V846" s="37"/>
      <c r="W846" s="37"/>
      <c r="X846" s="37"/>
      <c r="Y846" s="37"/>
      <c r="Z846" s="37"/>
    </row>
    <row r="847" spans="1:26" ht="15.75" customHeight="1" x14ac:dyDescent="0.2">
      <c r="A847" s="37"/>
      <c r="B847" s="36"/>
      <c r="C847" s="36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T847" s="37"/>
      <c r="U847" s="37"/>
      <c r="V847" s="37"/>
      <c r="W847" s="37"/>
      <c r="X847" s="37"/>
      <c r="Y847" s="37"/>
      <c r="Z847" s="37"/>
    </row>
    <row r="848" spans="1:26" ht="15.75" customHeight="1" x14ac:dyDescent="0.2">
      <c r="A848" s="37"/>
      <c r="B848" s="36"/>
      <c r="C848" s="36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T848" s="37"/>
      <c r="U848" s="37"/>
      <c r="V848" s="37"/>
      <c r="W848" s="37"/>
      <c r="X848" s="37"/>
      <c r="Y848" s="37"/>
      <c r="Z848" s="37"/>
    </row>
    <row r="849" spans="1:26" ht="15.75" customHeight="1" x14ac:dyDescent="0.2">
      <c r="A849" s="37"/>
      <c r="B849" s="36"/>
      <c r="C849" s="36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T849" s="37"/>
      <c r="U849" s="37"/>
      <c r="V849" s="37"/>
      <c r="W849" s="37"/>
      <c r="X849" s="37"/>
      <c r="Y849" s="37"/>
      <c r="Z849" s="37"/>
    </row>
    <row r="850" spans="1:26" ht="15.75" customHeight="1" x14ac:dyDescent="0.2">
      <c r="A850" s="37"/>
      <c r="B850" s="36"/>
      <c r="C850" s="36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T850" s="37"/>
      <c r="U850" s="37"/>
      <c r="V850" s="37"/>
      <c r="W850" s="37"/>
      <c r="X850" s="37"/>
      <c r="Y850" s="37"/>
      <c r="Z850" s="37"/>
    </row>
    <row r="851" spans="1:26" ht="15.75" customHeight="1" x14ac:dyDescent="0.2">
      <c r="A851" s="37"/>
      <c r="B851" s="36"/>
      <c r="C851" s="36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T851" s="37"/>
      <c r="U851" s="37"/>
      <c r="V851" s="37"/>
      <c r="W851" s="37"/>
      <c r="X851" s="37"/>
      <c r="Y851" s="37"/>
      <c r="Z851" s="37"/>
    </row>
    <row r="852" spans="1:26" ht="15.75" customHeight="1" x14ac:dyDescent="0.2">
      <c r="A852" s="37"/>
      <c r="B852" s="36"/>
      <c r="C852" s="36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T852" s="37"/>
      <c r="U852" s="37"/>
      <c r="V852" s="37"/>
      <c r="W852" s="37"/>
      <c r="X852" s="37"/>
      <c r="Y852" s="37"/>
      <c r="Z852" s="37"/>
    </row>
    <row r="853" spans="1:26" ht="15.75" customHeight="1" x14ac:dyDescent="0.2">
      <c r="A853" s="37"/>
      <c r="B853" s="36"/>
      <c r="C853" s="36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T853" s="37"/>
      <c r="U853" s="37"/>
      <c r="V853" s="37"/>
      <c r="W853" s="37"/>
      <c r="X853" s="37"/>
      <c r="Y853" s="37"/>
      <c r="Z853" s="37"/>
    </row>
    <row r="854" spans="1:26" ht="15.75" customHeight="1" x14ac:dyDescent="0.2">
      <c r="A854" s="37"/>
      <c r="B854" s="36"/>
      <c r="C854" s="36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T854" s="37"/>
      <c r="U854" s="37"/>
      <c r="V854" s="37"/>
      <c r="W854" s="37"/>
      <c r="X854" s="37"/>
      <c r="Y854" s="37"/>
      <c r="Z854" s="37"/>
    </row>
    <row r="855" spans="1:26" ht="15.75" customHeight="1" x14ac:dyDescent="0.2">
      <c r="A855" s="37"/>
      <c r="B855" s="36"/>
      <c r="C855" s="36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T855" s="37"/>
      <c r="U855" s="37"/>
      <c r="V855" s="37"/>
      <c r="W855" s="37"/>
      <c r="X855" s="37"/>
      <c r="Y855" s="37"/>
      <c r="Z855" s="37"/>
    </row>
    <row r="856" spans="1:26" ht="15.75" customHeight="1" x14ac:dyDescent="0.2">
      <c r="A856" s="37"/>
      <c r="B856" s="36"/>
      <c r="C856" s="36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T856" s="37"/>
      <c r="U856" s="37"/>
      <c r="V856" s="37"/>
      <c r="W856" s="37"/>
      <c r="X856" s="37"/>
      <c r="Y856" s="37"/>
      <c r="Z856" s="37"/>
    </row>
    <row r="857" spans="1:26" ht="15.75" customHeight="1" x14ac:dyDescent="0.2">
      <c r="A857" s="37"/>
      <c r="B857" s="36"/>
      <c r="C857" s="36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T857" s="37"/>
      <c r="U857" s="37"/>
      <c r="V857" s="37"/>
      <c r="W857" s="37"/>
      <c r="X857" s="37"/>
      <c r="Y857" s="37"/>
      <c r="Z857" s="37"/>
    </row>
    <row r="858" spans="1:26" ht="15.75" customHeight="1" x14ac:dyDescent="0.2">
      <c r="A858" s="37"/>
      <c r="B858" s="36"/>
      <c r="C858" s="36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T858" s="37"/>
      <c r="U858" s="37"/>
      <c r="V858" s="37"/>
      <c r="W858" s="37"/>
      <c r="X858" s="37"/>
      <c r="Y858" s="37"/>
      <c r="Z858" s="37"/>
    </row>
    <row r="859" spans="1:26" ht="15.75" customHeight="1" x14ac:dyDescent="0.2">
      <c r="A859" s="37"/>
      <c r="B859" s="36"/>
      <c r="C859" s="36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T859" s="37"/>
      <c r="U859" s="37"/>
      <c r="V859" s="37"/>
      <c r="W859" s="37"/>
      <c r="X859" s="37"/>
      <c r="Y859" s="37"/>
      <c r="Z859" s="37"/>
    </row>
    <row r="860" spans="1:26" ht="15.75" customHeight="1" x14ac:dyDescent="0.2">
      <c r="A860" s="37"/>
      <c r="B860" s="36"/>
      <c r="C860" s="36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T860" s="37"/>
      <c r="U860" s="37"/>
      <c r="V860" s="37"/>
      <c r="W860" s="37"/>
      <c r="X860" s="37"/>
      <c r="Y860" s="37"/>
      <c r="Z860" s="37"/>
    </row>
    <row r="861" spans="1:26" ht="15.75" customHeight="1" x14ac:dyDescent="0.2">
      <c r="A861" s="37"/>
      <c r="B861" s="36"/>
      <c r="C861" s="36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T861" s="37"/>
      <c r="U861" s="37"/>
      <c r="V861" s="37"/>
      <c r="W861" s="37"/>
      <c r="X861" s="37"/>
      <c r="Y861" s="37"/>
      <c r="Z861" s="37"/>
    </row>
    <row r="862" spans="1:26" ht="15.75" customHeight="1" x14ac:dyDescent="0.2">
      <c r="A862" s="37"/>
      <c r="B862" s="36"/>
      <c r="C862" s="36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T862" s="37"/>
      <c r="U862" s="37"/>
      <c r="V862" s="37"/>
      <c r="W862" s="37"/>
      <c r="X862" s="37"/>
      <c r="Y862" s="37"/>
      <c r="Z862" s="37"/>
    </row>
    <row r="863" spans="1:26" ht="15.75" customHeight="1" x14ac:dyDescent="0.2">
      <c r="A863" s="37"/>
      <c r="B863" s="36"/>
      <c r="C863" s="36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T863" s="37"/>
      <c r="U863" s="37"/>
      <c r="V863" s="37"/>
      <c r="W863" s="37"/>
      <c r="X863" s="37"/>
      <c r="Y863" s="37"/>
      <c r="Z863" s="37"/>
    </row>
    <row r="864" spans="1:26" ht="15.75" customHeight="1" x14ac:dyDescent="0.2">
      <c r="A864" s="37"/>
      <c r="B864" s="36"/>
      <c r="C864" s="36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T864" s="37"/>
      <c r="U864" s="37"/>
      <c r="V864" s="37"/>
      <c r="W864" s="37"/>
      <c r="X864" s="37"/>
      <c r="Y864" s="37"/>
      <c r="Z864" s="37"/>
    </row>
    <row r="865" spans="1:26" ht="15.75" customHeight="1" x14ac:dyDescent="0.2">
      <c r="A865" s="37"/>
      <c r="B865" s="36"/>
      <c r="C865" s="36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T865" s="37"/>
      <c r="U865" s="37"/>
      <c r="V865" s="37"/>
      <c r="W865" s="37"/>
      <c r="X865" s="37"/>
      <c r="Y865" s="37"/>
      <c r="Z865" s="37"/>
    </row>
    <row r="866" spans="1:26" ht="15.75" customHeight="1" x14ac:dyDescent="0.2">
      <c r="A866" s="37"/>
      <c r="B866" s="36"/>
      <c r="C866" s="36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T866" s="37"/>
      <c r="U866" s="37"/>
      <c r="V866" s="37"/>
      <c r="W866" s="37"/>
      <c r="X866" s="37"/>
      <c r="Y866" s="37"/>
      <c r="Z866" s="37"/>
    </row>
    <row r="867" spans="1:26" ht="15.75" customHeight="1" x14ac:dyDescent="0.2">
      <c r="A867" s="37"/>
      <c r="B867" s="36"/>
      <c r="C867" s="36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T867" s="37"/>
      <c r="U867" s="37"/>
      <c r="V867" s="37"/>
      <c r="W867" s="37"/>
      <c r="X867" s="37"/>
      <c r="Y867" s="37"/>
      <c r="Z867" s="37"/>
    </row>
    <row r="868" spans="1:26" ht="15.75" customHeight="1" x14ac:dyDescent="0.2">
      <c r="A868" s="37"/>
      <c r="B868" s="36"/>
      <c r="C868" s="36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T868" s="37"/>
      <c r="U868" s="37"/>
      <c r="V868" s="37"/>
      <c r="W868" s="37"/>
      <c r="X868" s="37"/>
      <c r="Y868" s="37"/>
      <c r="Z868" s="37"/>
    </row>
    <row r="869" spans="1:26" ht="15.75" customHeight="1" x14ac:dyDescent="0.2">
      <c r="A869" s="37"/>
      <c r="B869" s="36"/>
      <c r="C869" s="36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T869" s="37"/>
      <c r="U869" s="37"/>
      <c r="V869" s="37"/>
      <c r="W869" s="37"/>
      <c r="X869" s="37"/>
      <c r="Y869" s="37"/>
      <c r="Z869" s="37"/>
    </row>
    <row r="870" spans="1:26" ht="15.75" customHeight="1" x14ac:dyDescent="0.2">
      <c r="A870" s="37"/>
      <c r="B870" s="36"/>
      <c r="C870" s="36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T870" s="37"/>
      <c r="U870" s="37"/>
      <c r="V870" s="37"/>
      <c r="W870" s="37"/>
      <c r="X870" s="37"/>
      <c r="Y870" s="37"/>
      <c r="Z870" s="37"/>
    </row>
    <row r="871" spans="1:26" ht="15.75" customHeight="1" x14ac:dyDescent="0.2">
      <c r="A871" s="37"/>
      <c r="B871" s="36"/>
      <c r="C871" s="36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T871" s="37"/>
      <c r="U871" s="37"/>
      <c r="V871" s="37"/>
      <c r="W871" s="37"/>
      <c r="X871" s="37"/>
      <c r="Y871" s="37"/>
      <c r="Z871" s="37"/>
    </row>
    <row r="872" spans="1:26" ht="15.75" customHeight="1" x14ac:dyDescent="0.2">
      <c r="A872" s="37"/>
      <c r="B872" s="36"/>
      <c r="C872" s="36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T872" s="37"/>
      <c r="U872" s="37"/>
      <c r="V872" s="37"/>
      <c r="W872" s="37"/>
      <c r="X872" s="37"/>
      <c r="Y872" s="37"/>
      <c r="Z872" s="37"/>
    </row>
    <row r="873" spans="1:26" ht="15.75" customHeight="1" x14ac:dyDescent="0.2">
      <c r="A873" s="37"/>
      <c r="B873" s="36"/>
      <c r="C873" s="36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T873" s="37"/>
      <c r="U873" s="37"/>
      <c r="V873" s="37"/>
      <c r="W873" s="37"/>
      <c r="X873" s="37"/>
      <c r="Y873" s="37"/>
      <c r="Z873" s="37"/>
    </row>
    <row r="874" spans="1:26" ht="15.75" customHeight="1" x14ac:dyDescent="0.2">
      <c r="A874" s="37"/>
      <c r="B874" s="36"/>
      <c r="C874" s="36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T874" s="37"/>
      <c r="U874" s="37"/>
      <c r="V874" s="37"/>
      <c r="W874" s="37"/>
      <c r="X874" s="37"/>
      <c r="Y874" s="37"/>
      <c r="Z874" s="37"/>
    </row>
    <row r="875" spans="1:26" ht="15.75" customHeight="1" x14ac:dyDescent="0.2">
      <c r="A875" s="37"/>
      <c r="B875" s="36"/>
      <c r="C875" s="36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T875" s="37"/>
      <c r="U875" s="37"/>
      <c r="V875" s="37"/>
      <c r="W875" s="37"/>
      <c r="X875" s="37"/>
      <c r="Y875" s="37"/>
      <c r="Z875" s="37"/>
    </row>
    <row r="876" spans="1:26" ht="15.75" customHeight="1" x14ac:dyDescent="0.2">
      <c r="A876" s="37"/>
      <c r="B876" s="36"/>
      <c r="C876" s="36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T876" s="37"/>
      <c r="U876" s="37"/>
      <c r="V876" s="37"/>
      <c r="W876" s="37"/>
      <c r="X876" s="37"/>
      <c r="Y876" s="37"/>
      <c r="Z876" s="37"/>
    </row>
    <row r="877" spans="1:26" ht="15.75" customHeight="1" x14ac:dyDescent="0.2">
      <c r="A877" s="37"/>
      <c r="B877" s="36"/>
      <c r="C877" s="36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T877" s="37"/>
      <c r="U877" s="37"/>
      <c r="V877" s="37"/>
      <c r="W877" s="37"/>
      <c r="X877" s="37"/>
      <c r="Y877" s="37"/>
      <c r="Z877" s="37"/>
    </row>
    <row r="878" spans="1:26" ht="15.75" customHeight="1" x14ac:dyDescent="0.2">
      <c r="A878" s="37"/>
      <c r="B878" s="36"/>
      <c r="C878" s="36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T878" s="37"/>
      <c r="U878" s="37"/>
      <c r="V878" s="37"/>
      <c r="W878" s="37"/>
      <c r="X878" s="37"/>
      <c r="Y878" s="37"/>
      <c r="Z878" s="37"/>
    </row>
    <row r="879" spans="1:26" ht="15.75" customHeight="1" x14ac:dyDescent="0.2">
      <c r="A879" s="37"/>
      <c r="B879" s="36"/>
      <c r="C879" s="36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T879" s="37"/>
      <c r="U879" s="37"/>
      <c r="V879" s="37"/>
      <c r="W879" s="37"/>
      <c r="X879" s="37"/>
      <c r="Y879" s="37"/>
      <c r="Z879" s="37"/>
    </row>
    <row r="880" spans="1:26" ht="15.75" customHeight="1" x14ac:dyDescent="0.2">
      <c r="A880" s="37"/>
      <c r="B880" s="36"/>
      <c r="C880" s="36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T880" s="37"/>
      <c r="U880" s="37"/>
      <c r="V880" s="37"/>
      <c r="W880" s="37"/>
      <c r="X880" s="37"/>
      <c r="Y880" s="37"/>
      <c r="Z880" s="37"/>
    </row>
    <row r="881" spans="1:26" ht="15.75" customHeight="1" x14ac:dyDescent="0.2">
      <c r="A881" s="37"/>
      <c r="B881" s="36"/>
      <c r="C881" s="36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T881" s="37"/>
      <c r="U881" s="37"/>
      <c r="V881" s="37"/>
      <c r="W881" s="37"/>
      <c r="X881" s="37"/>
      <c r="Y881" s="37"/>
      <c r="Z881" s="37"/>
    </row>
    <row r="882" spans="1:26" ht="15.75" customHeight="1" x14ac:dyDescent="0.2">
      <c r="A882" s="37"/>
      <c r="B882" s="36"/>
      <c r="C882" s="36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T882" s="37"/>
      <c r="U882" s="37"/>
      <c r="V882" s="37"/>
      <c r="W882" s="37"/>
      <c r="X882" s="37"/>
      <c r="Y882" s="37"/>
      <c r="Z882" s="37"/>
    </row>
    <row r="883" spans="1:26" ht="15.75" customHeight="1" x14ac:dyDescent="0.2">
      <c r="A883" s="37"/>
      <c r="B883" s="36"/>
      <c r="C883" s="36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T883" s="37"/>
      <c r="U883" s="37"/>
      <c r="V883" s="37"/>
      <c r="W883" s="37"/>
      <c r="X883" s="37"/>
      <c r="Y883" s="37"/>
      <c r="Z883" s="37"/>
    </row>
    <row r="884" spans="1:26" ht="15.75" customHeight="1" x14ac:dyDescent="0.2">
      <c r="A884" s="37"/>
      <c r="B884" s="36"/>
      <c r="C884" s="36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T884" s="37"/>
      <c r="U884" s="37"/>
      <c r="V884" s="37"/>
      <c r="W884" s="37"/>
      <c r="X884" s="37"/>
      <c r="Y884" s="37"/>
      <c r="Z884" s="37"/>
    </row>
    <row r="885" spans="1:26" ht="15.75" customHeight="1" x14ac:dyDescent="0.2">
      <c r="A885" s="37"/>
      <c r="B885" s="36"/>
      <c r="C885" s="36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T885" s="37"/>
      <c r="U885" s="37"/>
      <c r="V885" s="37"/>
      <c r="W885" s="37"/>
      <c r="X885" s="37"/>
      <c r="Y885" s="37"/>
      <c r="Z885" s="37"/>
    </row>
    <row r="886" spans="1:26" ht="15.75" customHeight="1" x14ac:dyDescent="0.2">
      <c r="A886" s="37"/>
      <c r="B886" s="36"/>
      <c r="C886" s="36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T886" s="37"/>
      <c r="U886" s="37"/>
      <c r="V886" s="37"/>
      <c r="W886" s="37"/>
      <c r="X886" s="37"/>
      <c r="Y886" s="37"/>
      <c r="Z886" s="37"/>
    </row>
    <row r="887" spans="1:26" ht="15.75" customHeight="1" x14ac:dyDescent="0.2">
      <c r="A887" s="37"/>
      <c r="B887" s="36"/>
      <c r="C887" s="36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T887" s="37"/>
      <c r="U887" s="37"/>
      <c r="V887" s="37"/>
      <c r="W887" s="37"/>
      <c r="X887" s="37"/>
      <c r="Y887" s="37"/>
      <c r="Z887" s="37"/>
    </row>
    <row r="888" spans="1:26" ht="15.75" customHeight="1" x14ac:dyDescent="0.2">
      <c r="A888" s="37"/>
      <c r="B888" s="36"/>
      <c r="C888" s="36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T888" s="37"/>
      <c r="U888" s="37"/>
      <c r="V888" s="37"/>
      <c r="W888" s="37"/>
      <c r="X888" s="37"/>
      <c r="Y888" s="37"/>
      <c r="Z888" s="37"/>
    </row>
    <row r="889" spans="1:26" ht="15.75" customHeight="1" x14ac:dyDescent="0.2">
      <c r="A889" s="37"/>
      <c r="B889" s="36"/>
      <c r="C889" s="36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T889" s="37"/>
      <c r="U889" s="37"/>
      <c r="V889" s="37"/>
      <c r="W889" s="37"/>
      <c r="X889" s="37"/>
      <c r="Y889" s="37"/>
      <c r="Z889" s="37"/>
    </row>
    <row r="890" spans="1:26" ht="15.75" customHeight="1" x14ac:dyDescent="0.2">
      <c r="A890" s="37"/>
      <c r="B890" s="36"/>
      <c r="C890" s="36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T890" s="37"/>
      <c r="U890" s="37"/>
      <c r="V890" s="37"/>
      <c r="W890" s="37"/>
      <c r="X890" s="37"/>
      <c r="Y890" s="37"/>
      <c r="Z890" s="37"/>
    </row>
    <row r="891" spans="1:26" ht="15.75" customHeight="1" x14ac:dyDescent="0.2">
      <c r="A891" s="37"/>
      <c r="B891" s="36"/>
      <c r="C891" s="36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T891" s="37"/>
      <c r="U891" s="37"/>
      <c r="V891" s="37"/>
      <c r="W891" s="37"/>
      <c r="X891" s="37"/>
      <c r="Y891" s="37"/>
      <c r="Z891" s="37"/>
    </row>
    <row r="892" spans="1:26" ht="15.75" customHeight="1" x14ac:dyDescent="0.2">
      <c r="A892" s="37"/>
      <c r="B892" s="36"/>
      <c r="C892" s="36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T892" s="37"/>
      <c r="U892" s="37"/>
      <c r="V892" s="37"/>
      <c r="W892" s="37"/>
      <c r="X892" s="37"/>
      <c r="Y892" s="37"/>
      <c r="Z892" s="37"/>
    </row>
    <row r="893" spans="1:26" ht="15.75" customHeight="1" x14ac:dyDescent="0.2">
      <c r="A893" s="37"/>
      <c r="B893" s="36"/>
      <c r="C893" s="36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T893" s="37"/>
      <c r="U893" s="37"/>
      <c r="V893" s="37"/>
      <c r="W893" s="37"/>
      <c r="X893" s="37"/>
      <c r="Y893" s="37"/>
      <c r="Z893" s="37"/>
    </row>
    <row r="894" spans="1:26" ht="15.75" customHeight="1" x14ac:dyDescent="0.2">
      <c r="A894" s="37"/>
      <c r="B894" s="36"/>
      <c r="C894" s="36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T894" s="37"/>
      <c r="U894" s="37"/>
      <c r="V894" s="37"/>
      <c r="W894" s="37"/>
      <c r="X894" s="37"/>
      <c r="Y894" s="37"/>
      <c r="Z894" s="37"/>
    </row>
    <row r="895" spans="1:26" ht="15.75" customHeight="1" x14ac:dyDescent="0.2">
      <c r="A895" s="37"/>
      <c r="B895" s="36"/>
      <c r="C895" s="36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T895" s="37"/>
      <c r="U895" s="37"/>
      <c r="V895" s="37"/>
      <c r="W895" s="37"/>
      <c r="X895" s="37"/>
      <c r="Y895" s="37"/>
      <c r="Z895" s="37"/>
    </row>
    <row r="896" spans="1:26" ht="15.75" customHeight="1" x14ac:dyDescent="0.2">
      <c r="A896" s="37"/>
      <c r="B896" s="36"/>
      <c r="C896" s="36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T896" s="37"/>
      <c r="U896" s="37"/>
      <c r="V896" s="37"/>
      <c r="W896" s="37"/>
      <c r="X896" s="37"/>
      <c r="Y896" s="37"/>
      <c r="Z896" s="37"/>
    </row>
    <row r="897" spans="1:26" ht="15.75" customHeight="1" x14ac:dyDescent="0.2">
      <c r="A897" s="37"/>
      <c r="B897" s="36"/>
      <c r="C897" s="36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T897" s="37"/>
      <c r="U897" s="37"/>
      <c r="V897" s="37"/>
      <c r="W897" s="37"/>
      <c r="X897" s="37"/>
      <c r="Y897" s="37"/>
      <c r="Z897" s="37"/>
    </row>
    <row r="898" spans="1:26" ht="15.75" customHeight="1" x14ac:dyDescent="0.2">
      <c r="A898" s="37"/>
      <c r="B898" s="36"/>
      <c r="C898" s="36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T898" s="37"/>
      <c r="U898" s="37"/>
      <c r="V898" s="37"/>
      <c r="W898" s="37"/>
      <c r="X898" s="37"/>
      <c r="Y898" s="37"/>
      <c r="Z898" s="37"/>
    </row>
    <row r="899" spans="1:26" ht="15.75" customHeight="1" x14ac:dyDescent="0.2">
      <c r="A899" s="37"/>
      <c r="B899" s="36"/>
      <c r="C899" s="36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T899" s="37"/>
      <c r="U899" s="37"/>
      <c r="V899" s="37"/>
      <c r="W899" s="37"/>
      <c r="X899" s="37"/>
      <c r="Y899" s="37"/>
      <c r="Z899" s="37"/>
    </row>
    <row r="900" spans="1:26" ht="15.75" customHeight="1" x14ac:dyDescent="0.2">
      <c r="A900" s="37"/>
      <c r="B900" s="36"/>
      <c r="C900" s="36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T900" s="37"/>
      <c r="U900" s="37"/>
      <c r="V900" s="37"/>
      <c r="W900" s="37"/>
      <c r="X900" s="37"/>
      <c r="Y900" s="37"/>
      <c r="Z900" s="37"/>
    </row>
    <row r="901" spans="1:26" ht="15.75" customHeight="1" x14ac:dyDescent="0.2">
      <c r="A901" s="37"/>
      <c r="B901" s="36"/>
      <c r="C901" s="36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T901" s="37"/>
      <c r="U901" s="37"/>
      <c r="V901" s="37"/>
      <c r="W901" s="37"/>
      <c r="X901" s="37"/>
      <c r="Y901" s="37"/>
      <c r="Z901" s="37"/>
    </row>
    <row r="902" spans="1:26" ht="15.75" customHeight="1" x14ac:dyDescent="0.2">
      <c r="A902" s="37"/>
      <c r="B902" s="36"/>
      <c r="C902" s="36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T902" s="37"/>
      <c r="U902" s="37"/>
      <c r="V902" s="37"/>
      <c r="W902" s="37"/>
      <c r="X902" s="37"/>
      <c r="Y902" s="37"/>
      <c r="Z902" s="37"/>
    </row>
    <row r="903" spans="1:26" ht="15.75" customHeight="1" x14ac:dyDescent="0.2">
      <c r="A903" s="37"/>
      <c r="B903" s="36"/>
      <c r="C903" s="36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T903" s="37"/>
      <c r="U903" s="37"/>
      <c r="V903" s="37"/>
      <c r="W903" s="37"/>
      <c r="X903" s="37"/>
      <c r="Y903" s="37"/>
      <c r="Z903" s="37"/>
    </row>
    <row r="904" spans="1:26" ht="15.75" customHeight="1" x14ac:dyDescent="0.2">
      <c r="A904" s="37"/>
      <c r="B904" s="36"/>
      <c r="C904" s="36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T904" s="37"/>
      <c r="U904" s="37"/>
      <c r="V904" s="37"/>
      <c r="W904" s="37"/>
      <c r="X904" s="37"/>
      <c r="Y904" s="37"/>
      <c r="Z904" s="37"/>
    </row>
    <row r="905" spans="1:26" ht="15.75" customHeight="1" x14ac:dyDescent="0.2">
      <c r="A905" s="37"/>
      <c r="B905" s="36"/>
      <c r="C905" s="36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T905" s="37"/>
      <c r="U905" s="37"/>
      <c r="V905" s="37"/>
      <c r="W905" s="37"/>
      <c r="X905" s="37"/>
      <c r="Y905" s="37"/>
      <c r="Z905" s="37"/>
    </row>
    <row r="906" spans="1:26" ht="15.75" customHeight="1" x14ac:dyDescent="0.2">
      <c r="A906" s="37"/>
      <c r="B906" s="36"/>
      <c r="C906" s="36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T906" s="37"/>
      <c r="U906" s="37"/>
      <c r="V906" s="37"/>
      <c r="W906" s="37"/>
      <c r="X906" s="37"/>
      <c r="Y906" s="37"/>
      <c r="Z906" s="37"/>
    </row>
    <row r="907" spans="1:26" ht="15.75" customHeight="1" x14ac:dyDescent="0.2">
      <c r="A907" s="37"/>
      <c r="B907" s="36"/>
      <c r="C907" s="36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T907" s="37"/>
      <c r="U907" s="37"/>
      <c r="V907" s="37"/>
      <c r="W907" s="37"/>
      <c r="X907" s="37"/>
      <c r="Y907" s="37"/>
      <c r="Z907" s="37"/>
    </row>
    <row r="908" spans="1:26" ht="15.75" customHeight="1" x14ac:dyDescent="0.2">
      <c r="A908" s="37"/>
      <c r="B908" s="36"/>
      <c r="C908" s="36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T908" s="37"/>
      <c r="U908" s="37"/>
      <c r="V908" s="37"/>
      <c r="W908" s="37"/>
      <c r="X908" s="37"/>
      <c r="Y908" s="37"/>
      <c r="Z908" s="37"/>
    </row>
    <row r="909" spans="1:26" ht="15.75" customHeight="1" x14ac:dyDescent="0.2">
      <c r="A909" s="37"/>
      <c r="B909" s="36"/>
      <c r="C909" s="36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T909" s="37"/>
      <c r="U909" s="37"/>
      <c r="V909" s="37"/>
      <c r="W909" s="37"/>
      <c r="X909" s="37"/>
      <c r="Y909" s="37"/>
      <c r="Z909" s="37"/>
    </row>
    <row r="910" spans="1:26" ht="15.75" customHeight="1" x14ac:dyDescent="0.2">
      <c r="A910" s="37"/>
      <c r="B910" s="36"/>
      <c r="C910" s="36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T910" s="37"/>
      <c r="U910" s="37"/>
      <c r="V910" s="37"/>
      <c r="W910" s="37"/>
      <c r="X910" s="37"/>
      <c r="Y910" s="37"/>
      <c r="Z910" s="37"/>
    </row>
    <row r="911" spans="1:26" ht="15.75" customHeight="1" x14ac:dyDescent="0.2">
      <c r="A911" s="37"/>
      <c r="B911" s="36"/>
      <c r="C911" s="36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T911" s="37"/>
      <c r="U911" s="37"/>
      <c r="V911" s="37"/>
      <c r="W911" s="37"/>
      <c r="X911" s="37"/>
      <c r="Y911" s="37"/>
      <c r="Z911" s="37"/>
    </row>
    <row r="912" spans="1:26" ht="15.75" customHeight="1" x14ac:dyDescent="0.2">
      <c r="A912" s="37"/>
      <c r="B912" s="36"/>
      <c r="C912" s="36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T912" s="37"/>
      <c r="U912" s="37"/>
      <c r="V912" s="37"/>
      <c r="W912" s="37"/>
      <c r="X912" s="37"/>
      <c r="Y912" s="37"/>
      <c r="Z912" s="37"/>
    </row>
    <row r="913" spans="1:26" ht="15.75" customHeight="1" x14ac:dyDescent="0.2">
      <c r="A913" s="37"/>
      <c r="B913" s="36"/>
      <c r="C913" s="36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T913" s="37"/>
      <c r="U913" s="37"/>
      <c r="V913" s="37"/>
      <c r="W913" s="37"/>
      <c r="X913" s="37"/>
      <c r="Y913" s="37"/>
      <c r="Z913" s="37"/>
    </row>
    <row r="914" spans="1:26" ht="15.75" customHeight="1" x14ac:dyDescent="0.2">
      <c r="A914" s="37"/>
      <c r="B914" s="36"/>
      <c r="C914" s="36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T914" s="37"/>
      <c r="U914" s="37"/>
      <c r="V914" s="37"/>
      <c r="W914" s="37"/>
      <c r="X914" s="37"/>
      <c r="Y914" s="37"/>
      <c r="Z914" s="37"/>
    </row>
    <row r="915" spans="1:26" ht="15.75" customHeight="1" x14ac:dyDescent="0.2">
      <c r="A915" s="37"/>
      <c r="B915" s="36"/>
      <c r="C915" s="36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T915" s="37"/>
      <c r="U915" s="37"/>
      <c r="V915" s="37"/>
      <c r="W915" s="37"/>
      <c r="X915" s="37"/>
      <c r="Y915" s="37"/>
      <c r="Z915" s="37"/>
    </row>
    <row r="916" spans="1:26" ht="15.75" customHeight="1" x14ac:dyDescent="0.2">
      <c r="A916" s="37"/>
      <c r="B916" s="36"/>
      <c r="C916" s="36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T916" s="37"/>
      <c r="U916" s="37"/>
      <c r="V916" s="37"/>
      <c r="W916" s="37"/>
      <c r="X916" s="37"/>
      <c r="Y916" s="37"/>
      <c r="Z916" s="37"/>
    </row>
    <row r="917" spans="1:26" ht="15.75" customHeight="1" x14ac:dyDescent="0.2">
      <c r="A917" s="37"/>
      <c r="B917" s="36"/>
      <c r="C917" s="36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T917" s="37"/>
      <c r="U917" s="37"/>
      <c r="V917" s="37"/>
      <c r="W917" s="37"/>
      <c r="X917" s="37"/>
      <c r="Y917" s="37"/>
      <c r="Z917" s="37"/>
    </row>
    <row r="918" spans="1:26" ht="15.75" customHeight="1" x14ac:dyDescent="0.2">
      <c r="A918" s="37"/>
      <c r="B918" s="36"/>
      <c r="C918" s="36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T918" s="37"/>
      <c r="U918" s="37"/>
      <c r="V918" s="37"/>
      <c r="W918" s="37"/>
      <c r="X918" s="37"/>
      <c r="Y918" s="37"/>
      <c r="Z918" s="37"/>
    </row>
    <row r="919" spans="1:26" ht="15.75" customHeight="1" x14ac:dyDescent="0.2">
      <c r="A919" s="37"/>
      <c r="B919" s="36"/>
      <c r="C919" s="36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T919" s="37"/>
      <c r="U919" s="37"/>
      <c r="V919" s="37"/>
      <c r="W919" s="37"/>
      <c r="X919" s="37"/>
      <c r="Y919" s="37"/>
      <c r="Z919" s="37"/>
    </row>
    <row r="920" spans="1:26" ht="15.75" customHeight="1" x14ac:dyDescent="0.2">
      <c r="A920" s="37"/>
      <c r="B920" s="36"/>
      <c r="C920" s="36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T920" s="37"/>
      <c r="U920" s="37"/>
      <c r="V920" s="37"/>
      <c r="W920" s="37"/>
      <c r="X920" s="37"/>
      <c r="Y920" s="37"/>
      <c r="Z920" s="37"/>
    </row>
    <row r="921" spans="1:26" ht="15.75" customHeight="1" x14ac:dyDescent="0.2">
      <c r="A921" s="37"/>
      <c r="B921" s="36"/>
      <c r="C921" s="36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T921" s="37"/>
      <c r="U921" s="37"/>
      <c r="V921" s="37"/>
      <c r="W921" s="37"/>
      <c r="X921" s="37"/>
      <c r="Y921" s="37"/>
      <c r="Z921" s="37"/>
    </row>
    <row r="922" spans="1:26" ht="15.75" customHeight="1" x14ac:dyDescent="0.2">
      <c r="A922" s="37"/>
      <c r="B922" s="36"/>
      <c r="C922" s="36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T922" s="37"/>
      <c r="U922" s="37"/>
      <c r="V922" s="37"/>
      <c r="W922" s="37"/>
      <c r="X922" s="37"/>
      <c r="Y922" s="37"/>
      <c r="Z922" s="37"/>
    </row>
    <row r="923" spans="1:26" ht="15.75" customHeight="1" x14ac:dyDescent="0.2">
      <c r="A923" s="37"/>
      <c r="B923" s="36"/>
      <c r="C923" s="36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T923" s="37"/>
      <c r="U923" s="37"/>
      <c r="V923" s="37"/>
      <c r="W923" s="37"/>
      <c r="X923" s="37"/>
      <c r="Y923" s="37"/>
      <c r="Z923" s="37"/>
    </row>
    <row r="924" spans="1:26" ht="15.75" customHeight="1" x14ac:dyDescent="0.2">
      <c r="A924" s="37"/>
      <c r="B924" s="36"/>
      <c r="C924" s="36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T924" s="37"/>
      <c r="U924" s="37"/>
      <c r="V924" s="37"/>
      <c r="W924" s="37"/>
      <c r="X924" s="37"/>
      <c r="Y924" s="37"/>
      <c r="Z924" s="37"/>
    </row>
    <row r="925" spans="1:26" ht="15.75" customHeight="1" x14ac:dyDescent="0.2">
      <c r="A925" s="37"/>
      <c r="B925" s="36"/>
      <c r="C925" s="36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T925" s="37"/>
      <c r="U925" s="37"/>
      <c r="V925" s="37"/>
      <c r="W925" s="37"/>
      <c r="X925" s="37"/>
      <c r="Y925" s="37"/>
      <c r="Z925" s="37"/>
    </row>
    <row r="926" spans="1:26" ht="15.75" customHeight="1" x14ac:dyDescent="0.2">
      <c r="A926" s="37"/>
      <c r="B926" s="36"/>
      <c r="C926" s="36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T926" s="37"/>
      <c r="U926" s="37"/>
      <c r="V926" s="37"/>
      <c r="W926" s="37"/>
      <c r="X926" s="37"/>
      <c r="Y926" s="37"/>
      <c r="Z926" s="37"/>
    </row>
    <row r="927" spans="1:26" ht="15.75" customHeight="1" x14ac:dyDescent="0.2">
      <c r="A927" s="37"/>
      <c r="B927" s="36"/>
      <c r="C927" s="36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T927" s="37"/>
      <c r="U927" s="37"/>
      <c r="V927" s="37"/>
      <c r="W927" s="37"/>
      <c r="X927" s="37"/>
      <c r="Y927" s="37"/>
      <c r="Z927" s="37"/>
    </row>
    <row r="928" spans="1:26" ht="15.75" customHeight="1" x14ac:dyDescent="0.2">
      <c r="A928" s="37"/>
      <c r="B928" s="36"/>
      <c r="C928" s="36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T928" s="37"/>
      <c r="U928" s="37"/>
      <c r="V928" s="37"/>
      <c r="W928" s="37"/>
      <c r="X928" s="37"/>
      <c r="Y928" s="37"/>
      <c r="Z928" s="37"/>
    </row>
    <row r="929" spans="1:26" ht="15.75" customHeight="1" x14ac:dyDescent="0.2">
      <c r="A929" s="37"/>
      <c r="B929" s="36"/>
      <c r="C929" s="36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T929" s="37"/>
      <c r="U929" s="37"/>
      <c r="V929" s="37"/>
      <c r="W929" s="37"/>
      <c r="X929" s="37"/>
      <c r="Y929" s="37"/>
      <c r="Z929" s="37"/>
    </row>
    <row r="930" spans="1:26" ht="15.75" customHeight="1" x14ac:dyDescent="0.2">
      <c r="A930" s="37"/>
      <c r="B930" s="36"/>
      <c r="C930" s="36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T930" s="37"/>
      <c r="U930" s="37"/>
      <c r="V930" s="37"/>
      <c r="W930" s="37"/>
      <c r="X930" s="37"/>
      <c r="Y930" s="37"/>
      <c r="Z930" s="37"/>
    </row>
    <row r="931" spans="1:26" ht="15.75" customHeight="1" x14ac:dyDescent="0.2">
      <c r="A931" s="37"/>
      <c r="B931" s="36"/>
      <c r="C931" s="36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T931" s="37"/>
      <c r="U931" s="37"/>
      <c r="V931" s="37"/>
      <c r="W931" s="37"/>
      <c r="X931" s="37"/>
      <c r="Y931" s="37"/>
      <c r="Z931" s="37"/>
    </row>
    <row r="932" spans="1:26" ht="15.75" customHeight="1" x14ac:dyDescent="0.2">
      <c r="A932" s="37"/>
      <c r="B932" s="36"/>
      <c r="C932" s="36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T932" s="37"/>
      <c r="U932" s="37"/>
      <c r="V932" s="37"/>
      <c r="W932" s="37"/>
      <c r="X932" s="37"/>
      <c r="Y932" s="37"/>
      <c r="Z932" s="37"/>
    </row>
    <row r="933" spans="1:26" ht="15.75" customHeight="1" x14ac:dyDescent="0.2">
      <c r="A933" s="37"/>
      <c r="B933" s="36"/>
      <c r="C933" s="36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T933" s="37"/>
      <c r="U933" s="37"/>
      <c r="V933" s="37"/>
      <c r="W933" s="37"/>
      <c r="X933" s="37"/>
      <c r="Y933" s="37"/>
      <c r="Z933" s="37"/>
    </row>
    <row r="934" spans="1:26" ht="15.75" customHeight="1" x14ac:dyDescent="0.2">
      <c r="A934" s="37"/>
      <c r="B934" s="36"/>
      <c r="C934" s="36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T934" s="37"/>
      <c r="U934" s="37"/>
      <c r="V934" s="37"/>
      <c r="W934" s="37"/>
      <c r="X934" s="37"/>
      <c r="Y934" s="37"/>
      <c r="Z934" s="37"/>
    </row>
    <row r="935" spans="1:26" ht="15.75" customHeight="1" x14ac:dyDescent="0.2">
      <c r="A935" s="37"/>
      <c r="B935" s="36"/>
      <c r="C935" s="36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T935" s="37"/>
      <c r="U935" s="37"/>
      <c r="V935" s="37"/>
      <c r="W935" s="37"/>
      <c r="X935" s="37"/>
      <c r="Y935" s="37"/>
      <c r="Z935" s="37"/>
    </row>
    <row r="936" spans="1:26" ht="15.75" customHeight="1" x14ac:dyDescent="0.2">
      <c r="A936" s="37"/>
      <c r="B936" s="36"/>
      <c r="C936" s="36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T936" s="37"/>
      <c r="U936" s="37"/>
      <c r="V936" s="37"/>
      <c r="W936" s="37"/>
      <c r="X936" s="37"/>
      <c r="Y936" s="37"/>
      <c r="Z936" s="37"/>
    </row>
    <row r="937" spans="1:26" ht="15.75" customHeight="1" x14ac:dyDescent="0.2">
      <c r="A937" s="37"/>
      <c r="B937" s="36"/>
      <c r="C937" s="36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T937" s="37"/>
      <c r="U937" s="37"/>
      <c r="V937" s="37"/>
      <c r="W937" s="37"/>
      <c r="X937" s="37"/>
      <c r="Y937" s="37"/>
      <c r="Z937" s="37"/>
    </row>
    <row r="938" spans="1:26" ht="15.75" customHeight="1" x14ac:dyDescent="0.2">
      <c r="A938" s="37"/>
      <c r="B938" s="36"/>
      <c r="C938" s="36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T938" s="37"/>
      <c r="U938" s="37"/>
      <c r="V938" s="37"/>
      <c r="W938" s="37"/>
      <c r="X938" s="37"/>
      <c r="Y938" s="37"/>
      <c r="Z938" s="37"/>
    </row>
    <row r="939" spans="1:26" ht="15.75" customHeight="1" x14ac:dyDescent="0.2">
      <c r="A939" s="37"/>
      <c r="B939" s="36"/>
      <c r="C939" s="36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T939" s="37"/>
      <c r="U939" s="37"/>
      <c r="V939" s="37"/>
      <c r="W939" s="37"/>
      <c r="X939" s="37"/>
      <c r="Y939" s="37"/>
      <c r="Z939" s="37"/>
    </row>
    <row r="940" spans="1:26" ht="15.75" customHeight="1" x14ac:dyDescent="0.2">
      <c r="A940" s="37"/>
      <c r="B940" s="36"/>
      <c r="C940" s="36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T940" s="37"/>
      <c r="U940" s="37"/>
      <c r="V940" s="37"/>
      <c r="W940" s="37"/>
      <c r="X940" s="37"/>
      <c r="Y940" s="37"/>
      <c r="Z940" s="37"/>
    </row>
    <row r="941" spans="1:26" ht="15.75" customHeight="1" x14ac:dyDescent="0.2">
      <c r="A941" s="37"/>
      <c r="B941" s="36"/>
      <c r="C941" s="36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T941" s="37"/>
      <c r="U941" s="37"/>
      <c r="V941" s="37"/>
      <c r="W941" s="37"/>
      <c r="X941" s="37"/>
      <c r="Y941" s="37"/>
      <c r="Z941" s="37"/>
    </row>
    <row r="942" spans="1:26" ht="15.75" customHeight="1" x14ac:dyDescent="0.2">
      <c r="A942" s="37"/>
      <c r="B942" s="36"/>
      <c r="C942" s="36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T942" s="37"/>
      <c r="U942" s="37"/>
      <c r="V942" s="37"/>
      <c r="W942" s="37"/>
      <c r="X942" s="37"/>
      <c r="Y942" s="37"/>
      <c r="Z942" s="37"/>
    </row>
    <row r="943" spans="1:26" ht="15.75" customHeight="1" x14ac:dyDescent="0.2">
      <c r="A943" s="37"/>
      <c r="B943" s="36"/>
      <c r="C943" s="36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T943" s="37"/>
      <c r="U943" s="37"/>
      <c r="V943" s="37"/>
      <c r="W943" s="37"/>
      <c r="X943" s="37"/>
      <c r="Y943" s="37"/>
      <c r="Z943" s="37"/>
    </row>
    <row r="944" spans="1:26" ht="15.75" customHeight="1" x14ac:dyDescent="0.2">
      <c r="A944" s="37"/>
      <c r="B944" s="36"/>
      <c r="C944" s="36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T944" s="37"/>
      <c r="U944" s="37"/>
      <c r="V944" s="37"/>
      <c r="W944" s="37"/>
      <c r="X944" s="37"/>
      <c r="Y944" s="37"/>
      <c r="Z944" s="37"/>
    </row>
    <row r="945" spans="1:26" ht="15.75" customHeight="1" x14ac:dyDescent="0.2">
      <c r="A945" s="37"/>
      <c r="B945" s="36"/>
      <c r="C945" s="36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T945" s="37"/>
      <c r="U945" s="37"/>
      <c r="V945" s="37"/>
      <c r="W945" s="37"/>
      <c r="X945" s="37"/>
      <c r="Y945" s="37"/>
      <c r="Z945" s="37"/>
    </row>
    <row r="946" spans="1:26" ht="15.75" customHeight="1" x14ac:dyDescent="0.2">
      <c r="A946" s="37"/>
      <c r="B946" s="36"/>
      <c r="C946" s="36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T946" s="37"/>
      <c r="U946" s="37"/>
      <c r="V946" s="37"/>
      <c r="W946" s="37"/>
      <c r="X946" s="37"/>
      <c r="Y946" s="37"/>
      <c r="Z946" s="37"/>
    </row>
    <row r="947" spans="1:26" ht="15.75" customHeight="1" x14ac:dyDescent="0.2">
      <c r="A947" s="37"/>
      <c r="B947" s="36"/>
      <c r="C947" s="36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T947" s="37"/>
      <c r="U947" s="37"/>
      <c r="V947" s="37"/>
      <c r="W947" s="37"/>
      <c r="X947" s="37"/>
      <c r="Y947" s="37"/>
      <c r="Z947" s="37"/>
    </row>
    <row r="948" spans="1:26" ht="15.75" customHeight="1" x14ac:dyDescent="0.2">
      <c r="A948" s="37"/>
      <c r="B948" s="36"/>
      <c r="C948" s="36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T948" s="37"/>
      <c r="U948" s="37"/>
      <c r="V948" s="37"/>
      <c r="W948" s="37"/>
      <c r="X948" s="37"/>
      <c r="Y948" s="37"/>
      <c r="Z948" s="37"/>
    </row>
    <row r="949" spans="1:26" ht="15.75" customHeight="1" x14ac:dyDescent="0.2">
      <c r="A949" s="37"/>
      <c r="B949" s="36"/>
      <c r="C949" s="36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T949" s="37"/>
      <c r="U949" s="37"/>
      <c r="V949" s="37"/>
      <c r="W949" s="37"/>
      <c r="X949" s="37"/>
      <c r="Y949" s="37"/>
      <c r="Z949" s="37"/>
    </row>
    <row r="950" spans="1:26" ht="15.75" customHeight="1" x14ac:dyDescent="0.2">
      <c r="A950" s="37"/>
      <c r="B950" s="36"/>
      <c r="C950" s="36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T950" s="37"/>
      <c r="U950" s="37"/>
      <c r="V950" s="37"/>
      <c r="W950" s="37"/>
      <c r="X950" s="37"/>
      <c r="Y950" s="37"/>
      <c r="Z950" s="37"/>
    </row>
    <row r="951" spans="1:26" ht="15.75" customHeight="1" x14ac:dyDescent="0.2">
      <c r="A951" s="37"/>
      <c r="B951" s="36"/>
      <c r="C951" s="36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T951" s="37"/>
      <c r="U951" s="37"/>
      <c r="V951" s="37"/>
      <c r="W951" s="37"/>
      <c r="X951" s="37"/>
      <c r="Y951" s="37"/>
      <c r="Z951" s="37"/>
    </row>
    <row r="952" spans="1:26" ht="15.75" customHeight="1" x14ac:dyDescent="0.2">
      <c r="A952" s="37"/>
      <c r="B952" s="36"/>
      <c r="C952" s="36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T952" s="37"/>
      <c r="U952" s="37"/>
      <c r="V952" s="37"/>
      <c r="W952" s="37"/>
      <c r="X952" s="37"/>
      <c r="Y952" s="37"/>
      <c r="Z952" s="37"/>
    </row>
    <row r="953" spans="1:26" ht="15.75" customHeight="1" x14ac:dyDescent="0.2">
      <c r="A953" s="37"/>
      <c r="B953" s="36"/>
      <c r="C953" s="36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T953" s="37"/>
      <c r="U953" s="37"/>
      <c r="V953" s="37"/>
      <c r="W953" s="37"/>
      <c r="X953" s="37"/>
      <c r="Y953" s="37"/>
      <c r="Z953" s="37"/>
    </row>
    <row r="954" spans="1:26" ht="15.75" customHeight="1" x14ac:dyDescent="0.2">
      <c r="A954" s="37"/>
      <c r="B954" s="36"/>
      <c r="C954" s="36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T954" s="37"/>
      <c r="U954" s="37"/>
      <c r="V954" s="37"/>
      <c r="W954" s="37"/>
      <c r="X954" s="37"/>
      <c r="Y954" s="37"/>
      <c r="Z954" s="37"/>
    </row>
    <row r="955" spans="1:26" ht="15.75" customHeight="1" x14ac:dyDescent="0.2">
      <c r="A955" s="37"/>
      <c r="B955" s="36"/>
      <c r="C955" s="36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T955" s="37"/>
      <c r="U955" s="37"/>
      <c r="V955" s="37"/>
      <c r="W955" s="37"/>
      <c r="X955" s="37"/>
      <c r="Y955" s="37"/>
      <c r="Z955" s="37"/>
    </row>
    <row r="956" spans="1:26" ht="15.75" customHeight="1" x14ac:dyDescent="0.2">
      <c r="A956" s="37"/>
      <c r="B956" s="36"/>
      <c r="C956" s="36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T956" s="37"/>
      <c r="U956" s="37"/>
      <c r="V956" s="37"/>
      <c r="W956" s="37"/>
      <c r="X956" s="37"/>
      <c r="Y956" s="37"/>
      <c r="Z956" s="37"/>
    </row>
    <row r="957" spans="1:26" ht="15.75" customHeight="1" x14ac:dyDescent="0.2">
      <c r="A957" s="37"/>
      <c r="B957" s="36"/>
      <c r="C957" s="36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T957" s="37"/>
      <c r="U957" s="37"/>
      <c r="V957" s="37"/>
      <c r="W957" s="37"/>
      <c r="X957" s="37"/>
      <c r="Y957" s="37"/>
      <c r="Z957" s="37"/>
    </row>
    <row r="958" spans="1:26" ht="15.75" customHeight="1" x14ac:dyDescent="0.2">
      <c r="A958" s="37"/>
      <c r="B958" s="36"/>
      <c r="C958" s="36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T958" s="37"/>
      <c r="U958" s="37"/>
      <c r="V958" s="37"/>
      <c r="W958" s="37"/>
      <c r="X958" s="37"/>
      <c r="Y958" s="37"/>
      <c r="Z958" s="37"/>
    </row>
    <row r="959" spans="1:26" ht="15.75" customHeight="1" x14ac:dyDescent="0.2">
      <c r="A959" s="37"/>
      <c r="B959" s="36"/>
      <c r="C959" s="36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T959" s="37"/>
      <c r="U959" s="37"/>
      <c r="V959" s="37"/>
      <c r="W959" s="37"/>
      <c r="X959" s="37"/>
      <c r="Y959" s="37"/>
      <c r="Z959" s="37"/>
    </row>
    <row r="960" spans="1:26" ht="15.75" customHeight="1" x14ac:dyDescent="0.2">
      <c r="A960" s="37"/>
      <c r="B960" s="36"/>
      <c r="C960" s="36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T960" s="37"/>
      <c r="U960" s="37"/>
      <c r="V960" s="37"/>
      <c r="W960" s="37"/>
      <c r="X960" s="37"/>
      <c r="Y960" s="37"/>
      <c r="Z960" s="37"/>
    </row>
    <row r="961" spans="1:26" ht="15.75" customHeight="1" x14ac:dyDescent="0.2">
      <c r="A961" s="37"/>
      <c r="B961" s="36"/>
      <c r="C961" s="36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T961" s="37"/>
      <c r="U961" s="37"/>
      <c r="V961" s="37"/>
      <c r="W961" s="37"/>
      <c r="X961" s="37"/>
      <c r="Y961" s="37"/>
      <c r="Z961" s="37"/>
    </row>
    <row r="962" spans="1:26" ht="15.75" customHeight="1" x14ac:dyDescent="0.2">
      <c r="A962" s="37"/>
      <c r="B962" s="36"/>
      <c r="C962" s="36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T962" s="37"/>
      <c r="U962" s="37"/>
      <c r="V962" s="37"/>
      <c r="W962" s="37"/>
      <c r="X962" s="37"/>
      <c r="Y962" s="37"/>
      <c r="Z962" s="37"/>
    </row>
    <row r="963" spans="1:26" ht="15.75" customHeight="1" x14ac:dyDescent="0.2">
      <c r="A963" s="37"/>
      <c r="B963" s="36"/>
      <c r="C963" s="36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T963" s="37"/>
      <c r="U963" s="37"/>
      <c r="V963" s="37"/>
      <c r="W963" s="37"/>
      <c r="X963" s="37"/>
      <c r="Y963" s="37"/>
      <c r="Z963" s="37"/>
    </row>
    <row r="964" spans="1:26" ht="15.75" customHeight="1" x14ac:dyDescent="0.2">
      <c r="A964" s="37"/>
      <c r="B964" s="36"/>
      <c r="C964" s="36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T964" s="37"/>
      <c r="U964" s="37"/>
      <c r="V964" s="37"/>
      <c r="W964" s="37"/>
      <c r="X964" s="37"/>
      <c r="Y964" s="37"/>
      <c r="Z964" s="37"/>
    </row>
    <row r="965" spans="1:26" ht="15.75" customHeight="1" x14ac:dyDescent="0.2">
      <c r="A965" s="37"/>
      <c r="B965" s="36"/>
      <c r="C965" s="36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T965" s="37"/>
      <c r="U965" s="37"/>
      <c r="V965" s="37"/>
      <c r="W965" s="37"/>
      <c r="X965" s="37"/>
      <c r="Y965" s="37"/>
      <c r="Z965" s="37"/>
    </row>
    <row r="966" spans="1:26" ht="15.75" customHeight="1" x14ac:dyDescent="0.2">
      <c r="A966" s="37"/>
      <c r="B966" s="36"/>
      <c r="C966" s="36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T966" s="37"/>
      <c r="U966" s="37"/>
      <c r="V966" s="37"/>
      <c r="W966" s="37"/>
      <c r="X966" s="37"/>
      <c r="Y966" s="37"/>
      <c r="Z966" s="37"/>
    </row>
    <row r="967" spans="1:26" ht="15.75" customHeight="1" x14ac:dyDescent="0.2">
      <c r="A967" s="37"/>
      <c r="B967" s="36"/>
      <c r="C967" s="36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T967" s="37"/>
      <c r="U967" s="37"/>
      <c r="V967" s="37"/>
      <c r="W967" s="37"/>
      <c r="X967" s="37"/>
      <c r="Y967" s="37"/>
      <c r="Z967" s="37"/>
    </row>
    <row r="968" spans="1:26" ht="15.75" customHeight="1" x14ac:dyDescent="0.2">
      <c r="A968" s="37"/>
      <c r="B968" s="36"/>
      <c r="C968" s="36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T968" s="37"/>
      <c r="U968" s="37"/>
      <c r="V968" s="37"/>
      <c r="W968" s="37"/>
      <c r="X968" s="37"/>
      <c r="Y968" s="37"/>
      <c r="Z968" s="37"/>
    </row>
    <row r="969" spans="1:26" ht="15.75" customHeight="1" x14ac:dyDescent="0.2">
      <c r="A969" s="37"/>
      <c r="B969" s="36"/>
      <c r="C969" s="36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T969" s="37"/>
      <c r="U969" s="37"/>
      <c r="V969" s="37"/>
      <c r="W969" s="37"/>
      <c r="X969" s="37"/>
      <c r="Y969" s="37"/>
      <c r="Z969" s="37"/>
    </row>
    <row r="970" spans="1:26" ht="15.75" customHeight="1" x14ac:dyDescent="0.2">
      <c r="A970" s="37"/>
      <c r="B970" s="36"/>
      <c r="C970" s="36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T970" s="37"/>
      <c r="U970" s="37"/>
      <c r="V970" s="37"/>
      <c r="W970" s="37"/>
      <c r="X970" s="37"/>
      <c r="Y970" s="37"/>
      <c r="Z970" s="37"/>
    </row>
    <row r="971" spans="1:26" ht="15.75" customHeight="1" x14ac:dyDescent="0.2">
      <c r="A971" s="37"/>
      <c r="B971" s="36"/>
      <c r="C971" s="36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T971" s="37"/>
      <c r="U971" s="37"/>
      <c r="V971" s="37"/>
      <c r="W971" s="37"/>
      <c r="X971" s="37"/>
      <c r="Y971" s="37"/>
      <c r="Z971" s="37"/>
    </row>
    <row r="972" spans="1:26" ht="15.75" customHeight="1" x14ac:dyDescent="0.2">
      <c r="A972" s="37"/>
      <c r="B972" s="36"/>
      <c r="C972" s="36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T972" s="37"/>
      <c r="U972" s="37"/>
      <c r="V972" s="37"/>
      <c r="W972" s="37"/>
      <c r="X972" s="37"/>
      <c r="Y972" s="37"/>
      <c r="Z972" s="37"/>
    </row>
    <row r="973" spans="1:26" ht="15.75" customHeight="1" x14ac:dyDescent="0.2">
      <c r="A973" s="37"/>
      <c r="B973" s="36"/>
      <c r="C973" s="36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T973" s="37"/>
      <c r="U973" s="37"/>
      <c r="V973" s="37"/>
      <c r="W973" s="37"/>
      <c r="X973" s="37"/>
      <c r="Y973" s="37"/>
      <c r="Z973" s="37"/>
    </row>
    <row r="974" spans="1:26" ht="15.75" customHeight="1" x14ac:dyDescent="0.2">
      <c r="A974" s="37"/>
      <c r="B974" s="36"/>
      <c r="C974" s="36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T974" s="37"/>
      <c r="U974" s="37"/>
      <c r="V974" s="37"/>
      <c r="W974" s="37"/>
      <c r="X974" s="37"/>
      <c r="Y974" s="37"/>
      <c r="Z974" s="37"/>
    </row>
    <row r="975" spans="1:26" ht="15.75" customHeight="1" x14ac:dyDescent="0.2">
      <c r="A975" s="37"/>
      <c r="B975" s="36"/>
      <c r="C975" s="36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T975" s="37"/>
      <c r="U975" s="37"/>
      <c r="V975" s="37"/>
      <c r="W975" s="37"/>
      <c r="X975" s="37"/>
      <c r="Y975" s="37"/>
      <c r="Z975" s="37"/>
    </row>
    <row r="976" spans="1:26" ht="15.75" customHeight="1" x14ac:dyDescent="0.2">
      <c r="A976" s="37"/>
      <c r="B976" s="36"/>
      <c r="C976" s="36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T976" s="37"/>
      <c r="U976" s="37"/>
      <c r="V976" s="37"/>
      <c r="W976" s="37"/>
      <c r="X976" s="37"/>
      <c r="Y976" s="37"/>
      <c r="Z976" s="37"/>
    </row>
    <row r="977" spans="1:26" ht="15.75" customHeight="1" x14ac:dyDescent="0.2">
      <c r="A977" s="37"/>
      <c r="B977" s="36"/>
      <c r="C977" s="36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T977" s="37"/>
      <c r="U977" s="37"/>
      <c r="V977" s="37"/>
      <c r="W977" s="37"/>
      <c r="X977" s="37"/>
      <c r="Y977" s="37"/>
      <c r="Z977" s="37"/>
    </row>
    <row r="978" spans="1:26" ht="15.75" customHeight="1" x14ac:dyDescent="0.2">
      <c r="A978" s="37"/>
      <c r="B978" s="36"/>
      <c r="C978" s="36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T978" s="37"/>
      <c r="U978" s="37"/>
      <c r="V978" s="37"/>
      <c r="W978" s="37"/>
      <c r="X978" s="37"/>
      <c r="Y978" s="37"/>
      <c r="Z978" s="37"/>
    </row>
    <row r="979" spans="1:26" ht="15.75" customHeight="1" x14ac:dyDescent="0.2">
      <c r="A979" s="37"/>
      <c r="B979" s="36"/>
      <c r="C979" s="36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T979" s="37"/>
      <c r="U979" s="37"/>
      <c r="V979" s="37"/>
      <c r="W979" s="37"/>
      <c r="X979" s="37"/>
      <c r="Y979" s="37"/>
      <c r="Z979" s="37"/>
    </row>
    <row r="980" spans="1:26" ht="15.75" customHeight="1" x14ac:dyDescent="0.2">
      <c r="A980" s="37"/>
      <c r="B980" s="36"/>
      <c r="C980" s="36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T980" s="37"/>
      <c r="U980" s="37"/>
      <c r="V980" s="37"/>
      <c r="W980" s="37"/>
      <c r="X980" s="37"/>
      <c r="Y980" s="37"/>
      <c r="Z980" s="37"/>
    </row>
    <row r="981" spans="1:26" ht="15.75" customHeight="1" x14ac:dyDescent="0.2">
      <c r="A981" s="37"/>
      <c r="B981" s="36"/>
      <c r="C981" s="36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T981" s="37"/>
      <c r="U981" s="37"/>
      <c r="V981" s="37"/>
      <c r="W981" s="37"/>
      <c r="X981" s="37"/>
      <c r="Y981" s="37"/>
      <c r="Z981" s="37"/>
    </row>
    <row r="982" spans="1:26" ht="15.75" customHeight="1" x14ac:dyDescent="0.2">
      <c r="A982" s="37"/>
      <c r="B982" s="36"/>
      <c r="C982" s="36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T982" s="37"/>
      <c r="U982" s="37"/>
      <c r="V982" s="37"/>
      <c r="W982" s="37"/>
      <c r="X982" s="37"/>
      <c r="Y982" s="37"/>
      <c r="Z982" s="37"/>
    </row>
    <row r="983" spans="1:26" ht="15.75" customHeight="1" x14ac:dyDescent="0.2">
      <c r="A983" s="37"/>
      <c r="B983" s="36"/>
      <c r="C983" s="36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T983" s="37"/>
      <c r="U983" s="37"/>
      <c r="V983" s="37"/>
      <c r="W983" s="37"/>
      <c r="X983" s="37"/>
      <c r="Y983" s="37"/>
      <c r="Z983" s="37"/>
    </row>
    <row r="984" spans="1:26" ht="15.75" customHeight="1" x14ac:dyDescent="0.2">
      <c r="A984" s="37"/>
      <c r="B984" s="36"/>
      <c r="C984" s="36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T984" s="37"/>
      <c r="U984" s="37"/>
      <c r="V984" s="37"/>
      <c r="W984" s="37"/>
      <c r="X984" s="37"/>
      <c r="Y984" s="37"/>
      <c r="Z984" s="37"/>
    </row>
    <row r="985" spans="1:26" ht="15.75" customHeight="1" x14ac:dyDescent="0.2">
      <c r="A985" s="37"/>
      <c r="B985" s="36"/>
      <c r="C985" s="36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T985" s="37"/>
      <c r="U985" s="37"/>
      <c r="V985" s="37"/>
      <c r="W985" s="37"/>
      <c r="X985" s="37"/>
      <c r="Y985" s="37"/>
      <c r="Z985" s="37"/>
    </row>
    <row r="986" spans="1:26" ht="15.75" customHeight="1" x14ac:dyDescent="0.2">
      <c r="A986" s="37"/>
      <c r="B986" s="36"/>
      <c r="C986" s="36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T986" s="37"/>
      <c r="U986" s="37"/>
      <c r="V986" s="37"/>
      <c r="W986" s="37"/>
      <c r="X986" s="37"/>
      <c r="Y986" s="37"/>
      <c r="Z986" s="37"/>
    </row>
    <row r="987" spans="1:26" ht="15.75" customHeight="1" x14ac:dyDescent="0.2">
      <c r="A987" s="37"/>
      <c r="B987" s="36"/>
      <c r="C987" s="36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T987" s="37"/>
      <c r="U987" s="37"/>
      <c r="V987" s="37"/>
      <c r="W987" s="37"/>
      <c r="X987" s="37"/>
      <c r="Y987" s="37"/>
      <c r="Z987" s="37"/>
    </row>
    <row r="988" spans="1:26" ht="15.75" customHeight="1" x14ac:dyDescent="0.2">
      <c r="A988" s="37"/>
      <c r="B988" s="36"/>
      <c r="C988" s="36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T988" s="37"/>
      <c r="U988" s="37"/>
      <c r="V988" s="37"/>
      <c r="W988" s="37"/>
      <c r="X988" s="37"/>
      <c r="Y988" s="37"/>
      <c r="Z988" s="37"/>
    </row>
    <row r="989" spans="1:26" ht="15.75" customHeight="1" x14ac:dyDescent="0.2">
      <c r="A989" s="37"/>
      <c r="B989" s="36"/>
      <c r="C989" s="36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T989" s="37"/>
      <c r="U989" s="37"/>
      <c r="V989" s="37"/>
      <c r="W989" s="37"/>
      <c r="X989" s="37"/>
      <c r="Y989" s="37"/>
      <c r="Z989" s="37"/>
    </row>
    <row r="990" spans="1:26" ht="15.75" customHeight="1" x14ac:dyDescent="0.2">
      <c r="A990" s="37"/>
      <c r="B990" s="36"/>
      <c r="C990" s="36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T990" s="37"/>
      <c r="U990" s="37"/>
      <c r="V990" s="37"/>
      <c r="W990" s="37"/>
      <c r="X990" s="37"/>
      <c r="Y990" s="37"/>
      <c r="Z990" s="37"/>
    </row>
    <row r="991" spans="1:26" ht="15.75" customHeight="1" x14ac:dyDescent="0.2">
      <c r="A991" s="37"/>
      <c r="B991" s="36"/>
      <c r="C991" s="36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T991" s="37"/>
      <c r="U991" s="37"/>
      <c r="V991" s="37"/>
      <c r="W991" s="37"/>
      <c r="X991" s="37"/>
      <c r="Y991" s="37"/>
      <c r="Z991" s="37"/>
    </row>
    <row r="992" spans="1:26" ht="15.75" customHeight="1" x14ac:dyDescent="0.2">
      <c r="A992" s="37"/>
      <c r="B992" s="36"/>
      <c r="C992" s="36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T992" s="37"/>
      <c r="U992" s="37"/>
      <c r="V992" s="37"/>
      <c r="W992" s="37"/>
      <c r="X992" s="37"/>
      <c r="Y992" s="37"/>
      <c r="Z992" s="37"/>
    </row>
    <row r="993" spans="1:26" ht="15.75" customHeight="1" x14ac:dyDescent="0.2">
      <c r="A993" s="37"/>
      <c r="B993" s="36"/>
      <c r="C993" s="36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T993" s="37"/>
      <c r="U993" s="37"/>
      <c r="V993" s="37"/>
      <c r="W993" s="37"/>
      <c r="X993" s="37"/>
      <c r="Y993" s="37"/>
      <c r="Z993" s="37"/>
    </row>
    <row r="994" spans="1:26" ht="15.75" customHeight="1" x14ac:dyDescent="0.2">
      <c r="A994" s="37"/>
      <c r="B994" s="36"/>
      <c r="C994" s="36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T994" s="37"/>
      <c r="U994" s="37"/>
      <c r="V994" s="37"/>
      <c r="W994" s="37"/>
      <c r="X994" s="37"/>
      <c r="Y994" s="37"/>
      <c r="Z994" s="37"/>
    </row>
    <row r="995" spans="1:26" ht="15.75" customHeight="1" x14ac:dyDescent="0.2">
      <c r="A995" s="37"/>
      <c r="B995" s="36"/>
      <c r="C995" s="36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T995" s="37"/>
      <c r="U995" s="37"/>
      <c r="V995" s="37"/>
      <c r="W995" s="37"/>
      <c r="X995" s="37"/>
      <c r="Y995" s="37"/>
      <c r="Z995" s="37"/>
    </row>
    <row r="996" spans="1:26" ht="15.75" customHeight="1" x14ac:dyDescent="0.2">
      <c r="A996" s="37"/>
      <c r="B996" s="36"/>
      <c r="C996" s="36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T996" s="37"/>
      <c r="U996" s="37"/>
      <c r="V996" s="37"/>
      <c r="W996" s="37"/>
      <c r="X996" s="37"/>
      <c r="Y996" s="37"/>
      <c r="Z996" s="37"/>
    </row>
    <row r="997" spans="1:26" ht="15.75" customHeight="1" x14ac:dyDescent="0.2">
      <c r="A997" s="37"/>
      <c r="B997" s="36"/>
      <c r="C997" s="36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T997" s="37"/>
      <c r="U997" s="37"/>
      <c r="V997" s="37"/>
      <c r="W997" s="37"/>
      <c r="X997" s="37"/>
      <c r="Y997" s="37"/>
      <c r="Z997" s="37"/>
    </row>
    <row r="998" spans="1:26" ht="15.75" customHeight="1" x14ac:dyDescent="0.2">
      <c r="A998" s="37"/>
      <c r="B998" s="36"/>
      <c r="C998" s="36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T998" s="37"/>
      <c r="U998" s="37"/>
      <c r="V998" s="37"/>
      <c r="W998" s="37"/>
      <c r="X998" s="37"/>
      <c r="Y998" s="37"/>
      <c r="Z998" s="37"/>
    </row>
    <row r="999" spans="1:26" ht="15.75" customHeight="1" x14ac:dyDescent="0.2">
      <c r="A999" s="37"/>
      <c r="B999" s="36"/>
      <c r="C999" s="36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T999" s="37"/>
      <c r="U999" s="37"/>
      <c r="V999" s="37"/>
      <c r="W999" s="37"/>
      <c r="X999" s="37"/>
      <c r="Y999" s="37"/>
      <c r="Z999" s="37"/>
    </row>
    <row r="1000" spans="1:26" ht="15.75" customHeight="1" x14ac:dyDescent="0.2">
      <c r="A1000" s="37"/>
      <c r="B1000" s="36"/>
      <c r="C1000" s="36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T1000" s="37"/>
      <c r="U1000" s="37"/>
      <c r="V1000" s="37"/>
      <c r="W1000" s="37"/>
      <c r="X1000" s="37"/>
      <c r="Y1000" s="37"/>
      <c r="Z1000" s="37"/>
    </row>
  </sheetData>
  <autoFilter ref="A2:Q81" xr:uid="{00000000-0009-0000-0000-000001000000}"/>
  <mergeCells count="1">
    <mergeCell ref="A1:C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2"/>
  <cols>
    <col min="1" max="1" width="16.5" customWidth="1"/>
    <col min="2" max="26" width="10.6640625" customWidth="1"/>
  </cols>
  <sheetData>
    <row r="1" spans="1:26" ht="43" x14ac:dyDescent="0.2">
      <c r="A1" s="64" t="s">
        <v>724</v>
      </c>
      <c r="B1" s="64" t="s">
        <v>725</v>
      </c>
      <c r="C1" s="64" t="s">
        <v>726</v>
      </c>
      <c r="D1" s="64" t="s">
        <v>727</v>
      </c>
      <c r="E1" s="64" t="s">
        <v>728</v>
      </c>
      <c r="F1" s="64" t="s">
        <v>729</v>
      </c>
      <c r="G1" s="64" t="s">
        <v>730</v>
      </c>
      <c r="H1" s="65"/>
      <c r="I1" s="65"/>
      <c r="J1" s="65" t="s">
        <v>731</v>
      </c>
      <c r="K1" s="65" t="s">
        <v>732</v>
      </c>
      <c r="L1" s="65" t="s">
        <v>733</v>
      </c>
      <c r="M1" s="65" t="s">
        <v>734</v>
      </c>
      <c r="N1" s="65" t="s">
        <v>735</v>
      </c>
      <c r="O1" s="65" t="s">
        <v>736</v>
      </c>
      <c r="P1" s="65" t="s">
        <v>737</v>
      </c>
      <c r="Q1" s="65" t="s">
        <v>738</v>
      </c>
      <c r="R1" s="65" t="s">
        <v>739</v>
      </c>
      <c r="S1" s="65" t="s">
        <v>740</v>
      </c>
      <c r="T1" s="65"/>
      <c r="U1" s="65"/>
      <c r="V1" s="65"/>
      <c r="W1" s="65"/>
      <c r="X1" s="65"/>
      <c r="Y1" s="65"/>
      <c r="Z1" s="65"/>
    </row>
    <row r="2" spans="1:26" x14ac:dyDescent="0.2">
      <c r="A2" s="66" t="s">
        <v>741</v>
      </c>
      <c r="B2" s="67">
        <v>0.61</v>
      </c>
      <c r="C2" s="66">
        <v>0.03</v>
      </c>
      <c r="D2" s="67">
        <v>0.01</v>
      </c>
      <c r="E2" s="67">
        <v>43.6</v>
      </c>
      <c r="F2" s="67">
        <v>5.5</v>
      </c>
      <c r="G2" s="67">
        <v>3.2</v>
      </c>
      <c r="J2" s="24">
        <f>AVERAGE(E2:E17)</f>
        <v>45.056249999999999</v>
      </c>
      <c r="K2" s="24">
        <f>AVERAGE(E18:E36)</f>
        <v>48.10526315789474</v>
      </c>
      <c r="L2" s="24">
        <f>AVERAGE(E37:E42)</f>
        <v>43.733333333333341</v>
      </c>
      <c r="M2" s="24">
        <f>AVERAGE(E43:E53)</f>
        <v>43.981818181818177</v>
      </c>
      <c r="N2" s="24">
        <f>AVERAGE(E55:E59)</f>
        <v>46.28</v>
      </c>
      <c r="O2" s="24">
        <f>AVERAGE(E60:E62)</f>
        <v>43.300000000000004</v>
      </c>
      <c r="P2" s="24">
        <f>AVERAGE(E63:E81)</f>
        <v>42.536842105263162</v>
      </c>
      <c r="Q2" s="24">
        <f>AVERAGE(E82:E98)</f>
        <v>51.523529411764713</v>
      </c>
      <c r="R2" s="24">
        <f>AVERAGE(E99:E130)</f>
        <v>48.028125000000003</v>
      </c>
      <c r="S2" s="24">
        <f>AVERAGE(E131:E145)</f>
        <v>49.98</v>
      </c>
    </row>
    <row r="3" spans="1:26" x14ac:dyDescent="0.2">
      <c r="A3" s="66" t="s">
        <v>742</v>
      </c>
      <c r="B3" s="67">
        <v>0.63</v>
      </c>
      <c r="C3" s="66">
        <v>0.03</v>
      </c>
      <c r="D3" s="67">
        <v>0.01</v>
      </c>
      <c r="E3" s="67">
        <v>39.5</v>
      </c>
      <c r="F3" s="67">
        <v>4.9000000000000004</v>
      </c>
      <c r="G3" s="67">
        <v>2.9</v>
      </c>
    </row>
    <row r="4" spans="1:26" x14ac:dyDescent="0.2">
      <c r="A4" s="66" t="s">
        <v>743</v>
      </c>
      <c r="B4" s="67">
        <v>0.56999999999999995</v>
      </c>
      <c r="C4" s="66">
        <v>0.03</v>
      </c>
      <c r="D4" s="67">
        <v>0.01</v>
      </c>
      <c r="E4" s="68">
        <v>59.5</v>
      </c>
      <c r="F4" s="67">
        <v>10.9</v>
      </c>
      <c r="G4" s="67">
        <v>6.3</v>
      </c>
    </row>
    <row r="5" spans="1:26" x14ac:dyDescent="0.2">
      <c r="A5" s="66" t="s">
        <v>744</v>
      </c>
      <c r="B5" s="67">
        <v>0.56000000000000005</v>
      </c>
      <c r="C5" s="66">
        <v>0.04</v>
      </c>
      <c r="D5" s="67">
        <v>0.01</v>
      </c>
      <c r="E5" s="68">
        <v>65.599999999999994</v>
      </c>
      <c r="F5" s="67">
        <v>3.5</v>
      </c>
      <c r="G5" s="67">
        <v>2</v>
      </c>
    </row>
    <row r="6" spans="1:26" x14ac:dyDescent="0.2">
      <c r="A6" s="66" t="s">
        <v>745</v>
      </c>
      <c r="B6" s="67">
        <v>0.6</v>
      </c>
      <c r="C6" s="66">
        <v>0.04</v>
      </c>
      <c r="D6" s="67">
        <v>0.01</v>
      </c>
      <c r="E6" s="67">
        <v>49.4</v>
      </c>
      <c r="F6" s="67">
        <v>3.7</v>
      </c>
      <c r="G6" s="67">
        <v>2.2000000000000002</v>
      </c>
    </row>
    <row r="7" spans="1:26" x14ac:dyDescent="0.2">
      <c r="A7" s="66" t="s">
        <v>746</v>
      </c>
      <c r="B7" s="67">
        <v>0.62</v>
      </c>
      <c r="C7" s="66">
        <v>0.04</v>
      </c>
      <c r="D7" s="67">
        <v>0.01</v>
      </c>
      <c r="E7" s="67">
        <v>42.1</v>
      </c>
      <c r="F7" s="67">
        <v>5.7</v>
      </c>
      <c r="G7" s="67">
        <v>2.5</v>
      </c>
    </row>
    <row r="8" spans="1:26" x14ac:dyDescent="0.2">
      <c r="A8" s="66" t="s">
        <v>747</v>
      </c>
      <c r="B8" s="67">
        <v>0.62</v>
      </c>
      <c r="C8" s="66">
        <v>0.03</v>
      </c>
      <c r="D8" s="67">
        <v>0.01</v>
      </c>
      <c r="E8" s="67">
        <v>42.2</v>
      </c>
      <c r="F8" s="67">
        <v>8.8000000000000007</v>
      </c>
      <c r="G8" s="67">
        <v>3.9</v>
      </c>
    </row>
    <row r="9" spans="1:26" x14ac:dyDescent="0.2">
      <c r="A9" s="66" t="s">
        <v>748</v>
      </c>
      <c r="B9" s="67">
        <v>0.53</v>
      </c>
      <c r="C9" s="66">
        <v>0.03</v>
      </c>
      <c r="D9" s="67">
        <v>0.01</v>
      </c>
      <c r="E9" s="67">
        <v>39.5</v>
      </c>
      <c r="F9" s="67">
        <v>2.5</v>
      </c>
      <c r="G9" s="67">
        <v>1.3</v>
      </c>
    </row>
    <row r="10" spans="1:26" x14ac:dyDescent="0.2">
      <c r="A10" s="66" t="s">
        <v>749</v>
      </c>
      <c r="B10" s="67">
        <v>0.57999999999999996</v>
      </c>
      <c r="C10" s="66">
        <v>0.04</v>
      </c>
      <c r="D10" s="67">
        <v>0.01</v>
      </c>
      <c r="E10" s="68">
        <v>56.4</v>
      </c>
      <c r="F10" s="67">
        <v>5.9</v>
      </c>
      <c r="G10" s="67">
        <v>2.9</v>
      </c>
    </row>
    <row r="11" spans="1:26" x14ac:dyDescent="0.2">
      <c r="A11" s="66" t="s">
        <v>750</v>
      </c>
      <c r="B11" s="67">
        <v>0.63</v>
      </c>
      <c r="C11" s="66">
        <v>0.04</v>
      </c>
      <c r="D11" s="67">
        <v>0.01</v>
      </c>
      <c r="E11" s="67">
        <v>38.799999999999997</v>
      </c>
      <c r="F11" s="67">
        <v>16</v>
      </c>
      <c r="G11" s="67">
        <v>8</v>
      </c>
    </row>
    <row r="12" spans="1:26" x14ac:dyDescent="0.2">
      <c r="A12" s="66" t="s">
        <v>751</v>
      </c>
      <c r="B12" s="67">
        <v>0.62</v>
      </c>
      <c r="C12" s="66">
        <v>0.05</v>
      </c>
      <c r="D12" s="67">
        <v>0.02</v>
      </c>
      <c r="E12" s="67">
        <v>44.4</v>
      </c>
      <c r="F12" s="67">
        <v>15.6</v>
      </c>
      <c r="G12" s="67">
        <v>7.8</v>
      </c>
    </row>
    <row r="13" spans="1:26" x14ac:dyDescent="0.2">
      <c r="A13" s="66" t="s">
        <v>752</v>
      </c>
      <c r="B13" s="67">
        <v>0.62</v>
      </c>
      <c r="C13" s="66">
        <v>0.04</v>
      </c>
      <c r="D13" s="67">
        <v>0.01</v>
      </c>
      <c r="E13" s="67">
        <v>40.6</v>
      </c>
      <c r="F13" s="67">
        <v>12.8</v>
      </c>
      <c r="G13" s="67">
        <v>6.4</v>
      </c>
    </row>
    <row r="14" spans="1:26" x14ac:dyDescent="0.2">
      <c r="A14" s="66" t="s">
        <v>753</v>
      </c>
      <c r="B14" s="67">
        <v>0.6</v>
      </c>
      <c r="C14" s="66">
        <v>0.03</v>
      </c>
      <c r="D14" s="67">
        <v>0.01</v>
      </c>
      <c r="E14" s="67">
        <v>47.8</v>
      </c>
      <c r="F14" s="67">
        <v>7.9</v>
      </c>
      <c r="G14" s="67">
        <v>4.5999999999999996</v>
      </c>
    </row>
    <row r="15" spans="1:26" x14ac:dyDescent="0.2">
      <c r="A15" s="66" t="s">
        <v>754</v>
      </c>
      <c r="B15" s="67">
        <v>0.64</v>
      </c>
      <c r="C15" s="66">
        <v>0.04</v>
      </c>
      <c r="D15" s="67">
        <v>0.01</v>
      </c>
      <c r="E15" s="67">
        <v>34.6</v>
      </c>
      <c r="F15" s="67">
        <v>15.2</v>
      </c>
      <c r="G15" s="67">
        <v>8.8000000000000007</v>
      </c>
    </row>
    <row r="16" spans="1:26" x14ac:dyDescent="0.2">
      <c r="A16" s="66" t="s">
        <v>755</v>
      </c>
      <c r="B16" s="67">
        <v>0.63</v>
      </c>
      <c r="C16" s="66">
        <v>0.04</v>
      </c>
      <c r="D16" s="67">
        <v>0.01</v>
      </c>
      <c r="E16" s="67">
        <v>40.299999999999997</v>
      </c>
      <c r="F16" s="67">
        <v>16.899999999999999</v>
      </c>
      <c r="G16" s="67">
        <v>8.4</v>
      </c>
    </row>
    <row r="17" spans="1:7" x14ac:dyDescent="0.2">
      <c r="A17" s="66" t="s">
        <v>756</v>
      </c>
      <c r="B17" s="67">
        <v>0.64</v>
      </c>
      <c r="C17" s="66">
        <v>0.04</v>
      </c>
      <c r="D17" s="67">
        <v>0.01</v>
      </c>
      <c r="E17" s="67">
        <v>36.6</v>
      </c>
      <c r="F17" s="67">
        <v>19.2</v>
      </c>
      <c r="G17" s="67">
        <v>9.6</v>
      </c>
    </row>
    <row r="18" spans="1:7" x14ac:dyDescent="0.2">
      <c r="A18" s="66" t="s">
        <v>757</v>
      </c>
      <c r="B18" s="67">
        <v>0.56999999999999995</v>
      </c>
      <c r="C18" s="66">
        <v>0.01</v>
      </c>
      <c r="D18" s="67">
        <v>0.01</v>
      </c>
      <c r="E18" s="68">
        <v>59.2</v>
      </c>
      <c r="F18" s="67">
        <v>8.9</v>
      </c>
      <c r="G18" s="67">
        <v>5.2</v>
      </c>
    </row>
    <row r="19" spans="1:7" x14ac:dyDescent="0.2">
      <c r="A19" s="66" t="s">
        <v>758</v>
      </c>
      <c r="B19" s="67">
        <v>0.57999999999999996</v>
      </c>
      <c r="C19" s="66">
        <v>0.01</v>
      </c>
      <c r="D19" s="67">
        <v>0.01</v>
      </c>
      <c r="E19" s="68">
        <v>58</v>
      </c>
      <c r="F19" s="67">
        <v>8.6</v>
      </c>
      <c r="G19" s="67">
        <v>5</v>
      </c>
    </row>
    <row r="20" spans="1:7" x14ac:dyDescent="0.2">
      <c r="A20" s="66" t="s">
        <v>759</v>
      </c>
      <c r="B20" s="67">
        <v>0.57999999999999996</v>
      </c>
      <c r="C20" s="66">
        <v>0.01</v>
      </c>
      <c r="D20" s="67">
        <v>0.01</v>
      </c>
      <c r="E20" s="68">
        <v>58.3</v>
      </c>
      <c r="F20" s="67">
        <v>1.8</v>
      </c>
      <c r="G20" s="67">
        <v>1.1000000000000001</v>
      </c>
    </row>
    <row r="21" spans="1:7" ht="15.75" customHeight="1" x14ac:dyDescent="0.2">
      <c r="A21" s="66" t="s">
        <v>760</v>
      </c>
      <c r="B21" s="67">
        <v>0.57999999999999996</v>
      </c>
      <c r="C21" s="66">
        <v>0.01</v>
      </c>
      <c r="D21" s="67">
        <v>0.01</v>
      </c>
      <c r="E21" s="68">
        <v>58.4</v>
      </c>
      <c r="F21" s="67">
        <v>10.1</v>
      </c>
      <c r="G21" s="67">
        <v>5.8</v>
      </c>
    </row>
    <row r="22" spans="1:7" ht="15.75" customHeight="1" x14ac:dyDescent="0.2">
      <c r="A22" s="66" t="s">
        <v>761</v>
      </c>
      <c r="B22" s="67">
        <v>0.59</v>
      </c>
      <c r="C22" s="66">
        <v>0.02</v>
      </c>
      <c r="D22" s="67">
        <v>0.02</v>
      </c>
      <c r="E22" s="68">
        <v>54.7</v>
      </c>
      <c r="F22" s="67">
        <v>12.2</v>
      </c>
      <c r="G22" s="67">
        <v>7</v>
      </c>
    </row>
    <row r="23" spans="1:7" ht="15.75" customHeight="1" x14ac:dyDescent="0.2">
      <c r="A23" s="66" t="s">
        <v>762</v>
      </c>
      <c r="B23" s="67">
        <v>0.57999999999999996</v>
      </c>
      <c r="C23" s="66">
        <v>0.01</v>
      </c>
      <c r="D23" s="67">
        <v>0.01</v>
      </c>
      <c r="E23" s="68">
        <v>57.4</v>
      </c>
      <c r="F23" s="67">
        <v>1.2</v>
      </c>
      <c r="G23" s="67">
        <v>0.7</v>
      </c>
    </row>
    <row r="24" spans="1:7" ht="15.75" customHeight="1" x14ac:dyDescent="0.2">
      <c r="A24" s="66" t="s">
        <v>763</v>
      </c>
      <c r="B24" s="67">
        <v>0.57999999999999996</v>
      </c>
      <c r="C24" s="66">
        <v>0.01</v>
      </c>
      <c r="D24" s="67">
        <v>0.01</v>
      </c>
      <c r="E24" s="68">
        <v>57.3</v>
      </c>
      <c r="F24" s="67">
        <v>2.8</v>
      </c>
      <c r="G24" s="67">
        <v>1.6</v>
      </c>
    </row>
    <row r="25" spans="1:7" ht="15.75" customHeight="1" x14ac:dyDescent="0.2">
      <c r="A25" s="66" t="s">
        <v>764</v>
      </c>
      <c r="B25" s="67">
        <v>0.56999999999999995</v>
      </c>
      <c r="C25" s="66">
        <v>0.01</v>
      </c>
      <c r="D25" s="67">
        <v>0.01</v>
      </c>
      <c r="E25" s="68">
        <v>59</v>
      </c>
      <c r="F25" s="67">
        <v>5.9</v>
      </c>
      <c r="G25" s="67">
        <v>2.6</v>
      </c>
    </row>
    <row r="26" spans="1:7" ht="15.75" customHeight="1" x14ac:dyDescent="0.2">
      <c r="A26" s="66" t="s">
        <v>765</v>
      </c>
      <c r="B26" s="67">
        <v>0.6</v>
      </c>
      <c r="C26" s="66">
        <v>0.01</v>
      </c>
      <c r="D26" s="67">
        <v>0.01</v>
      </c>
      <c r="E26" s="67">
        <v>49.9</v>
      </c>
      <c r="F26" s="67">
        <v>10.3</v>
      </c>
      <c r="G26" s="67">
        <v>5.2</v>
      </c>
    </row>
    <row r="27" spans="1:7" ht="15.75" customHeight="1" x14ac:dyDescent="0.2">
      <c r="A27" s="66" t="s">
        <v>766</v>
      </c>
      <c r="B27" s="67">
        <v>0.61</v>
      </c>
      <c r="C27" s="66">
        <v>0.01</v>
      </c>
      <c r="D27" s="67">
        <v>0.01</v>
      </c>
      <c r="E27" s="67">
        <v>45</v>
      </c>
      <c r="F27" s="67">
        <v>10.9</v>
      </c>
      <c r="G27" s="67">
        <v>6.3</v>
      </c>
    </row>
    <row r="28" spans="1:7" ht="15.75" customHeight="1" x14ac:dyDescent="0.2">
      <c r="A28" s="66" t="s">
        <v>767</v>
      </c>
      <c r="B28" s="67">
        <v>0.61</v>
      </c>
      <c r="C28" s="66">
        <v>0.01</v>
      </c>
      <c r="D28" s="67">
        <v>0.01</v>
      </c>
      <c r="E28" s="67">
        <v>43.7</v>
      </c>
      <c r="F28" s="67">
        <v>4.4000000000000004</v>
      </c>
      <c r="G28" s="67">
        <v>2.5</v>
      </c>
    </row>
    <row r="29" spans="1:7" ht="15.75" customHeight="1" x14ac:dyDescent="0.2">
      <c r="A29" s="66" t="s">
        <v>768</v>
      </c>
      <c r="B29" s="67">
        <v>0.63</v>
      </c>
      <c r="C29" s="66">
        <v>0.01</v>
      </c>
      <c r="D29" s="67">
        <v>0.01</v>
      </c>
      <c r="E29" s="67">
        <v>37.299999999999997</v>
      </c>
      <c r="F29" s="67">
        <v>6.3</v>
      </c>
      <c r="G29" s="67">
        <v>3.6</v>
      </c>
    </row>
    <row r="30" spans="1:7" ht="15.75" customHeight="1" x14ac:dyDescent="0.2">
      <c r="A30" s="66" t="s">
        <v>769</v>
      </c>
      <c r="B30" s="67">
        <v>0.62</v>
      </c>
      <c r="C30" s="66">
        <v>0.01</v>
      </c>
      <c r="D30" s="67">
        <v>0.01</v>
      </c>
      <c r="E30" s="67">
        <v>41.4</v>
      </c>
      <c r="F30" s="67">
        <v>4.5999999999999996</v>
      </c>
      <c r="G30" s="67">
        <v>2.6</v>
      </c>
    </row>
    <row r="31" spans="1:7" ht="15.75" customHeight="1" x14ac:dyDescent="0.2">
      <c r="A31" s="66" t="s">
        <v>770</v>
      </c>
      <c r="B31" s="67">
        <v>0.6</v>
      </c>
      <c r="C31" s="66">
        <v>0.02</v>
      </c>
      <c r="D31" s="67">
        <v>0.02</v>
      </c>
      <c r="E31" s="67">
        <v>48.4</v>
      </c>
      <c r="F31" s="67">
        <v>3</v>
      </c>
      <c r="G31" s="67">
        <v>1.7</v>
      </c>
    </row>
    <row r="32" spans="1:7" ht="15.75" customHeight="1" x14ac:dyDescent="0.2">
      <c r="A32" s="66" t="s">
        <v>771</v>
      </c>
      <c r="B32" s="67">
        <v>0.61</v>
      </c>
      <c r="C32" s="66">
        <v>0.01</v>
      </c>
      <c r="D32" s="67">
        <v>0.01</v>
      </c>
      <c r="E32" s="67">
        <v>45.4</v>
      </c>
      <c r="F32" s="67">
        <v>2.7</v>
      </c>
      <c r="G32" s="67">
        <v>1.6</v>
      </c>
    </row>
    <row r="33" spans="1:7" ht="15.75" customHeight="1" x14ac:dyDescent="0.2">
      <c r="A33" s="66" t="s">
        <v>772</v>
      </c>
      <c r="B33" s="67">
        <v>0.62</v>
      </c>
      <c r="C33" s="66">
        <v>0.01</v>
      </c>
      <c r="D33" s="67">
        <v>0.01</v>
      </c>
      <c r="E33" s="67">
        <v>43</v>
      </c>
      <c r="F33" s="67">
        <v>3.9</v>
      </c>
      <c r="G33" s="67">
        <v>2.2000000000000002</v>
      </c>
    </row>
    <row r="34" spans="1:7" ht="15.75" customHeight="1" x14ac:dyDescent="0.2">
      <c r="A34" s="66" t="s">
        <v>773</v>
      </c>
      <c r="B34" s="67">
        <v>0.62</v>
      </c>
      <c r="C34" s="66">
        <v>0.01</v>
      </c>
      <c r="D34" s="67">
        <v>0.01</v>
      </c>
      <c r="E34" s="67">
        <v>42.1</v>
      </c>
      <c r="F34" s="67">
        <v>3</v>
      </c>
      <c r="G34" s="67">
        <v>1.8</v>
      </c>
    </row>
    <row r="35" spans="1:7" ht="15.75" customHeight="1" x14ac:dyDescent="0.2">
      <c r="A35" s="66" t="s">
        <v>774</v>
      </c>
      <c r="B35" s="67">
        <v>0.66</v>
      </c>
      <c r="C35" s="66">
        <v>0.01</v>
      </c>
      <c r="D35" s="67">
        <v>0.01</v>
      </c>
      <c r="E35" s="67">
        <v>29.3</v>
      </c>
      <c r="F35" s="67">
        <v>10.6</v>
      </c>
      <c r="G35" s="67">
        <v>6.1</v>
      </c>
    </row>
    <row r="36" spans="1:7" ht="15.75" customHeight="1" x14ac:dyDescent="0.2">
      <c r="A36" s="66" t="s">
        <v>775</v>
      </c>
      <c r="B36" s="67">
        <v>0.67</v>
      </c>
      <c r="C36" s="66">
        <v>0.01</v>
      </c>
      <c r="D36" s="67">
        <v>0.01</v>
      </c>
      <c r="E36" s="67">
        <v>26.2</v>
      </c>
      <c r="F36" s="67">
        <v>12.2</v>
      </c>
      <c r="G36" s="67">
        <v>7</v>
      </c>
    </row>
    <row r="37" spans="1:7" ht="15.75" customHeight="1" x14ac:dyDescent="0.2">
      <c r="A37" s="67" t="s">
        <v>776</v>
      </c>
      <c r="B37" s="67">
        <v>0.66</v>
      </c>
      <c r="C37" s="66">
        <v>0.03</v>
      </c>
      <c r="D37" s="67">
        <v>0.01</v>
      </c>
      <c r="E37" s="67">
        <v>35.4</v>
      </c>
      <c r="F37" s="67">
        <v>12.7</v>
      </c>
      <c r="G37" s="67">
        <v>5.7</v>
      </c>
    </row>
    <row r="38" spans="1:7" ht="15.75" customHeight="1" x14ac:dyDescent="0.2">
      <c r="A38" s="67" t="s">
        <v>777</v>
      </c>
      <c r="B38" s="67">
        <v>0.61</v>
      </c>
      <c r="C38" s="66"/>
      <c r="D38" s="67">
        <v>0.01</v>
      </c>
      <c r="E38" s="67">
        <v>47</v>
      </c>
      <c r="F38" s="66"/>
      <c r="G38" s="66"/>
    </row>
    <row r="39" spans="1:7" ht="15.75" customHeight="1" x14ac:dyDescent="0.2">
      <c r="A39" s="67" t="s">
        <v>778</v>
      </c>
      <c r="B39" s="67">
        <v>0.62</v>
      </c>
      <c r="C39" s="66">
        <v>0.05</v>
      </c>
      <c r="D39" s="67">
        <v>0.02</v>
      </c>
      <c r="E39" s="67">
        <v>42.7</v>
      </c>
      <c r="F39" s="67">
        <v>6</v>
      </c>
      <c r="G39" s="67">
        <v>3.4</v>
      </c>
    </row>
    <row r="40" spans="1:7" ht="15.75" customHeight="1" x14ac:dyDescent="0.2">
      <c r="A40" s="67" t="s">
        <v>779</v>
      </c>
      <c r="B40" s="67">
        <v>0.61</v>
      </c>
      <c r="C40" s="66">
        <v>0.05</v>
      </c>
      <c r="D40" s="67">
        <v>0.02</v>
      </c>
      <c r="E40" s="67">
        <v>44</v>
      </c>
      <c r="F40" s="67">
        <v>10.5</v>
      </c>
      <c r="G40" s="67">
        <v>5.3</v>
      </c>
    </row>
    <row r="41" spans="1:7" ht="15.75" customHeight="1" x14ac:dyDescent="0.2">
      <c r="A41" s="67" t="s">
        <v>780</v>
      </c>
      <c r="B41" s="67">
        <v>0.6</v>
      </c>
      <c r="C41" s="66">
        <v>0.04</v>
      </c>
      <c r="D41" s="67">
        <v>0.01</v>
      </c>
      <c r="E41" s="67">
        <v>49.5</v>
      </c>
      <c r="F41" s="67">
        <v>3.8</v>
      </c>
      <c r="G41" s="67">
        <v>2.2000000000000002</v>
      </c>
    </row>
    <row r="42" spans="1:7" ht="15.75" customHeight="1" x14ac:dyDescent="0.2">
      <c r="A42" s="67" t="s">
        <v>781</v>
      </c>
      <c r="B42" s="67">
        <v>0.61</v>
      </c>
      <c r="C42" s="66">
        <v>0.04</v>
      </c>
      <c r="D42" s="67">
        <v>0.01</v>
      </c>
      <c r="E42" s="67">
        <v>43.8</v>
      </c>
      <c r="F42" s="67">
        <v>3.7</v>
      </c>
      <c r="G42" s="67">
        <v>2.1</v>
      </c>
    </row>
    <row r="43" spans="1:7" ht="15.75" customHeight="1" x14ac:dyDescent="0.2">
      <c r="A43" s="66" t="s">
        <v>782</v>
      </c>
      <c r="B43" s="67">
        <v>0.59</v>
      </c>
      <c r="C43" s="66">
        <v>0.03</v>
      </c>
      <c r="D43" s="67">
        <v>0.01</v>
      </c>
      <c r="E43" s="68">
        <v>54.8</v>
      </c>
      <c r="F43" s="67">
        <v>8.3000000000000007</v>
      </c>
      <c r="G43" s="67">
        <v>5.9</v>
      </c>
    </row>
    <row r="44" spans="1:7" ht="15.75" customHeight="1" x14ac:dyDescent="0.2">
      <c r="A44" s="66" t="s">
        <v>783</v>
      </c>
      <c r="B44" s="67">
        <v>0.62</v>
      </c>
      <c r="C44" s="66">
        <v>0.03</v>
      </c>
      <c r="D44" s="67">
        <v>0.01</v>
      </c>
      <c r="E44" s="67">
        <v>41.4</v>
      </c>
      <c r="F44" s="67">
        <v>6.8</v>
      </c>
      <c r="G44" s="67">
        <v>3.9</v>
      </c>
    </row>
    <row r="45" spans="1:7" ht="15.75" customHeight="1" x14ac:dyDescent="0.2">
      <c r="A45" s="66" t="s">
        <v>784</v>
      </c>
      <c r="B45" s="67">
        <v>0.62</v>
      </c>
      <c r="C45" s="66">
        <v>0.05</v>
      </c>
      <c r="D45" s="67">
        <v>0.02</v>
      </c>
      <c r="E45" s="67">
        <v>42.5</v>
      </c>
      <c r="F45" s="67">
        <v>7.4</v>
      </c>
      <c r="G45" s="67">
        <v>4.3</v>
      </c>
    </row>
    <row r="46" spans="1:7" ht="15.75" customHeight="1" x14ac:dyDescent="0.2">
      <c r="A46" s="67" t="s">
        <v>785</v>
      </c>
      <c r="B46" s="67">
        <v>0.67</v>
      </c>
      <c r="C46" s="66">
        <v>0.04</v>
      </c>
      <c r="D46" s="67">
        <v>0.01</v>
      </c>
      <c r="E46" s="67">
        <v>27.5</v>
      </c>
      <c r="F46" s="67">
        <v>19.899999999999999</v>
      </c>
      <c r="G46" s="67">
        <v>8.1</v>
      </c>
    </row>
    <row r="47" spans="1:7" ht="15.75" customHeight="1" x14ac:dyDescent="0.2">
      <c r="A47" s="66" t="s">
        <v>786</v>
      </c>
      <c r="B47" s="67">
        <v>0.61</v>
      </c>
      <c r="C47" s="66">
        <v>0.04</v>
      </c>
      <c r="D47" s="67">
        <v>0.02</v>
      </c>
      <c r="E47" s="67">
        <v>46.4</v>
      </c>
      <c r="F47" s="67">
        <v>10.6</v>
      </c>
      <c r="G47" s="67">
        <v>6.1</v>
      </c>
    </row>
    <row r="48" spans="1:7" ht="15.75" customHeight="1" x14ac:dyDescent="0.2">
      <c r="A48" s="66" t="s">
        <v>787</v>
      </c>
      <c r="B48" s="67">
        <v>0.62</v>
      </c>
      <c r="C48" s="66">
        <v>0.03</v>
      </c>
      <c r="D48" s="67">
        <v>0.01</v>
      </c>
      <c r="E48" s="67">
        <v>41</v>
      </c>
      <c r="F48" s="67">
        <v>3.9</v>
      </c>
      <c r="G48" s="67">
        <v>2.2000000000000002</v>
      </c>
    </row>
    <row r="49" spans="1:7" ht="15.75" customHeight="1" x14ac:dyDescent="0.2">
      <c r="A49" s="67" t="s">
        <v>788</v>
      </c>
      <c r="B49" s="67">
        <v>0.6</v>
      </c>
      <c r="C49" s="66">
        <v>0.05</v>
      </c>
      <c r="D49" s="67">
        <v>0.02</v>
      </c>
      <c r="E49" s="67">
        <v>47.8</v>
      </c>
      <c r="F49" s="67">
        <v>9.6</v>
      </c>
      <c r="G49" s="67">
        <v>5.5</v>
      </c>
    </row>
    <row r="50" spans="1:7" ht="15.75" customHeight="1" x14ac:dyDescent="0.2">
      <c r="A50" s="66" t="s">
        <v>789</v>
      </c>
      <c r="B50" s="67">
        <v>0.65</v>
      </c>
      <c r="C50" s="66">
        <v>0.03</v>
      </c>
      <c r="D50" s="67">
        <v>0.01</v>
      </c>
      <c r="E50" s="67">
        <v>49.7</v>
      </c>
      <c r="F50" s="67">
        <v>8.4</v>
      </c>
      <c r="G50" s="67">
        <v>3.8</v>
      </c>
    </row>
    <row r="51" spans="1:7" ht="15.75" customHeight="1" x14ac:dyDescent="0.2">
      <c r="A51" s="66" t="s">
        <v>790</v>
      </c>
      <c r="B51" s="67">
        <v>0.62</v>
      </c>
      <c r="C51" s="66">
        <v>0.03</v>
      </c>
      <c r="D51" s="67">
        <v>0.01</v>
      </c>
      <c r="E51" s="67">
        <v>40.700000000000003</v>
      </c>
      <c r="F51" s="67">
        <v>3.5</v>
      </c>
      <c r="G51" s="67">
        <v>2</v>
      </c>
    </row>
    <row r="52" spans="1:7" ht="15.75" customHeight="1" x14ac:dyDescent="0.2">
      <c r="A52" s="66" t="s">
        <v>791</v>
      </c>
      <c r="B52" s="67">
        <v>0.62</v>
      </c>
      <c r="C52" s="66">
        <v>0.04</v>
      </c>
      <c r="D52" s="67">
        <v>0.01</v>
      </c>
      <c r="E52" s="67">
        <v>41.8</v>
      </c>
      <c r="F52" s="67">
        <v>6</v>
      </c>
      <c r="G52" s="67">
        <v>3.5</v>
      </c>
    </row>
    <row r="53" spans="1:7" ht="15.75" customHeight="1" x14ac:dyDescent="0.2">
      <c r="A53" s="66" t="s">
        <v>792</v>
      </c>
      <c r="B53" s="67">
        <v>0.6</v>
      </c>
      <c r="C53" s="66">
        <v>0.04</v>
      </c>
      <c r="D53" s="67">
        <v>0.01</v>
      </c>
      <c r="E53" s="67">
        <v>50.2</v>
      </c>
      <c r="F53" s="67">
        <v>13</v>
      </c>
      <c r="G53" s="67">
        <v>9.1999999999999993</v>
      </c>
    </row>
    <row r="54" spans="1:7" ht="15.75" customHeight="1" x14ac:dyDescent="0.2">
      <c r="A54" s="67" t="s">
        <v>793</v>
      </c>
      <c r="B54" s="67">
        <v>0.62</v>
      </c>
      <c r="C54" s="66">
        <v>0.04</v>
      </c>
      <c r="D54" s="67">
        <v>0.01</v>
      </c>
      <c r="E54" s="67">
        <v>43.6</v>
      </c>
      <c r="F54" s="67">
        <v>9.5</v>
      </c>
      <c r="G54" s="67">
        <v>6.7</v>
      </c>
    </row>
    <row r="55" spans="1:7" ht="15.75" customHeight="1" x14ac:dyDescent="0.2">
      <c r="A55" s="66" t="s">
        <v>794</v>
      </c>
      <c r="B55" s="67">
        <v>0.62</v>
      </c>
      <c r="C55" s="66">
        <v>0.04</v>
      </c>
      <c r="D55" s="67">
        <v>0.01</v>
      </c>
      <c r="E55" s="67">
        <v>42.8</v>
      </c>
      <c r="F55" s="67">
        <v>5.6</v>
      </c>
      <c r="G55" s="67">
        <v>3.2</v>
      </c>
    </row>
    <row r="56" spans="1:7" ht="15.75" customHeight="1" x14ac:dyDescent="0.2">
      <c r="A56" s="66" t="s">
        <v>795</v>
      </c>
      <c r="B56" s="67">
        <v>0.62</v>
      </c>
      <c r="C56" s="66">
        <v>0.04</v>
      </c>
      <c r="D56" s="67">
        <v>0.01</v>
      </c>
      <c r="E56" s="67">
        <v>41.7</v>
      </c>
      <c r="F56" s="67">
        <v>7.1</v>
      </c>
      <c r="G56" s="67">
        <v>4.0999999999999996</v>
      </c>
    </row>
    <row r="57" spans="1:7" ht="15.75" customHeight="1" x14ac:dyDescent="0.2">
      <c r="A57" s="66" t="s">
        <v>796</v>
      </c>
      <c r="B57" s="67">
        <v>0.61</v>
      </c>
      <c r="C57" s="66">
        <v>0.05</v>
      </c>
      <c r="D57" s="67">
        <v>0.02</v>
      </c>
      <c r="E57" s="67">
        <v>46.3</v>
      </c>
      <c r="F57" s="67">
        <v>1.3</v>
      </c>
      <c r="G57" s="67">
        <v>0.8</v>
      </c>
    </row>
    <row r="58" spans="1:7" ht="15.75" customHeight="1" x14ac:dyDescent="0.2">
      <c r="A58" s="66" t="s">
        <v>797</v>
      </c>
      <c r="B58" s="67">
        <v>0.59</v>
      </c>
      <c r="C58" s="66">
        <v>0.05</v>
      </c>
      <c r="D58" s="67">
        <v>0.02</v>
      </c>
      <c r="E58" s="68">
        <v>54.6</v>
      </c>
      <c r="F58" s="67">
        <v>3.3</v>
      </c>
      <c r="G58" s="67">
        <v>2.4</v>
      </c>
    </row>
    <row r="59" spans="1:7" ht="15.75" customHeight="1" x14ac:dyDescent="0.2">
      <c r="A59" s="67" t="s">
        <v>798</v>
      </c>
      <c r="B59" s="67">
        <v>0.61</v>
      </c>
      <c r="C59" s="66">
        <v>0.04</v>
      </c>
      <c r="D59" s="67">
        <v>0.02</v>
      </c>
      <c r="E59" s="67">
        <v>46</v>
      </c>
      <c r="F59" s="67">
        <v>5.4</v>
      </c>
      <c r="G59" s="67">
        <v>3.1</v>
      </c>
    </row>
    <row r="60" spans="1:7" ht="15.75" customHeight="1" x14ac:dyDescent="0.2">
      <c r="A60" s="67" t="s">
        <v>799</v>
      </c>
      <c r="B60" s="67">
        <v>0.63</v>
      </c>
      <c r="C60" s="66">
        <v>0.03</v>
      </c>
      <c r="D60" s="67">
        <v>0.01</v>
      </c>
      <c r="E60" s="67">
        <v>38.700000000000003</v>
      </c>
      <c r="F60" s="67">
        <v>1.9</v>
      </c>
      <c r="G60" s="67">
        <v>1.1000000000000001</v>
      </c>
    </row>
    <row r="61" spans="1:7" ht="15.75" customHeight="1" x14ac:dyDescent="0.2">
      <c r="A61" s="67" t="s">
        <v>800</v>
      </c>
      <c r="B61" s="67">
        <v>0.61</v>
      </c>
      <c r="C61" s="66">
        <v>0.04</v>
      </c>
      <c r="D61" s="67">
        <v>0.01</v>
      </c>
      <c r="E61" s="67">
        <v>45.1</v>
      </c>
      <c r="F61" s="67">
        <v>3.5</v>
      </c>
      <c r="G61" s="67">
        <v>2</v>
      </c>
    </row>
    <row r="62" spans="1:7" ht="15.75" customHeight="1" x14ac:dyDescent="0.2">
      <c r="A62" s="66" t="s">
        <v>801</v>
      </c>
      <c r="B62" s="67">
        <v>0.61</v>
      </c>
      <c r="C62" s="66">
        <v>0.04</v>
      </c>
      <c r="D62" s="67">
        <v>0.01</v>
      </c>
      <c r="E62" s="67">
        <v>46.1</v>
      </c>
      <c r="F62" s="67">
        <v>0.8</v>
      </c>
      <c r="G62" s="67">
        <v>0.5</v>
      </c>
    </row>
    <row r="63" spans="1:7" ht="15.75" customHeight="1" x14ac:dyDescent="0.2">
      <c r="A63" s="66" t="s">
        <v>71</v>
      </c>
      <c r="B63" s="67">
        <v>0.65</v>
      </c>
      <c r="C63" s="67">
        <v>0.04</v>
      </c>
      <c r="D63" s="67">
        <v>0.01</v>
      </c>
      <c r="E63" s="67">
        <v>31.4</v>
      </c>
      <c r="F63" s="66"/>
      <c r="G63" s="66"/>
    </row>
    <row r="64" spans="1:7" ht="15.75" customHeight="1" x14ac:dyDescent="0.2">
      <c r="A64" s="66" t="s">
        <v>85</v>
      </c>
      <c r="B64" s="67">
        <v>0.63</v>
      </c>
      <c r="C64" s="66"/>
      <c r="D64" s="67">
        <v>0.01</v>
      </c>
      <c r="E64" s="67">
        <v>39.6</v>
      </c>
      <c r="F64" s="66"/>
      <c r="G64" s="66"/>
    </row>
    <row r="65" spans="1:7" ht="15.75" customHeight="1" x14ac:dyDescent="0.2">
      <c r="A65" s="66" t="s">
        <v>103</v>
      </c>
      <c r="B65" s="67">
        <v>0.63</v>
      </c>
      <c r="C65" s="67">
        <v>0.03</v>
      </c>
      <c r="D65" s="67">
        <v>0.01</v>
      </c>
      <c r="E65" s="67">
        <v>37</v>
      </c>
      <c r="F65" s="67">
        <v>7.3</v>
      </c>
      <c r="G65" s="67">
        <v>4.2</v>
      </c>
    </row>
    <row r="66" spans="1:7" ht="15.75" customHeight="1" x14ac:dyDescent="0.2">
      <c r="A66" s="66" t="s">
        <v>131</v>
      </c>
      <c r="B66" s="67">
        <v>0.61</v>
      </c>
      <c r="C66" s="67">
        <v>0.04</v>
      </c>
      <c r="D66" s="67">
        <v>0.02</v>
      </c>
      <c r="E66" s="67">
        <v>47.9</v>
      </c>
      <c r="F66" s="67">
        <v>21.9</v>
      </c>
      <c r="G66" s="67">
        <v>12.7</v>
      </c>
    </row>
    <row r="67" spans="1:7" ht="15.75" customHeight="1" x14ac:dyDescent="0.2">
      <c r="A67" s="66" t="s">
        <v>156</v>
      </c>
      <c r="B67" s="67">
        <v>0.61</v>
      </c>
      <c r="C67" s="67">
        <v>0.04</v>
      </c>
      <c r="D67" s="67">
        <v>0.01</v>
      </c>
      <c r="E67" s="67">
        <v>44.8</v>
      </c>
      <c r="F67" s="67">
        <v>19.7</v>
      </c>
      <c r="G67" s="67">
        <v>11.4</v>
      </c>
    </row>
    <row r="68" spans="1:7" ht="15.75" customHeight="1" x14ac:dyDescent="0.2">
      <c r="A68" s="66" t="s">
        <v>175</v>
      </c>
      <c r="B68" s="67">
        <v>0.63</v>
      </c>
      <c r="C68" s="66"/>
      <c r="D68" s="67">
        <v>0.01</v>
      </c>
      <c r="E68" s="67">
        <v>39.299999999999997</v>
      </c>
      <c r="F68" s="66"/>
      <c r="G68" s="66"/>
    </row>
    <row r="69" spans="1:7" ht="15.75" customHeight="1" x14ac:dyDescent="0.2">
      <c r="A69" s="66" t="s">
        <v>185</v>
      </c>
      <c r="B69" s="67">
        <v>0.6</v>
      </c>
      <c r="C69" s="66"/>
      <c r="D69" s="67">
        <v>0.6</v>
      </c>
      <c r="E69" s="67">
        <v>0.6</v>
      </c>
      <c r="F69" s="66"/>
      <c r="G69" s="66"/>
    </row>
    <row r="70" spans="1:7" ht="15.75" customHeight="1" x14ac:dyDescent="0.2">
      <c r="A70" s="66" t="s">
        <v>192</v>
      </c>
      <c r="B70" s="67">
        <v>0.59</v>
      </c>
      <c r="C70" s="67"/>
      <c r="D70" s="67"/>
      <c r="E70" s="67">
        <v>53</v>
      </c>
      <c r="F70" s="67"/>
      <c r="G70" s="67"/>
    </row>
    <row r="71" spans="1:7" ht="15.75" customHeight="1" x14ac:dyDescent="0.2">
      <c r="A71" s="66" t="s">
        <v>206</v>
      </c>
      <c r="B71" s="67">
        <v>0.64</v>
      </c>
      <c r="C71" s="66"/>
      <c r="D71" s="67">
        <v>0.01</v>
      </c>
      <c r="E71" s="67">
        <v>35.9</v>
      </c>
      <c r="F71" s="66"/>
      <c r="G71" s="66"/>
    </row>
    <row r="72" spans="1:7" ht="15.75" customHeight="1" x14ac:dyDescent="0.2">
      <c r="A72" s="66" t="s">
        <v>221</v>
      </c>
      <c r="B72" s="67">
        <v>0.68</v>
      </c>
      <c r="C72" s="66"/>
      <c r="D72" s="67">
        <v>0</v>
      </c>
      <c r="E72" s="67">
        <v>23</v>
      </c>
      <c r="F72" s="66"/>
      <c r="G72" s="66"/>
    </row>
    <row r="73" spans="1:7" ht="15.75" customHeight="1" x14ac:dyDescent="0.2">
      <c r="A73" s="66" t="s">
        <v>231</v>
      </c>
      <c r="B73" s="67">
        <v>0.57999999999999996</v>
      </c>
      <c r="C73" s="67">
        <v>0.04</v>
      </c>
      <c r="D73" s="67">
        <v>0.02</v>
      </c>
      <c r="E73" s="68">
        <v>58.3</v>
      </c>
      <c r="F73" s="67">
        <v>2</v>
      </c>
      <c r="G73" s="67">
        <v>1.2</v>
      </c>
    </row>
    <row r="74" spans="1:7" ht="15.75" customHeight="1" x14ac:dyDescent="0.2">
      <c r="A74" s="66" t="s">
        <v>252</v>
      </c>
      <c r="B74" s="67">
        <v>0.65</v>
      </c>
      <c r="C74" s="67"/>
      <c r="D74" s="67"/>
      <c r="E74" s="67">
        <v>32.4</v>
      </c>
      <c r="F74" s="67"/>
      <c r="G74" s="67"/>
    </row>
    <row r="75" spans="1:7" ht="15.75" customHeight="1" x14ac:dyDescent="0.2">
      <c r="A75" s="66" t="s">
        <v>266</v>
      </c>
      <c r="B75" s="67">
        <v>0.56000000000000005</v>
      </c>
      <c r="C75" s="66"/>
      <c r="D75" s="67">
        <v>0.03</v>
      </c>
      <c r="E75" s="68">
        <v>63.2</v>
      </c>
      <c r="F75" s="66"/>
      <c r="G75" s="66"/>
    </row>
    <row r="76" spans="1:7" ht="15.75" customHeight="1" x14ac:dyDescent="0.2">
      <c r="A76" s="66" t="s">
        <v>274</v>
      </c>
      <c r="B76" s="67">
        <v>0.64</v>
      </c>
      <c r="C76" s="66"/>
      <c r="D76" s="67">
        <v>0.01</v>
      </c>
      <c r="E76" s="67">
        <v>34</v>
      </c>
      <c r="F76" s="66"/>
      <c r="G76" s="66"/>
    </row>
    <row r="77" spans="1:7" ht="15.75" customHeight="1" x14ac:dyDescent="0.2">
      <c r="A77" s="66" t="s">
        <v>288</v>
      </c>
      <c r="B77" s="67">
        <v>0.56000000000000005</v>
      </c>
      <c r="C77" s="67"/>
      <c r="D77" s="67"/>
      <c r="E77" s="68">
        <v>65.7</v>
      </c>
      <c r="F77" s="67"/>
      <c r="G77" s="67"/>
    </row>
    <row r="78" spans="1:7" ht="15.75" customHeight="1" x14ac:dyDescent="0.2">
      <c r="A78" s="66" t="s">
        <v>300</v>
      </c>
      <c r="B78" s="67">
        <v>0.61</v>
      </c>
      <c r="C78" s="66"/>
      <c r="D78" s="67">
        <v>0.01</v>
      </c>
      <c r="E78" s="67">
        <v>46.3</v>
      </c>
      <c r="F78" s="66"/>
      <c r="G78" s="66"/>
    </row>
    <row r="79" spans="1:7" ht="15.75" customHeight="1" x14ac:dyDescent="0.2">
      <c r="A79" s="66" t="s">
        <v>315</v>
      </c>
      <c r="B79" s="67">
        <v>0.64</v>
      </c>
      <c r="C79" s="66"/>
      <c r="D79" s="67">
        <v>0.01</v>
      </c>
      <c r="E79" s="67">
        <v>35</v>
      </c>
      <c r="F79" s="66"/>
      <c r="G79" s="66"/>
    </row>
    <row r="80" spans="1:7" ht="15.75" customHeight="1" x14ac:dyDescent="0.2">
      <c r="A80" s="66" t="s">
        <v>330</v>
      </c>
      <c r="B80" s="67">
        <v>0.59</v>
      </c>
      <c r="C80" s="67">
        <v>0.04</v>
      </c>
      <c r="D80" s="67">
        <v>0.02</v>
      </c>
      <c r="E80" s="68">
        <v>52.1</v>
      </c>
      <c r="F80" s="67">
        <v>5.0999999999999996</v>
      </c>
      <c r="G80" s="67">
        <v>3.6</v>
      </c>
    </row>
    <row r="81" spans="1:7" ht="15.75" customHeight="1" x14ac:dyDescent="0.2">
      <c r="A81" s="66" t="s">
        <v>344</v>
      </c>
      <c r="B81" s="67">
        <v>0.55000000000000004</v>
      </c>
      <c r="C81" s="67">
        <v>0.06</v>
      </c>
      <c r="D81" s="67">
        <v>0.03</v>
      </c>
      <c r="E81" s="68">
        <v>68.7</v>
      </c>
      <c r="F81" s="67">
        <v>23.8</v>
      </c>
      <c r="G81" s="67">
        <v>16.8</v>
      </c>
    </row>
    <row r="82" spans="1:7" ht="15.75" customHeight="1" x14ac:dyDescent="0.2">
      <c r="A82" s="66" t="s">
        <v>357</v>
      </c>
      <c r="B82" s="67">
        <v>0.6</v>
      </c>
      <c r="C82" s="67">
        <v>0.03</v>
      </c>
      <c r="D82" s="67">
        <v>0.01</v>
      </c>
      <c r="E82" s="67">
        <v>48.9</v>
      </c>
      <c r="F82" s="67">
        <v>0.5</v>
      </c>
      <c r="G82" s="67">
        <v>0.4</v>
      </c>
    </row>
    <row r="83" spans="1:7" ht="15.75" customHeight="1" x14ac:dyDescent="0.2">
      <c r="A83" s="66" t="s">
        <v>372</v>
      </c>
      <c r="B83" s="67">
        <v>0.61</v>
      </c>
      <c r="C83" s="67">
        <v>0.03</v>
      </c>
      <c r="D83" s="67">
        <v>0.01</v>
      </c>
      <c r="E83" s="67">
        <v>45.8</v>
      </c>
      <c r="F83" s="67">
        <v>2.8</v>
      </c>
      <c r="G83" s="67">
        <v>2</v>
      </c>
    </row>
    <row r="84" spans="1:7" ht="15.75" customHeight="1" x14ac:dyDescent="0.2">
      <c r="A84" s="66" t="s">
        <v>385</v>
      </c>
      <c r="B84" s="67">
        <v>0.61</v>
      </c>
      <c r="C84" s="67">
        <v>0.03</v>
      </c>
      <c r="D84" s="67">
        <v>0.01</v>
      </c>
      <c r="E84" s="67">
        <v>46</v>
      </c>
      <c r="F84" s="67">
        <v>6.1</v>
      </c>
      <c r="G84" s="67">
        <v>4.3</v>
      </c>
    </row>
    <row r="85" spans="1:7" ht="15.75" customHeight="1" x14ac:dyDescent="0.2">
      <c r="A85" s="66" t="s">
        <v>398</v>
      </c>
      <c r="B85" s="67">
        <v>0.6</v>
      </c>
      <c r="C85" s="67">
        <v>0.03</v>
      </c>
      <c r="D85" s="67">
        <v>0.01</v>
      </c>
      <c r="E85" s="67">
        <v>49.7</v>
      </c>
      <c r="F85" s="67">
        <v>5.3</v>
      </c>
      <c r="G85" s="67">
        <v>3.7</v>
      </c>
    </row>
    <row r="86" spans="1:7" ht="15.75" customHeight="1" x14ac:dyDescent="0.2">
      <c r="A86" s="66" t="s">
        <v>409</v>
      </c>
      <c r="B86" s="67">
        <v>0.61</v>
      </c>
      <c r="C86" s="67">
        <v>0.03</v>
      </c>
      <c r="D86" s="67">
        <v>0.01</v>
      </c>
      <c r="E86" s="67">
        <v>45.2</v>
      </c>
      <c r="F86" s="67">
        <v>9.4</v>
      </c>
      <c r="G86" s="67">
        <v>6.6</v>
      </c>
    </row>
    <row r="87" spans="1:7" ht="15.75" customHeight="1" x14ac:dyDescent="0.2">
      <c r="A87" s="66" t="s">
        <v>420</v>
      </c>
      <c r="B87" s="67">
        <v>0.62</v>
      </c>
      <c r="C87" s="66"/>
      <c r="D87" s="67">
        <v>0.01</v>
      </c>
      <c r="E87" s="67">
        <v>43.1</v>
      </c>
      <c r="F87" s="66"/>
      <c r="G87" s="66"/>
    </row>
    <row r="88" spans="1:7" ht="15.75" customHeight="1" x14ac:dyDescent="0.2">
      <c r="A88" s="66" t="s">
        <v>424</v>
      </c>
      <c r="B88" s="67">
        <v>0.61</v>
      </c>
      <c r="C88" s="66"/>
      <c r="D88" s="67">
        <v>0.01</v>
      </c>
      <c r="E88" s="67">
        <v>44.1</v>
      </c>
      <c r="F88" s="66"/>
      <c r="G88" s="66"/>
    </row>
    <row r="89" spans="1:7" ht="15.75" customHeight="1" x14ac:dyDescent="0.2">
      <c r="A89" s="66" t="s">
        <v>437</v>
      </c>
      <c r="B89" s="67">
        <v>0.61</v>
      </c>
      <c r="C89" s="66"/>
      <c r="D89" s="67">
        <v>0.01</v>
      </c>
      <c r="E89" s="67">
        <v>44.5</v>
      </c>
      <c r="F89" s="66"/>
      <c r="G89" s="66"/>
    </row>
    <row r="90" spans="1:7" ht="15.75" customHeight="1" x14ac:dyDescent="0.2">
      <c r="A90" s="66" t="s">
        <v>444</v>
      </c>
      <c r="B90" s="67">
        <v>0.56999999999999995</v>
      </c>
      <c r="C90" s="66"/>
      <c r="D90" s="67">
        <v>0.02</v>
      </c>
      <c r="E90" s="68">
        <v>62.7</v>
      </c>
      <c r="F90" s="66"/>
      <c r="G90" s="66"/>
    </row>
    <row r="91" spans="1:7" ht="15.75" customHeight="1" x14ac:dyDescent="0.2">
      <c r="A91" s="66" t="s">
        <v>449</v>
      </c>
      <c r="B91" s="67">
        <v>0.56999999999999995</v>
      </c>
      <c r="C91" s="66"/>
      <c r="D91" s="67">
        <v>0.04</v>
      </c>
      <c r="E91" s="68">
        <v>62.7</v>
      </c>
      <c r="F91" s="66"/>
      <c r="G91" s="66"/>
    </row>
    <row r="92" spans="1:7" ht="15.75" customHeight="1" x14ac:dyDescent="0.2">
      <c r="A92" s="66" t="s">
        <v>456</v>
      </c>
      <c r="B92" s="67">
        <v>0.59</v>
      </c>
      <c r="C92" s="67">
        <v>0.03</v>
      </c>
      <c r="D92" s="67">
        <v>0.01</v>
      </c>
      <c r="E92" s="68">
        <v>53.1</v>
      </c>
      <c r="F92" s="67">
        <v>10.1</v>
      </c>
      <c r="G92" s="67">
        <v>7.1</v>
      </c>
    </row>
    <row r="93" spans="1:7" ht="15.75" customHeight="1" x14ac:dyDescent="0.2">
      <c r="A93" s="66" t="s">
        <v>480</v>
      </c>
      <c r="B93" s="67">
        <v>0.61</v>
      </c>
      <c r="C93" s="66"/>
      <c r="D93" s="67">
        <v>0.02</v>
      </c>
      <c r="E93" s="67">
        <v>46.7</v>
      </c>
      <c r="F93" s="66"/>
      <c r="G93" s="66"/>
    </row>
    <row r="94" spans="1:7" ht="15.75" customHeight="1" x14ac:dyDescent="0.2">
      <c r="A94" s="66" t="s">
        <v>495</v>
      </c>
      <c r="B94" s="67">
        <v>0.59</v>
      </c>
      <c r="C94" s="67">
        <v>0.03</v>
      </c>
      <c r="D94" s="67">
        <v>0.01</v>
      </c>
      <c r="E94" s="68">
        <v>54.2</v>
      </c>
      <c r="F94" s="67">
        <v>19.899999999999999</v>
      </c>
      <c r="G94" s="67">
        <v>11.5</v>
      </c>
    </row>
    <row r="95" spans="1:7" ht="15.75" customHeight="1" x14ac:dyDescent="0.2">
      <c r="A95" s="66" t="s">
        <v>511</v>
      </c>
      <c r="B95" s="67">
        <v>0.56999999999999995</v>
      </c>
      <c r="C95" s="66"/>
      <c r="D95" s="67">
        <v>0.02</v>
      </c>
      <c r="E95" s="68">
        <v>62.7</v>
      </c>
      <c r="F95" s="66"/>
      <c r="G95" s="66"/>
    </row>
    <row r="96" spans="1:7" ht="15.75" customHeight="1" x14ac:dyDescent="0.2">
      <c r="A96" s="66" t="s">
        <v>517</v>
      </c>
      <c r="B96" s="67">
        <v>0.61</v>
      </c>
      <c r="C96" s="67">
        <v>0.04</v>
      </c>
      <c r="D96" s="67">
        <v>0.01</v>
      </c>
      <c r="E96" s="67">
        <v>45.7</v>
      </c>
      <c r="F96" s="67">
        <v>13.8</v>
      </c>
      <c r="G96" s="67">
        <v>9.6999999999999993</v>
      </c>
    </row>
    <row r="97" spans="1:7" ht="15.75" customHeight="1" x14ac:dyDescent="0.2">
      <c r="A97" s="66" t="s">
        <v>528</v>
      </c>
      <c r="B97" s="67">
        <v>0.57999999999999996</v>
      </c>
      <c r="C97" s="67">
        <v>0.06</v>
      </c>
      <c r="D97" s="67">
        <v>0.03</v>
      </c>
      <c r="E97" s="68">
        <v>55.9</v>
      </c>
      <c r="F97" s="67">
        <v>8.4</v>
      </c>
      <c r="G97" s="67">
        <v>5.9</v>
      </c>
    </row>
    <row r="98" spans="1:7" ht="15.75" customHeight="1" x14ac:dyDescent="0.2">
      <c r="A98" s="66" t="s">
        <v>538</v>
      </c>
      <c r="B98" s="67">
        <v>0.56000000000000005</v>
      </c>
      <c r="C98" s="66"/>
      <c r="D98" s="67">
        <v>0.02</v>
      </c>
      <c r="E98" s="68">
        <v>64.900000000000006</v>
      </c>
      <c r="F98" s="66"/>
      <c r="G98" s="66"/>
    </row>
    <row r="99" spans="1:7" ht="15.75" customHeight="1" x14ac:dyDescent="0.2">
      <c r="A99" s="66" t="s">
        <v>802</v>
      </c>
      <c r="B99" s="67">
        <v>0.63</v>
      </c>
      <c r="C99" s="66"/>
      <c r="D99" s="67">
        <v>0.01</v>
      </c>
      <c r="E99" s="67">
        <v>39.6</v>
      </c>
      <c r="F99" s="66"/>
      <c r="G99" s="66"/>
    </row>
    <row r="100" spans="1:7" ht="15.75" customHeight="1" x14ac:dyDescent="0.2">
      <c r="A100" s="66" t="s">
        <v>803</v>
      </c>
      <c r="B100" s="67">
        <v>0.64</v>
      </c>
      <c r="C100" s="66"/>
      <c r="D100" s="67">
        <v>0.02</v>
      </c>
      <c r="E100" s="67">
        <v>36.299999999999997</v>
      </c>
      <c r="F100" s="66"/>
      <c r="G100" s="66"/>
    </row>
    <row r="101" spans="1:7" ht="15.75" customHeight="1" x14ac:dyDescent="0.2">
      <c r="A101" s="66" t="s">
        <v>804</v>
      </c>
      <c r="B101" s="67">
        <v>0.59</v>
      </c>
      <c r="C101" s="66"/>
      <c r="D101" s="67">
        <v>0.01</v>
      </c>
      <c r="E101" s="68">
        <v>51.1</v>
      </c>
      <c r="F101" s="66"/>
      <c r="G101" s="66"/>
    </row>
    <row r="102" spans="1:7" ht="15.75" customHeight="1" x14ac:dyDescent="0.2">
      <c r="A102" s="66" t="s">
        <v>805</v>
      </c>
      <c r="B102" s="67">
        <v>0.6</v>
      </c>
      <c r="C102" s="66"/>
      <c r="D102" s="67">
        <v>0.01</v>
      </c>
      <c r="E102" s="67">
        <v>48.5</v>
      </c>
      <c r="F102" s="66"/>
      <c r="G102" s="66"/>
    </row>
    <row r="103" spans="1:7" ht="15.75" customHeight="1" x14ac:dyDescent="0.2">
      <c r="A103" s="66" t="s">
        <v>806</v>
      </c>
      <c r="B103" s="67">
        <v>0.63</v>
      </c>
      <c r="C103" s="67">
        <v>0.02</v>
      </c>
      <c r="D103" s="67">
        <v>0.01</v>
      </c>
      <c r="E103" s="67">
        <v>39.1</v>
      </c>
      <c r="F103" s="67">
        <v>8.1</v>
      </c>
      <c r="G103" s="67">
        <v>5.8</v>
      </c>
    </row>
    <row r="104" spans="1:7" ht="15.75" customHeight="1" x14ac:dyDescent="0.2">
      <c r="A104" s="66" t="s">
        <v>807</v>
      </c>
      <c r="B104" s="67">
        <v>0.57999999999999996</v>
      </c>
      <c r="C104" s="67">
        <v>0.08</v>
      </c>
      <c r="D104" s="67">
        <v>0.04</v>
      </c>
      <c r="E104" s="68">
        <v>57.4</v>
      </c>
      <c r="F104" s="67">
        <v>1.1000000000000001</v>
      </c>
      <c r="G104" s="67">
        <v>0.8</v>
      </c>
    </row>
    <row r="105" spans="1:7" ht="15.75" customHeight="1" x14ac:dyDescent="0.2">
      <c r="A105" s="66" t="s">
        <v>808</v>
      </c>
      <c r="B105" s="67">
        <v>0.56999999999999995</v>
      </c>
      <c r="C105" s="67">
        <v>0.1</v>
      </c>
      <c r="D105" s="67">
        <v>0.05</v>
      </c>
      <c r="E105" s="68">
        <v>62</v>
      </c>
      <c r="F105" s="67">
        <v>12.1</v>
      </c>
      <c r="G105" s="67">
        <v>8.6</v>
      </c>
    </row>
    <row r="106" spans="1:7" ht="15.75" customHeight="1" x14ac:dyDescent="0.2">
      <c r="A106" s="66" t="s">
        <v>809</v>
      </c>
      <c r="B106" s="67">
        <v>0.61</v>
      </c>
      <c r="C106" s="66"/>
      <c r="D106" s="67">
        <v>0.01</v>
      </c>
      <c r="E106" s="67">
        <v>45.9</v>
      </c>
      <c r="F106" s="66"/>
      <c r="G106" s="66"/>
    </row>
    <row r="107" spans="1:7" ht="15.75" customHeight="1" x14ac:dyDescent="0.2">
      <c r="A107" s="66" t="s">
        <v>810</v>
      </c>
      <c r="B107" s="67">
        <v>0.69</v>
      </c>
      <c r="C107" s="66"/>
      <c r="D107" s="67">
        <v>0.03</v>
      </c>
      <c r="E107" s="68">
        <v>54.6</v>
      </c>
      <c r="F107" s="66"/>
      <c r="G107" s="66"/>
    </row>
    <row r="108" spans="1:7" ht="15.75" customHeight="1" x14ac:dyDescent="0.2">
      <c r="A108" s="66" t="s">
        <v>811</v>
      </c>
      <c r="B108" s="67">
        <v>0.56999999999999995</v>
      </c>
      <c r="C108" s="67">
        <v>0.1</v>
      </c>
      <c r="D108" s="67">
        <v>0.05</v>
      </c>
      <c r="E108" s="68">
        <v>62</v>
      </c>
      <c r="F108" s="67">
        <v>6.5</v>
      </c>
      <c r="G108" s="67">
        <v>4.5999999999999996</v>
      </c>
    </row>
    <row r="109" spans="1:7" ht="15.75" customHeight="1" x14ac:dyDescent="0.2">
      <c r="A109" s="66" t="s">
        <v>812</v>
      </c>
      <c r="B109" s="67">
        <v>0.6</v>
      </c>
      <c r="C109" s="66"/>
      <c r="D109" s="67">
        <v>0.01</v>
      </c>
      <c r="E109" s="67">
        <v>47.8</v>
      </c>
      <c r="F109" s="66"/>
      <c r="G109" s="66"/>
    </row>
    <row r="110" spans="1:7" ht="15.75" customHeight="1" x14ac:dyDescent="0.2">
      <c r="A110" s="66" t="s">
        <v>813</v>
      </c>
      <c r="B110" s="67">
        <v>0.62</v>
      </c>
      <c r="C110" s="66"/>
      <c r="D110" s="67">
        <v>0</v>
      </c>
      <c r="E110" s="68">
        <v>63.4</v>
      </c>
      <c r="F110" s="66"/>
      <c r="G110" s="66"/>
    </row>
    <row r="111" spans="1:7" ht="15.75" customHeight="1" x14ac:dyDescent="0.2">
      <c r="A111" s="66" t="s">
        <v>814</v>
      </c>
      <c r="B111" s="67">
        <v>0.56999999999999995</v>
      </c>
      <c r="C111" s="67">
        <v>0.06</v>
      </c>
      <c r="D111" s="67">
        <v>0.03</v>
      </c>
      <c r="E111" s="67">
        <v>38.9</v>
      </c>
      <c r="F111" s="67">
        <v>14.3</v>
      </c>
      <c r="G111" s="67">
        <v>8.3000000000000007</v>
      </c>
    </row>
    <row r="112" spans="1:7" ht="15.75" customHeight="1" x14ac:dyDescent="0.2">
      <c r="A112" s="66" t="s">
        <v>815</v>
      </c>
      <c r="B112" s="67">
        <v>0.63</v>
      </c>
      <c r="C112" s="66"/>
      <c r="D112" s="67">
        <v>0.01</v>
      </c>
      <c r="E112" s="67">
        <v>42.4</v>
      </c>
      <c r="F112" s="66"/>
      <c r="G112" s="66"/>
    </row>
    <row r="113" spans="1:7" ht="15.75" customHeight="1" x14ac:dyDescent="0.2">
      <c r="A113" s="66" t="s">
        <v>816</v>
      </c>
      <c r="B113" s="67">
        <v>0.62</v>
      </c>
      <c r="C113" s="66"/>
      <c r="D113" s="67">
        <v>0.01</v>
      </c>
      <c r="E113" s="67">
        <v>36.6</v>
      </c>
      <c r="F113" s="66"/>
      <c r="G113" s="66"/>
    </row>
    <row r="114" spans="1:7" ht="15.75" customHeight="1" x14ac:dyDescent="0.2">
      <c r="A114" s="66" t="s">
        <v>817</v>
      </c>
      <c r="B114" s="67">
        <v>0.62</v>
      </c>
      <c r="C114" s="66"/>
      <c r="D114" s="67">
        <v>0.01</v>
      </c>
      <c r="E114" s="67">
        <v>43.1</v>
      </c>
      <c r="F114" s="66"/>
      <c r="G114" s="66"/>
    </row>
    <row r="115" spans="1:7" ht="15.75" customHeight="1" x14ac:dyDescent="0.2">
      <c r="A115" s="66" t="s">
        <v>818</v>
      </c>
      <c r="B115" s="67">
        <v>0.64</v>
      </c>
      <c r="C115" s="66"/>
      <c r="D115" s="67">
        <v>0.01</v>
      </c>
      <c r="E115" s="67">
        <v>35.299999999999997</v>
      </c>
      <c r="F115" s="66"/>
      <c r="G115" s="66"/>
    </row>
    <row r="116" spans="1:7" ht="15.75" customHeight="1" x14ac:dyDescent="0.2">
      <c r="A116" s="66" t="s">
        <v>819</v>
      </c>
      <c r="B116" s="67">
        <v>0.61</v>
      </c>
      <c r="C116" s="66"/>
      <c r="D116" s="67">
        <v>0.01</v>
      </c>
      <c r="E116" s="67">
        <v>47</v>
      </c>
      <c r="F116" s="66"/>
      <c r="G116" s="66"/>
    </row>
    <row r="117" spans="1:7" ht="15.75" customHeight="1" x14ac:dyDescent="0.2">
      <c r="A117" s="66" t="s">
        <v>820</v>
      </c>
      <c r="B117" s="67">
        <v>0.6</v>
      </c>
      <c r="C117" s="66"/>
      <c r="D117" s="67">
        <v>0.02</v>
      </c>
      <c r="E117" s="68">
        <v>50.4</v>
      </c>
      <c r="F117" s="66"/>
      <c r="G117" s="66"/>
    </row>
    <row r="118" spans="1:7" ht="15.75" customHeight="1" x14ac:dyDescent="0.2">
      <c r="A118" s="66" t="s">
        <v>821</v>
      </c>
      <c r="B118" s="67">
        <v>0.64</v>
      </c>
      <c r="C118" s="66"/>
      <c r="D118" s="67">
        <v>0.01</v>
      </c>
      <c r="E118" s="67">
        <v>36.6</v>
      </c>
      <c r="F118" s="66"/>
      <c r="G118" s="66"/>
    </row>
    <row r="119" spans="1:7" ht="15.75" customHeight="1" x14ac:dyDescent="0.2">
      <c r="A119" s="66" t="s">
        <v>822</v>
      </c>
      <c r="B119" s="67">
        <v>0.61</v>
      </c>
      <c r="C119" s="67"/>
      <c r="D119" s="67"/>
      <c r="E119" s="67">
        <v>44.5</v>
      </c>
      <c r="F119" s="67"/>
      <c r="G119" s="67"/>
    </row>
    <row r="120" spans="1:7" ht="15.75" customHeight="1" x14ac:dyDescent="0.2">
      <c r="A120" s="66" t="s">
        <v>823</v>
      </c>
      <c r="B120" s="67">
        <v>0.59</v>
      </c>
      <c r="C120" s="67">
        <v>0.03</v>
      </c>
      <c r="D120" s="67">
        <v>0.01</v>
      </c>
      <c r="E120" s="68">
        <v>54.3</v>
      </c>
      <c r="F120" s="67">
        <v>14.9</v>
      </c>
      <c r="G120" s="67">
        <v>8.6</v>
      </c>
    </row>
    <row r="121" spans="1:7" ht="15.75" customHeight="1" x14ac:dyDescent="0.2">
      <c r="A121" s="66" t="s">
        <v>824</v>
      </c>
      <c r="B121" s="67">
        <v>0.56999999999999995</v>
      </c>
      <c r="C121" s="66"/>
      <c r="D121" s="67">
        <v>0.04</v>
      </c>
      <c r="E121" s="68">
        <v>61.5</v>
      </c>
      <c r="F121" s="66"/>
      <c r="G121" s="66"/>
    </row>
    <row r="122" spans="1:7" ht="15.75" customHeight="1" x14ac:dyDescent="0.2">
      <c r="A122" s="66" t="s">
        <v>825</v>
      </c>
      <c r="B122" s="67">
        <v>0.64</v>
      </c>
      <c r="C122" s="66"/>
      <c r="D122" s="67">
        <v>0.02</v>
      </c>
      <c r="E122" s="67">
        <v>34</v>
      </c>
      <c r="F122" s="66"/>
      <c r="G122" s="66"/>
    </row>
    <row r="123" spans="1:7" ht="15.75" customHeight="1" x14ac:dyDescent="0.2">
      <c r="A123" s="66" t="s">
        <v>826</v>
      </c>
      <c r="B123" s="67">
        <v>0.59</v>
      </c>
      <c r="C123" s="66"/>
      <c r="D123" s="67">
        <v>0.02</v>
      </c>
      <c r="E123" s="68">
        <v>52.7</v>
      </c>
      <c r="F123" s="66"/>
      <c r="G123" s="66"/>
    </row>
    <row r="124" spans="1:7" ht="15.75" customHeight="1" x14ac:dyDescent="0.2">
      <c r="A124" s="66" t="s">
        <v>827</v>
      </c>
      <c r="B124" s="67">
        <v>0.6</v>
      </c>
      <c r="C124" s="67"/>
      <c r="D124" s="67"/>
      <c r="E124" s="67">
        <v>49.6</v>
      </c>
      <c r="F124" s="67"/>
      <c r="G124" s="67"/>
    </row>
    <row r="125" spans="1:7" ht="15.75" customHeight="1" x14ac:dyDescent="0.2">
      <c r="A125" s="66" t="s">
        <v>828</v>
      </c>
      <c r="B125" s="67">
        <v>0.64</v>
      </c>
      <c r="C125" s="66"/>
      <c r="D125" s="67">
        <v>0.02</v>
      </c>
      <c r="E125" s="67">
        <v>41</v>
      </c>
      <c r="F125" s="66"/>
      <c r="G125" s="66"/>
    </row>
    <row r="126" spans="1:7" ht="15.75" customHeight="1" x14ac:dyDescent="0.2">
      <c r="A126" s="66" t="s">
        <v>829</v>
      </c>
      <c r="B126" s="67">
        <v>0.62</v>
      </c>
      <c r="C126" s="67">
        <v>0.03</v>
      </c>
      <c r="D126" s="67">
        <v>0.09</v>
      </c>
      <c r="E126" s="68">
        <v>57.9</v>
      </c>
      <c r="F126" s="67">
        <v>5.0999999999999996</v>
      </c>
      <c r="G126" s="67">
        <v>2.9</v>
      </c>
    </row>
    <row r="127" spans="1:7" ht="15.75" customHeight="1" x14ac:dyDescent="0.2">
      <c r="A127" s="66" t="s">
        <v>830</v>
      </c>
      <c r="B127" s="67">
        <v>0.56000000000000005</v>
      </c>
      <c r="C127" s="66"/>
      <c r="D127" s="67">
        <v>0.01</v>
      </c>
      <c r="E127" s="68">
        <v>63.2</v>
      </c>
      <c r="F127" s="66"/>
      <c r="G127" s="66"/>
    </row>
    <row r="128" spans="1:7" ht="15.75" customHeight="1" x14ac:dyDescent="0.2">
      <c r="A128" s="66" t="s">
        <v>831</v>
      </c>
      <c r="B128" s="67">
        <v>0.56999999999999995</v>
      </c>
      <c r="C128" s="66"/>
      <c r="D128" s="67"/>
      <c r="E128" s="68">
        <v>60.2</v>
      </c>
      <c r="F128" s="66"/>
      <c r="G128" s="66"/>
    </row>
    <row r="129" spans="1:7" ht="15.75" customHeight="1" x14ac:dyDescent="0.2">
      <c r="A129" s="66" t="s">
        <v>832</v>
      </c>
      <c r="B129" s="67">
        <v>0.62</v>
      </c>
      <c r="C129" s="67">
        <v>0.03</v>
      </c>
      <c r="D129" s="67">
        <v>0.01</v>
      </c>
      <c r="E129" s="67">
        <v>42.9</v>
      </c>
      <c r="F129" s="67">
        <v>28.6</v>
      </c>
      <c r="G129" s="67">
        <v>20.2</v>
      </c>
    </row>
    <row r="130" spans="1:7" ht="15.75" customHeight="1" x14ac:dyDescent="0.2">
      <c r="A130" s="66" t="s">
        <v>833</v>
      </c>
      <c r="B130" s="67">
        <v>0.63</v>
      </c>
      <c r="C130" s="67">
        <v>0.05</v>
      </c>
      <c r="D130" s="67">
        <v>0.02</v>
      </c>
      <c r="E130" s="67">
        <v>37.1</v>
      </c>
      <c r="F130" s="67">
        <v>4.9000000000000004</v>
      </c>
      <c r="G130" s="67">
        <v>3.5</v>
      </c>
    </row>
    <row r="131" spans="1:7" ht="15.75" customHeight="1" x14ac:dyDescent="0.2">
      <c r="A131" s="66" t="s">
        <v>551</v>
      </c>
      <c r="B131" s="67">
        <v>0.63</v>
      </c>
      <c r="C131" s="66"/>
      <c r="D131" s="67">
        <v>0.01</v>
      </c>
      <c r="E131" s="67">
        <v>40</v>
      </c>
      <c r="F131" s="66"/>
      <c r="G131" s="66"/>
    </row>
    <row r="132" spans="1:7" ht="15.75" customHeight="1" x14ac:dyDescent="0.2">
      <c r="A132" s="66" t="s">
        <v>557</v>
      </c>
      <c r="B132" s="67">
        <v>0.62</v>
      </c>
      <c r="C132" s="66"/>
      <c r="D132" s="67">
        <v>0.02</v>
      </c>
      <c r="E132" s="67">
        <v>43.1</v>
      </c>
      <c r="F132" s="66"/>
      <c r="G132" s="66"/>
    </row>
    <row r="133" spans="1:7" ht="15.75" customHeight="1" x14ac:dyDescent="0.2">
      <c r="A133" s="66" t="s">
        <v>563</v>
      </c>
      <c r="B133" s="67">
        <v>0.57999999999999996</v>
      </c>
      <c r="C133" s="66"/>
      <c r="D133" s="67">
        <v>0.01</v>
      </c>
      <c r="E133" s="68">
        <v>58.2</v>
      </c>
      <c r="F133" s="66"/>
      <c r="G133" s="66"/>
    </row>
    <row r="134" spans="1:7" ht="15.75" customHeight="1" x14ac:dyDescent="0.2">
      <c r="A134" s="66" t="s">
        <v>568</v>
      </c>
      <c r="B134" s="67">
        <v>0.6</v>
      </c>
      <c r="C134" s="66"/>
      <c r="D134" s="67">
        <v>0.02</v>
      </c>
      <c r="E134" s="68">
        <v>50.7</v>
      </c>
      <c r="F134" s="66"/>
      <c r="G134" s="66"/>
    </row>
    <row r="135" spans="1:7" ht="15.75" customHeight="1" x14ac:dyDescent="0.2">
      <c r="A135" s="66" t="s">
        <v>574</v>
      </c>
      <c r="B135" s="67">
        <v>0.56999999999999995</v>
      </c>
      <c r="C135" s="66"/>
      <c r="D135" s="67">
        <v>0.02</v>
      </c>
      <c r="E135" s="68">
        <v>60.2</v>
      </c>
      <c r="F135" s="66"/>
      <c r="G135" s="66"/>
    </row>
    <row r="136" spans="1:7" ht="15.75" customHeight="1" x14ac:dyDescent="0.2">
      <c r="A136" s="66" t="s">
        <v>589</v>
      </c>
      <c r="B136" s="67">
        <v>0.6</v>
      </c>
      <c r="C136" s="66"/>
      <c r="D136" s="67">
        <v>0.01</v>
      </c>
      <c r="E136" s="68">
        <v>50.4</v>
      </c>
      <c r="F136" s="66"/>
      <c r="G136" s="66"/>
    </row>
    <row r="137" spans="1:7" ht="15.75" customHeight="1" x14ac:dyDescent="0.2">
      <c r="A137" s="66" t="s">
        <v>595</v>
      </c>
      <c r="B137" s="67">
        <v>0.59</v>
      </c>
      <c r="C137" s="67">
        <v>0.03</v>
      </c>
      <c r="D137" s="67">
        <v>0.01</v>
      </c>
      <c r="E137" s="68">
        <v>53.8</v>
      </c>
      <c r="F137" s="67">
        <v>12.1</v>
      </c>
      <c r="G137" s="67">
        <v>8.5</v>
      </c>
    </row>
    <row r="138" spans="1:7" ht="15.75" customHeight="1" x14ac:dyDescent="0.2">
      <c r="A138" s="66" t="s">
        <v>617</v>
      </c>
      <c r="B138" s="67">
        <v>0.61</v>
      </c>
      <c r="C138" s="66"/>
      <c r="D138" s="67">
        <v>0.01</v>
      </c>
      <c r="E138" s="67">
        <v>44.5</v>
      </c>
      <c r="F138" s="66"/>
      <c r="G138" s="66"/>
    </row>
    <row r="139" spans="1:7" ht="15.75" customHeight="1" x14ac:dyDescent="0.2">
      <c r="A139" s="66" t="s">
        <v>627</v>
      </c>
      <c r="B139" s="67">
        <v>0.62</v>
      </c>
      <c r="C139" s="67">
        <v>0.02</v>
      </c>
      <c r="D139" s="67">
        <v>0.01</v>
      </c>
      <c r="E139" s="67">
        <v>40.4</v>
      </c>
      <c r="F139" s="67">
        <v>7.3</v>
      </c>
      <c r="G139" s="67">
        <v>5.0999999999999996</v>
      </c>
    </row>
    <row r="140" spans="1:7" ht="15.75" customHeight="1" x14ac:dyDescent="0.2">
      <c r="A140" s="66" t="s">
        <v>638</v>
      </c>
      <c r="B140" s="67">
        <v>0.62</v>
      </c>
      <c r="C140" s="66"/>
      <c r="D140" s="67">
        <v>0.02</v>
      </c>
      <c r="E140" s="67">
        <v>41.7</v>
      </c>
      <c r="F140" s="67"/>
      <c r="G140" s="67"/>
    </row>
    <row r="141" spans="1:7" ht="15.75" customHeight="1" x14ac:dyDescent="0.2">
      <c r="A141" s="66" t="s">
        <v>656</v>
      </c>
      <c r="B141" s="67">
        <v>0.55000000000000004</v>
      </c>
      <c r="C141" s="66"/>
      <c r="D141" s="67">
        <v>0.01</v>
      </c>
      <c r="E141" s="68">
        <v>67.5</v>
      </c>
      <c r="F141" s="66"/>
      <c r="G141" s="66"/>
    </row>
    <row r="142" spans="1:7" ht="15.75" customHeight="1" x14ac:dyDescent="0.2">
      <c r="A142" s="66" t="s">
        <v>662</v>
      </c>
      <c r="B142" s="67">
        <v>0.62</v>
      </c>
      <c r="C142" s="66"/>
      <c r="D142" s="67">
        <v>0.01</v>
      </c>
      <c r="E142" s="67">
        <v>43.4</v>
      </c>
      <c r="F142" s="66"/>
      <c r="G142" s="66"/>
    </row>
    <row r="143" spans="1:7" ht="15.75" customHeight="1" x14ac:dyDescent="0.2">
      <c r="A143" s="66" t="s">
        <v>668</v>
      </c>
      <c r="B143" s="67">
        <v>0.56000000000000005</v>
      </c>
      <c r="C143" s="66"/>
      <c r="D143" s="67">
        <v>0.02</v>
      </c>
      <c r="E143" s="68">
        <v>65.3</v>
      </c>
      <c r="F143" s="66"/>
      <c r="G143" s="66"/>
    </row>
    <row r="144" spans="1:7" ht="15.75" customHeight="1" x14ac:dyDescent="0.2">
      <c r="A144" s="66" t="s">
        <v>674</v>
      </c>
      <c r="B144" s="67">
        <v>0.63</v>
      </c>
      <c r="C144" s="67"/>
      <c r="D144" s="67"/>
      <c r="E144" s="67">
        <v>37.299999999999997</v>
      </c>
      <c r="F144" s="67"/>
      <c r="G144" s="67"/>
    </row>
    <row r="145" spans="1:7" ht="15.75" customHeight="1" x14ac:dyDescent="0.2">
      <c r="A145" s="67" t="s">
        <v>687</v>
      </c>
      <c r="B145" s="67">
        <v>0.59</v>
      </c>
      <c r="C145" s="67">
        <v>0.06</v>
      </c>
      <c r="D145" s="67">
        <v>0.02</v>
      </c>
      <c r="E145" s="67">
        <v>53.2</v>
      </c>
      <c r="F145" s="67">
        <v>22.8</v>
      </c>
      <c r="G145" s="67">
        <v>13.2</v>
      </c>
    </row>
    <row r="146" spans="1:7" ht="15.75" customHeight="1" x14ac:dyDescent="0.2"/>
    <row r="147" spans="1:7" ht="15.75" customHeight="1" x14ac:dyDescent="0.2"/>
    <row r="148" spans="1:7" ht="15.75" customHeight="1" x14ac:dyDescent="0.2"/>
    <row r="149" spans="1:7" ht="15.75" customHeight="1" x14ac:dyDescent="0.2"/>
    <row r="150" spans="1:7" ht="15.75" customHeight="1" x14ac:dyDescent="0.2"/>
    <row r="151" spans="1:7" ht="15.75" customHeight="1" x14ac:dyDescent="0.2"/>
    <row r="152" spans="1:7" ht="15.75" customHeight="1" x14ac:dyDescent="0.2"/>
    <row r="153" spans="1:7" ht="15.75" customHeight="1" x14ac:dyDescent="0.2"/>
    <row r="154" spans="1:7" ht="15.75" customHeight="1" x14ac:dyDescent="0.2"/>
    <row r="155" spans="1:7" ht="15.75" customHeight="1" x14ac:dyDescent="0.2"/>
    <row r="156" spans="1:7" ht="15.75" customHeight="1" x14ac:dyDescent="0.2"/>
    <row r="157" spans="1:7" ht="15.75" customHeight="1" x14ac:dyDescent="0.2"/>
    <row r="158" spans="1:7" ht="15.75" customHeight="1" x14ac:dyDescent="0.2"/>
    <row r="159" spans="1:7" ht="15.75" customHeight="1" x14ac:dyDescent="0.2"/>
    <row r="160" spans="1:7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2:G1000"/>
  <sheetViews>
    <sheetView workbookViewId="0"/>
  </sheetViews>
  <sheetFormatPr baseColWidth="10" defaultColWidth="14.5" defaultRowHeight="15" customHeight="1" x14ac:dyDescent="0.2"/>
  <cols>
    <col min="1" max="1" width="9.1640625" customWidth="1"/>
    <col min="2" max="2" width="22.5" customWidth="1"/>
    <col min="3" max="3" width="18.1640625" customWidth="1"/>
    <col min="4" max="26" width="9.1640625" customWidth="1"/>
  </cols>
  <sheetData>
    <row r="2" spans="2:7" ht="19" x14ac:dyDescent="0.25">
      <c r="B2" s="82" t="s">
        <v>834</v>
      </c>
      <c r="C2" s="83"/>
      <c r="E2" s="86" t="s">
        <v>835</v>
      </c>
      <c r="F2" s="87"/>
      <c r="G2" s="88"/>
    </row>
    <row r="3" spans="2:7" ht="27.75" customHeight="1" x14ac:dyDescent="0.2">
      <c r="B3" s="84"/>
      <c r="C3" s="85"/>
      <c r="E3" s="69" t="s">
        <v>836</v>
      </c>
      <c r="F3" s="89" t="s">
        <v>837</v>
      </c>
      <c r="G3" s="90"/>
    </row>
    <row r="4" spans="2:7" ht="16" x14ac:dyDescent="0.2">
      <c r="B4" s="70" t="s">
        <v>838</v>
      </c>
      <c r="C4" s="71" t="s">
        <v>839</v>
      </c>
      <c r="E4" s="72" t="s">
        <v>840</v>
      </c>
      <c r="F4" s="91" t="s">
        <v>841</v>
      </c>
      <c r="G4" s="92"/>
    </row>
    <row r="5" spans="2:7" ht="16" x14ac:dyDescent="0.2">
      <c r="B5" s="73" t="s">
        <v>842</v>
      </c>
      <c r="C5" s="74" t="s">
        <v>843</v>
      </c>
      <c r="E5" s="72" t="s">
        <v>844</v>
      </c>
      <c r="F5" s="93" t="s">
        <v>845</v>
      </c>
      <c r="G5" s="92"/>
    </row>
    <row r="6" spans="2:7" ht="16" x14ac:dyDescent="0.2">
      <c r="B6" s="73" t="s">
        <v>846</v>
      </c>
      <c r="C6" s="74" t="s">
        <v>847</v>
      </c>
      <c r="E6" s="72" t="s">
        <v>848</v>
      </c>
      <c r="F6" s="94" t="s">
        <v>849</v>
      </c>
      <c r="G6" s="92"/>
    </row>
    <row r="7" spans="2:7" ht="16" x14ac:dyDescent="0.2">
      <c r="B7" s="75" t="s">
        <v>850</v>
      </c>
      <c r="C7" s="76" t="s">
        <v>851</v>
      </c>
      <c r="E7" s="77" t="s">
        <v>852</v>
      </c>
      <c r="F7" s="95" t="s">
        <v>853</v>
      </c>
      <c r="G7" s="96"/>
    </row>
    <row r="8" spans="2:7" ht="16" x14ac:dyDescent="0.2">
      <c r="B8" s="75" t="s">
        <v>854</v>
      </c>
      <c r="C8" s="76" t="s">
        <v>851</v>
      </c>
    </row>
    <row r="9" spans="2:7" ht="16" x14ac:dyDescent="0.2">
      <c r="B9" s="75" t="s">
        <v>855</v>
      </c>
      <c r="C9" s="76" t="s">
        <v>856</v>
      </c>
    </row>
    <row r="10" spans="2:7" ht="16" x14ac:dyDescent="0.2">
      <c r="B10" s="75" t="s">
        <v>857</v>
      </c>
      <c r="C10" s="76" t="s">
        <v>858</v>
      </c>
    </row>
    <row r="11" spans="2:7" ht="16" x14ac:dyDescent="0.2">
      <c r="B11" s="78" t="s">
        <v>859</v>
      </c>
      <c r="C11" s="79" t="s">
        <v>860</v>
      </c>
    </row>
    <row r="12" spans="2:7" ht="13.5" customHeight="1" x14ac:dyDescent="0.2">
      <c r="B12" s="97" t="s">
        <v>861</v>
      </c>
      <c r="C12" s="83"/>
    </row>
    <row r="13" spans="2:7" x14ac:dyDescent="0.2">
      <c r="B13" s="98"/>
      <c r="C13" s="99"/>
    </row>
    <row r="14" spans="2:7" x14ac:dyDescent="0.2">
      <c r="B14" s="100"/>
      <c r="C14" s="10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F6:G6"/>
    <mergeCell ref="F7:G7"/>
    <mergeCell ref="B12:C14"/>
    <mergeCell ref="B2:C3"/>
    <mergeCell ref="E2:G2"/>
    <mergeCell ref="F3:G3"/>
    <mergeCell ref="F4:G4"/>
    <mergeCell ref="F5:G5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Calculations</vt:lpstr>
      <vt:lpstr>Summary Sheet</vt:lpstr>
      <vt:lpstr>Hayley ICDES</vt:lpstr>
      <vt:lpstr>Data Flagging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Jesmok</dc:creator>
  <cp:lastModifiedBy>Microsoft Office User</cp:lastModifiedBy>
  <dcterms:created xsi:type="dcterms:W3CDTF">2017-06-23T15:23:32Z</dcterms:created>
  <dcterms:modified xsi:type="dcterms:W3CDTF">2023-01-27T04:46:46Z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