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hayleybricker/Documents/"/>
    </mc:Choice>
  </mc:AlternateContent>
  <xr:revisionPtr revIDLastSave="0" documentId="8_{62D1CB47-ABA7-5E40-91B9-EB43C6D8740E}" xr6:coauthVersionLast="47" xr6:coauthVersionMax="47" xr10:uidLastSave="{00000000-0000-0000-0000-000000000000}"/>
  <bookViews>
    <workbookView xWindow="840" yWindow="500" windowWidth="27960" windowHeight="17500" activeTab="1" xr2:uid="{00000000-000D-0000-FFFF-FFFF00000000}"/>
  </bookViews>
  <sheets>
    <sheet name="Data Calculations" sheetId="1" r:id="rId1"/>
    <sheet name="Summary Sheet" sheetId="2" r:id="rId2"/>
    <sheet name="Data Flagg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SYlpTgxy/2APFZH7F9F0qF0SSQQ=="/>
    </ext>
  </extLst>
</workbook>
</file>

<file path=xl/calcChain.xml><?xml version="1.0" encoding="utf-8"?>
<calcChain xmlns="http://schemas.openxmlformats.org/spreadsheetml/2006/main">
  <c r="I42" i="2" l="1"/>
  <c r="H42" i="2"/>
  <c r="D42" i="2"/>
  <c r="C42" i="2"/>
  <c r="B42" i="2"/>
  <c r="J41" i="2"/>
  <c r="G41" i="2"/>
  <c r="F41" i="2"/>
  <c r="C41" i="2"/>
  <c r="B41" i="2"/>
  <c r="H40" i="2"/>
  <c r="G40" i="2"/>
  <c r="E40" i="2"/>
  <c r="C40" i="2"/>
  <c r="B40" i="2"/>
  <c r="K39" i="2"/>
  <c r="J39" i="2"/>
  <c r="F39" i="2"/>
  <c r="E39" i="2"/>
  <c r="C39" i="2"/>
  <c r="B39" i="2"/>
  <c r="K38" i="2"/>
  <c r="H38" i="2"/>
  <c r="D38" i="2"/>
  <c r="C38" i="2"/>
  <c r="B38" i="2"/>
  <c r="J37" i="2"/>
  <c r="G37" i="2"/>
  <c r="F37" i="2"/>
  <c r="C37" i="2"/>
  <c r="B37" i="2"/>
  <c r="O36" i="2"/>
  <c r="H36" i="2"/>
  <c r="G36" i="2"/>
  <c r="E36" i="2"/>
  <c r="D36" i="2"/>
  <c r="C36" i="2"/>
  <c r="B36" i="2"/>
  <c r="M35" i="2"/>
  <c r="K35" i="2"/>
  <c r="J35" i="2"/>
  <c r="F35" i="2"/>
  <c r="E35" i="2"/>
  <c r="C35" i="2"/>
  <c r="B35" i="2"/>
  <c r="I34" i="2"/>
  <c r="H34" i="2"/>
  <c r="D34" i="2"/>
  <c r="C34" i="2"/>
  <c r="B34" i="2"/>
  <c r="I33" i="2"/>
  <c r="G33" i="2"/>
  <c r="F33" i="2"/>
  <c r="C33" i="2"/>
  <c r="B33" i="2"/>
  <c r="G32" i="2"/>
  <c r="D32" i="2"/>
  <c r="C32" i="2"/>
  <c r="B32" i="2"/>
  <c r="K31" i="2"/>
  <c r="J31" i="2"/>
  <c r="F31" i="2"/>
  <c r="E31" i="2"/>
  <c r="C31" i="2"/>
  <c r="B31" i="2"/>
  <c r="D30" i="2"/>
  <c r="C30" i="2"/>
  <c r="B30" i="2"/>
  <c r="J29" i="2"/>
  <c r="I29" i="2"/>
  <c r="G29" i="2"/>
  <c r="F29" i="2"/>
  <c r="C29" i="2"/>
  <c r="B29" i="2"/>
  <c r="G28" i="2"/>
  <c r="E28" i="2"/>
  <c r="D28" i="2"/>
  <c r="C28" i="2"/>
  <c r="B28" i="2"/>
  <c r="J27" i="2"/>
  <c r="F27" i="2"/>
  <c r="E27" i="2"/>
  <c r="C27" i="2"/>
  <c r="B27" i="2"/>
  <c r="D26" i="2"/>
  <c r="C26" i="2"/>
  <c r="B26" i="2"/>
  <c r="J25" i="2"/>
  <c r="I25" i="2"/>
  <c r="G25" i="2"/>
  <c r="F25" i="2"/>
  <c r="C25" i="2"/>
  <c r="B25" i="2"/>
  <c r="G24" i="2"/>
  <c r="E24" i="2"/>
  <c r="D24" i="2"/>
  <c r="C24" i="2"/>
  <c r="B24" i="2"/>
  <c r="K23" i="2"/>
  <c r="J23" i="2"/>
  <c r="F23" i="2"/>
  <c r="E23" i="2"/>
  <c r="C23" i="2"/>
  <c r="B23" i="2"/>
  <c r="O22" i="2"/>
  <c r="K22" i="2"/>
  <c r="I22" i="2"/>
  <c r="H22" i="2"/>
  <c r="D22" i="2"/>
  <c r="C22" i="2"/>
  <c r="B22" i="2"/>
  <c r="I21" i="2"/>
  <c r="G21" i="2"/>
  <c r="C21" i="2"/>
  <c r="B21" i="2"/>
  <c r="H20" i="2"/>
  <c r="G20" i="2"/>
  <c r="D20" i="2"/>
  <c r="C20" i="2"/>
  <c r="B20" i="2"/>
  <c r="K19" i="2"/>
  <c r="J19" i="2"/>
  <c r="E19" i="2"/>
  <c r="C19" i="2"/>
  <c r="B19" i="2"/>
  <c r="I18" i="2"/>
  <c r="H18" i="2"/>
  <c r="C18" i="2"/>
  <c r="B18" i="2"/>
  <c r="G17" i="2"/>
  <c r="C17" i="2"/>
  <c r="B17" i="2"/>
  <c r="H16" i="2"/>
  <c r="C16" i="2"/>
  <c r="B16" i="2"/>
  <c r="K15" i="2"/>
  <c r="J15" i="2"/>
  <c r="E15" i="2"/>
  <c r="C15" i="2"/>
  <c r="B15" i="2"/>
  <c r="O14" i="2"/>
  <c r="K14" i="2"/>
  <c r="I14" i="2"/>
  <c r="D14" i="2"/>
  <c r="C14" i="2"/>
  <c r="B14" i="2"/>
  <c r="O13" i="2"/>
  <c r="I13" i="2"/>
  <c r="F13" i="2"/>
  <c r="C13" i="2"/>
  <c r="B13" i="2"/>
  <c r="O12" i="2"/>
  <c r="H12" i="2"/>
  <c r="D12" i="2"/>
  <c r="C12" i="2"/>
  <c r="B12" i="2"/>
  <c r="K11" i="2"/>
  <c r="F11" i="2"/>
  <c r="E11" i="2"/>
  <c r="C11" i="2"/>
  <c r="B11" i="2"/>
  <c r="O10" i="2"/>
  <c r="D10" i="2"/>
  <c r="C10" i="2"/>
  <c r="B10" i="2"/>
  <c r="O9" i="2"/>
  <c r="F9" i="2"/>
  <c r="C9" i="2"/>
  <c r="B9" i="2"/>
  <c r="E8" i="2"/>
  <c r="C8" i="2"/>
  <c r="B8" i="2"/>
  <c r="F7" i="2"/>
  <c r="C7" i="2"/>
  <c r="B7" i="2"/>
  <c r="O6" i="2"/>
  <c r="L6" i="2"/>
  <c r="I6" i="2"/>
  <c r="H6" i="2"/>
  <c r="C6" i="2"/>
  <c r="B6" i="2"/>
  <c r="O5" i="2"/>
  <c r="K5" i="2"/>
  <c r="J5" i="2"/>
  <c r="I5" i="2"/>
  <c r="C5" i="2"/>
  <c r="B5" i="2"/>
  <c r="C4" i="2"/>
  <c r="B4" i="2"/>
  <c r="K3" i="2"/>
  <c r="C3" i="2"/>
  <c r="B3" i="2"/>
  <c r="BI189" i="1"/>
  <c r="BL189" i="1" s="1"/>
  <c r="BN189" i="1" s="1"/>
  <c r="BL188" i="1"/>
  <c r="BM185" i="1" s="1"/>
  <c r="BI188" i="1"/>
  <c r="BL187" i="1"/>
  <c r="BN187" i="1" s="1"/>
  <c r="BI187" i="1"/>
  <c r="BJ185" i="1" s="1"/>
  <c r="L42" i="2" s="1"/>
  <c r="BK185" i="1"/>
  <c r="M42" i="2" s="1"/>
  <c r="BF185" i="1"/>
  <c r="K42" i="2" s="1"/>
  <c r="BE185" i="1"/>
  <c r="J42" i="2" s="1"/>
  <c r="BB185" i="1"/>
  <c r="BC185" i="1" s="1"/>
  <c r="BA185" i="1"/>
  <c r="AZ185" i="1"/>
  <c r="AX185" i="1"/>
  <c r="AW185" i="1"/>
  <c r="AU185" i="1"/>
  <c r="G42" i="2" s="1"/>
  <c r="AT185" i="1"/>
  <c r="F42" i="2" s="1"/>
  <c r="AR185" i="1"/>
  <c r="E42" i="2" s="1"/>
  <c r="AQ185" i="1"/>
  <c r="AA185" i="1"/>
  <c r="Y185" i="1"/>
  <c r="W185" i="1"/>
  <c r="U185" i="1"/>
  <c r="S185" i="1"/>
  <c r="Q185" i="1"/>
  <c r="O185" i="1"/>
  <c r="M185" i="1"/>
  <c r="K185" i="1"/>
  <c r="D185" i="1"/>
  <c r="BI183" i="1"/>
  <c r="BL183" i="1" s="1"/>
  <c r="BN183" i="1" s="1"/>
  <c r="BI182" i="1"/>
  <c r="BL182" i="1" s="1"/>
  <c r="BM180" i="1" s="1"/>
  <c r="BF180" i="1"/>
  <c r="K41" i="2" s="1"/>
  <c r="BE180" i="1"/>
  <c r="BC180" i="1"/>
  <c r="BB180" i="1"/>
  <c r="BA180" i="1"/>
  <c r="I41" i="2" s="1"/>
  <c r="AZ180" i="1"/>
  <c r="H41" i="2" s="1"/>
  <c r="AX180" i="1"/>
  <c r="AW180" i="1"/>
  <c r="AU180" i="1"/>
  <c r="AT180" i="1"/>
  <c r="AR180" i="1"/>
  <c r="E41" i="2" s="1"/>
  <c r="AQ180" i="1"/>
  <c r="D41" i="2" s="1"/>
  <c r="AA180" i="1"/>
  <c r="Y180" i="1"/>
  <c r="W180" i="1"/>
  <c r="U180" i="1"/>
  <c r="S180" i="1"/>
  <c r="Q180" i="1"/>
  <c r="O180" i="1"/>
  <c r="M180" i="1"/>
  <c r="K180" i="1"/>
  <c r="D180" i="1"/>
  <c r="BI178" i="1"/>
  <c r="BL178" i="1" s="1"/>
  <c r="BK176" i="1"/>
  <c r="M40" i="2" s="1"/>
  <c r="BJ176" i="1"/>
  <c r="L40" i="2" s="1"/>
  <c r="BF176" i="1"/>
  <c r="K40" i="2" s="1"/>
  <c r="BE176" i="1"/>
  <c r="J40" i="2" s="1"/>
  <c r="BA176" i="1"/>
  <c r="I40" i="2" s="1"/>
  <c r="AZ176" i="1"/>
  <c r="AX176" i="1"/>
  <c r="AW176" i="1"/>
  <c r="AU176" i="1"/>
  <c r="AT176" i="1"/>
  <c r="F40" i="2" s="1"/>
  <c r="AR176" i="1"/>
  <c r="AQ176" i="1"/>
  <c r="D40" i="2" s="1"/>
  <c r="AA176" i="1"/>
  <c r="Y176" i="1"/>
  <c r="W176" i="1"/>
  <c r="U176" i="1"/>
  <c r="S176" i="1"/>
  <c r="Q176" i="1"/>
  <c r="O176" i="1"/>
  <c r="M176" i="1"/>
  <c r="K176" i="1"/>
  <c r="D176" i="1"/>
  <c r="BI174" i="1"/>
  <c r="BK172" i="1"/>
  <c r="M39" i="2" s="1"/>
  <c r="BF172" i="1"/>
  <c r="BE172" i="1"/>
  <c r="BA172" i="1"/>
  <c r="I39" i="2" s="1"/>
  <c r="AZ172" i="1"/>
  <c r="H39" i="2" s="1"/>
  <c r="AX172" i="1"/>
  <c r="AW172" i="1"/>
  <c r="AU172" i="1"/>
  <c r="G39" i="2" s="1"/>
  <c r="AT172" i="1"/>
  <c r="AR172" i="1"/>
  <c r="AQ172" i="1"/>
  <c r="D39" i="2" s="1"/>
  <c r="AA172" i="1"/>
  <c r="Y172" i="1"/>
  <c r="W172" i="1"/>
  <c r="U172" i="1"/>
  <c r="S172" i="1"/>
  <c r="Q172" i="1"/>
  <c r="O172" i="1"/>
  <c r="M172" i="1"/>
  <c r="K172" i="1"/>
  <c r="D172" i="1"/>
  <c r="BI170" i="1"/>
  <c r="BL170" i="1" s="1"/>
  <c r="BK168" i="1"/>
  <c r="M38" i="2" s="1"/>
  <c r="BJ168" i="1"/>
  <c r="L38" i="2" s="1"/>
  <c r="BF168" i="1"/>
  <c r="BE168" i="1"/>
  <c r="J38" i="2" s="1"/>
  <c r="BA168" i="1"/>
  <c r="I38" i="2" s="1"/>
  <c r="AZ168" i="1"/>
  <c r="AX168" i="1"/>
  <c r="AW168" i="1"/>
  <c r="AU168" i="1"/>
  <c r="G38" i="2" s="1"/>
  <c r="AT168" i="1"/>
  <c r="F38" i="2" s="1"/>
  <c r="AR168" i="1"/>
  <c r="E38" i="2" s="1"/>
  <c r="AQ168" i="1"/>
  <c r="AA168" i="1"/>
  <c r="Y168" i="1"/>
  <c r="W168" i="1"/>
  <c r="U168" i="1"/>
  <c r="S168" i="1"/>
  <c r="Q168" i="1"/>
  <c r="O168" i="1"/>
  <c r="M168" i="1"/>
  <c r="K168" i="1"/>
  <c r="D168" i="1"/>
  <c r="BI166" i="1"/>
  <c r="BL166" i="1" s="1"/>
  <c r="BN166" i="1" s="1"/>
  <c r="BI165" i="1"/>
  <c r="BL165" i="1" s="1"/>
  <c r="BN165" i="1" s="1"/>
  <c r="BI164" i="1"/>
  <c r="BL164" i="1" s="1"/>
  <c r="BN164" i="1" s="1"/>
  <c r="BJ162" i="1"/>
  <c r="L37" i="2" s="1"/>
  <c r="BF162" i="1"/>
  <c r="K37" i="2" s="1"/>
  <c r="BE162" i="1"/>
  <c r="BC162" i="1"/>
  <c r="BB162" i="1"/>
  <c r="BA162" i="1"/>
  <c r="I37" i="2" s="1"/>
  <c r="AZ162" i="1"/>
  <c r="H37" i="2" s="1"/>
  <c r="AX162" i="1"/>
  <c r="AW162" i="1"/>
  <c r="AU162" i="1"/>
  <c r="AT162" i="1"/>
  <c r="AR162" i="1"/>
  <c r="E37" i="2" s="1"/>
  <c r="AQ162" i="1"/>
  <c r="D37" i="2" s="1"/>
  <c r="AA162" i="1"/>
  <c r="Y162" i="1"/>
  <c r="W162" i="1"/>
  <c r="U162" i="1"/>
  <c r="S162" i="1"/>
  <c r="Q162" i="1"/>
  <c r="O162" i="1"/>
  <c r="M162" i="1"/>
  <c r="K162" i="1"/>
  <c r="D162" i="1"/>
  <c r="BI160" i="1"/>
  <c r="BJ157" i="1" s="1"/>
  <c r="L36" i="2" s="1"/>
  <c r="BL159" i="1"/>
  <c r="BN159" i="1" s="1"/>
  <c r="BI159" i="1"/>
  <c r="BO157" i="1"/>
  <c r="N36" i="2" s="1"/>
  <c r="BF157" i="1"/>
  <c r="K36" i="2" s="1"/>
  <c r="BE157" i="1"/>
  <c r="J36" i="2" s="1"/>
  <c r="BA157" i="1"/>
  <c r="I36" i="2" s="1"/>
  <c r="AZ157" i="1"/>
  <c r="AX157" i="1"/>
  <c r="AW157" i="1"/>
  <c r="AU157" i="1"/>
  <c r="AT157" i="1"/>
  <c r="F36" i="2" s="1"/>
  <c r="AR157" i="1"/>
  <c r="AQ157" i="1"/>
  <c r="AA157" i="1"/>
  <c r="Y157" i="1"/>
  <c r="W157" i="1"/>
  <c r="U157" i="1"/>
  <c r="S157" i="1"/>
  <c r="Q157" i="1"/>
  <c r="O157" i="1"/>
  <c r="M157" i="1"/>
  <c r="K157" i="1"/>
  <c r="D157" i="1"/>
  <c r="BL155" i="1"/>
  <c r="BM153" i="1" s="1"/>
  <c r="BI155" i="1"/>
  <c r="BK153" i="1"/>
  <c r="BJ153" i="1"/>
  <c r="L35" i="2" s="1"/>
  <c r="BF153" i="1"/>
  <c r="BE153" i="1"/>
  <c r="BA153" i="1"/>
  <c r="I35" i="2" s="1"/>
  <c r="AZ153" i="1"/>
  <c r="H35" i="2" s="1"/>
  <c r="AX153" i="1"/>
  <c r="AW153" i="1"/>
  <c r="AU153" i="1"/>
  <c r="G35" i="2" s="1"/>
  <c r="AT153" i="1"/>
  <c r="AR153" i="1"/>
  <c r="AQ153" i="1"/>
  <c r="D35" i="2" s="1"/>
  <c r="AA153" i="1"/>
  <c r="Y153" i="1"/>
  <c r="W153" i="1"/>
  <c r="U153" i="1"/>
  <c r="S153" i="1"/>
  <c r="Q153" i="1"/>
  <c r="O153" i="1"/>
  <c r="M153" i="1"/>
  <c r="K153" i="1"/>
  <c r="D153" i="1"/>
  <c r="BN151" i="1"/>
  <c r="BP149" i="1" s="1"/>
  <c r="O34" i="2" s="1"/>
  <c r="BI151" i="1"/>
  <c r="BL151" i="1" s="1"/>
  <c r="BM149" i="1"/>
  <c r="BJ149" i="1"/>
  <c r="L34" i="2" s="1"/>
  <c r="BF149" i="1"/>
  <c r="K34" i="2" s="1"/>
  <c r="BE149" i="1"/>
  <c r="J34" i="2" s="1"/>
  <c r="BA149" i="1"/>
  <c r="AZ149" i="1"/>
  <c r="AX149" i="1"/>
  <c r="AW149" i="1"/>
  <c r="AU149" i="1"/>
  <c r="G34" i="2" s="1"/>
  <c r="AT149" i="1"/>
  <c r="F34" i="2" s="1"/>
  <c r="AR149" i="1"/>
  <c r="E34" i="2" s="1"/>
  <c r="AQ149" i="1"/>
  <c r="AA149" i="1"/>
  <c r="Y149" i="1"/>
  <c r="W149" i="1"/>
  <c r="U149" i="1"/>
  <c r="S149" i="1"/>
  <c r="Q149" i="1"/>
  <c r="O149" i="1"/>
  <c r="M149" i="1"/>
  <c r="K149" i="1"/>
  <c r="D149" i="1"/>
  <c r="BL147" i="1"/>
  <c r="BM145" i="1" s="1"/>
  <c r="BI147" i="1"/>
  <c r="BJ145" i="1" s="1"/>
  <c r="L33" i="2" s="1"/>
  <c r="BK145" i="1"/>
  <c r="M33" i="2" s="1"/>
  <c r="BF145" i="1"/>
  <c r="K33" i="2" s="1"/>
  <c r="BE145" i="1"/>
  <c r="J33" i="2" s="1"/>
  <c r="BA145" i="1"/>
  <c r="AZ145" i="1"/>
  <c r="H33" i="2" s="1"/>
  <c r="AX145" i="1"/>
  <c r="AW145" i="1"/>
  <c r="AU145" i="1"/>
  <c r="AT145" i="1"/>
  <c r="AR145" i="1"/>
  <c r="E33" i="2" s="1"/>
  <c r="AQ145" i="1"/>
  <c r="D33" i="2" s="1"/>
  <c r="AA145" i="1"/>
  <c r="Y145" i="1"/>
  <c r="W145" i="1"/>
  <c r="U145" i="1"/>
  <c r="S145" i="1"/>
  <c r="Q145" i="1"/>
  <c r="O145" i="1"/>
  <c r="M145" i="1"/>
  <c r="K145" i="1"/>
  <c r="D145" i="1"/>
  <c r="BN143" i="1"/>
  <c r="BI143" i="1"/>
  <c r="BL143" i="1" s="1"/>
  <c r="BI142" i="1"/>
  <c r="BF140" i="1"/>
  <c r="K32" i="2" s="1"/>
  <c r="BE140" i="1"/>
  <c r="J32" i="2" s="1"/>
  <c r="BC140" i="1"/>
  <c r="BB140" i="1"/>
  <c r="BA140" i="1"/>
  <c r="I32" i="2" s="1"/>
  <c r="AZ140" i="1"/>
  <c r="H32" i="2" s="1"/>
  <c r="AX140" i="1"/>
  <c r="AW140" i="1"/>
  <c r="AU140" i="1"/>
  <c r="AT140" i="1"/>
  <c r="F32" i="2" s="1"/>
  <c r="AR140" i="1"/>
  <c r="E32" i="2" s="1"/>
  <c r="AQ140" i="1"/>
  <c r="AA140" i="1"/>
  <c r="Y140" i="1"/>
  <c r="W140" i="1"/>
  <c r="U140" i="1"/>
  <c r="S140" i="1"/>
  <c r="Q140" i="1"/>
  <c r="O140" i="1"/>
  <c r="M140" i="1"/>
  <c r="K140" i="1"/>
  <c r="D140" i="1"/>
  <c r="BL138" i="1"/>
  <c r="BN138" i="1" s="1"/>
  <c r="BP136" i="1" s="1"/>
  <c r="O31" i="2" s="1"/>
  <c r="BI138" i="1"/>
  <c r="BO136" i="1"/>
  <c r="N31" i="2" s="1"/>
  <c r="BK136" i="1"/>
  <c r="M31" i="2" s="1"/>
  <c r="BJ136" i="1"/>
  <c r="L31" i="2" s="1"/>
  <c r="BF136" i="1"/>
  <c r="BE136" i="1"/>
  <c r="BA136" i="1"/>
  <c r="I31" i="2" s="1"/>
  <c r="AZ136" i="1"/>
  <c r="H31" i="2" s="1"/>
  <c r="AX136" i="1"/>
  <c r="AW136" i="1"/>
  <c r="AU136" i="1"/>
  <c r="G31" i="2" s="1"/>
  <c r="AT136" i="1"/>
  <c r="AR136" i="1"/>
  <c r="AQ136" i="1"/>
  <c r="D31" i="2" s="1"/>
  <c r="AA136" i="1"/>
  <c r="Y136" i="1"/>
  <c r="W136" i="1"/>
  <c r="U136" i="1"/>
  <c r="S136" i="1"/>
  <c r="Q136" i="1"/>
  <c r="O136" i="1"/>
  <c r="M136" i="1"/>
  <c r="K136" i="1"/>
  <c r="D136" i="1"/>
  <c r="BI134" i="1"/>
  <c r="BF132" i="1"/>
  <c r="K30" i="2" s="1"/>
  <c r="BE132" i="1"/>
  <c r="J30" i="2" s="1"/>
  <c r="BA132" i="1"/>
  <c r="I30" i="2" s="1"/>
  <c r="AZ132" i="1"/>
  <c r="H30" i="2" s="1"/>
  <c r="AX132" i="1"/>
  <c r="AW132" i="1"/>
  <c r="AU132" i="1"/>
  <c r="G30" i="2" s="1"/>
  <c r="AT132" i="1"/>
  <c r="F30" i="2" s="1"/>
  <c r="AR132" i="1"/>
  <c r="E30" i="2" s="1"/>
  <c r="AQ132" i="1"/>
  <c r="AA132" i="1"/>
  <c r="Y132" i="1"/>
  <c r="W132" i="1"/>
  <c r="U132" i="1"/>
  <c r="S132" i="1"/>
  <c r="Q132" i="1"/>
  <c r="O132" i="1"/>
  <c r="M132" i="1"/>
  <c r="K132" i="1"/>
  <c r="D132" i="1"/>
  <c r="BL130" i="1"/>
  <c r="BN130" i="1" s="1"/>
  <c r="BO128" i="1" s="1"/>
  <c r="N29" i="2" s="1"/>
  <c r="BI130" i="1"/>
  <c r="BP128" i="1"/>
  <c r="O29" i="2" s="1"/>
  <c r="BK128" i="1"/>
  <c r="M29" i="2" s="1"/>
  <c r="BJ128" i="1"/>
  <c r="L29" i="2" s="1"/>
  <c r="BF128" i="1"/>
  <c r="K29" i="2" s="1"/>
  <c r="BE128" i="1"/>
  <c r="BA128" i="1"/>
  <c r="AZ128" i="1"/>
  <c r="H29" i="2" s="1"/>
  <c r="AX128" i="1"/>
  <c r="AW128" i="1"/>
  <c r="AU128" i="1"/>
  <c r="AT128" i="1"/>
  <c r="AR128" i="1"/>
  <c r="E29" i="2" s="1"/>
  <c r="AQ128" i="1"/>
  <c r="D29" i="2" s="1"/>
  <c r="AA128" i="1"/>
  <c r="Y128" i="1"/>
  <c r="W128" i="1"/>
  <c r="U128" i="1"/>
  <c r="S128" i="1"/>
  <c r="Q128" i="1"/>
  <c r="O128" i="1"/>
  <c r="M128" i="1"/>
  <c r="K128" i="1"/>
  <c r="D128" i="1"/>
  <c r="BN126" i="1"/>
  <c r="BI126" i="1"/>
  <c r="BL126" i="1" s="1"/>
  <c r="BI125" i="1"/>
  <c r="BL125" i="1" s="1"/>
  <c r="BN125" i="1" s="1"/>
  <c r="BI124" i="1"/>
  <c r="BF122" i="1"/>
  <c r="K28" i="2" s="1"/>
  <c r="BE122" i="1"/>
  <c r="J28" i="2" s="1"/>
  <c r="BC122" i="1"/>
  <c r="BB122" i="1"/>
  <c r="BA122" i="1"/>
  <c r="I28" i="2" s="1"/>
  <c r="AZ122" i="1"/>
  <c r="H28" i="2" s="1"/>
  <c r="AX122" i="1"/>
  <c r="AW122" i="1"/>
  <c r="AU122" i="1"/>
  <c r="AT122" i="1"/>
  <c r="F28" i="2" s="1"/>
  <c r="AR122" i="1"/>
  <c r="AQ122" i="1"/>
  <c r="AA122" i="1"/>
  <c r="Y122" i="1"/>
  <c r="W122" i="1"/>
  <c r="U122" i="1"/>
  <c r="S122" i="1"/>
  <c r="Q122" i="1"/>
  <c r="O122" i="1"/>
  <c r="M122" i="1"/>
  <c r="K122" i="1"/>
  <c r="D122" i="1"/>
  <c r="BL120" i="1"/>
  <c r="BN120" i="1" s="1"/>
  <c r="BI120" i="1"/>
  <c r="BN119" i="1"/>
  <c r="BL119" i="1"/>
  <c r="BI119" i="1"/>
  <c r="BL118" i="1"/>
  <c r="BN118" i="1" s="1"/>
  <c r="BI118" i="1"/>
  <c r="BK116" i="1"/>
  <c r="M27" i="2" s="1"/>
  <c r="BJ116" i="1"/>
  <c r="L27" i="2" s="1"/>
  <c r="BF116" i="1"/>
  <c r="K27" i="2" s="1"/>
  <c r="BE116" i="1"/>
  <c r="BB116" i="1"/>
  <c r="BC116" i="1" s="1"/>
  <c r="BA116" i="1"/>
  <c r="I27" i="2" s="1"/>
  <c r="AZ116" i="1"/>
  <c r="H27" i="2" s="1"/>
  <c r="AX116" i="1"/>
  <c r="AW116" i="1"/>
  <c r="AU116" i="1"/>
  <c r="G27" i="2" s="1"/>
  <c r="AT116" i="1"/>
  <c r="AR116" i="1"/>
  <c r="AQ116" i="1"/>
  <c r="D27" i="2" s="1"/>
  <c r="AA116" i="1"/>
  <c r="Y116" i="1"/>
  <c r="W116" i="1"/>
  <c r="U116" i="1"/>
  <c r="S116" i="1"/>
  <c r="Q116" i="1"/>
  <c r="O116" i="1"/>
  <c r="M116" i="1"/>
  <c r="K116" i="1"/>
  <c r="D116" i="1"/>
  <c r="BI114" i="1"/>
  <c r="BF112" i="1"/>
  <c r="K26" i="2" s="1"/>
  <c r="BE112" i="1"/>
  <c r="J26" i="2" s="1"/>
  <c r="BA112" i="1"/>
  <c r="I26" i="2" s="1"/>
  <c r="AZ112" i="1"/>
  <c r="H26" i="2" s="1"/>
  <c r="AX112" i="1"/>
  <c r="AW112" i="1"/>
  <c r="AU112" i="1"/>
  <c r="G26" i="2" s="1"/>
  <c r="AT112" i="1"/>
  <c r="F26" i="2" s="1"/>
  <c r="AR112" i="1"/>
  <c r="E26" i="2" s="1"/>
  <c r="AQ112" i="1"/>
  <c r="AA112" i="1"/>
  <c r="Y112" i="1"/>
  <c r="W112" i="1"/>
  <c r="U112" i="1"/>
  <c r="S112" i="1"/>
  <c r="Q112" i="1"/>
  <c r="O112" i="1"/>
  <c r="M112" i="1"/>
  <c r="K112" i="1"/>
  <c r="D112" i="1"/>
  <c r="BI110" i="1"/>
  <c r="BL110" i="1" s="1"/>
  <c r="BK108" i="1"/>
  <c r="M25" i="2" s="1"/>
  <c r="BJ108" i="1"/>
  <c r="L25" i="2" s="1"/>
  <c r="BF108" i="1"/>
  <c r="K25" i="2" s="1"/>
  <c r="BE108" i="1"/>
  <c r="BA108" i="1"/>
  <c r="AZ108" i="1"/>
  <c r="H25" i="2" s="1"/>
  <c r="AX108" i="1"/>
  <c r="AW108" i="1"/>
  <c r="AU108" i="1"/>
  <c r="AT108" i="1"/>
  <c r="AR108" i="1"/>
  <c r="E25" i="2" s="1"/>
  <c r="AQ108" i="1"/>
  <c r="D25" i="2" s="1"/>
  <c r="AA108" i="1"/>
  <c r="Y108" i="1"/>
  <c r="W108" i="1"/>
  <c r="U108" i="1"/>
  <c r="S108" i="1"/>
  <c r="Q108" i="1"/>
  <c r="O108" i="1"/>
  <c r="M108" i="1"/>
  <c r="K108" i="1"/>
  <c r="D108" i="1"/>
  <c r="BI106" i="1"/>
  <c r="BF104" i="1"/>
  <c r="K24" i="2" s="1"/>
  <c r="BE104" i="1"/>
  <c r="J24" i="2" s="1"/>
  <c r="BA104" i="1"/>
  <c r="I24" i="2" s="1"/>
  <c r="AZ104" i="1"/>
  <c r="H24" i="2" s="1"/>
  <c r="AX104" i="1"/>
  <c r="AW104" i="1"/>
  <c r="AU104" i="1"/>
  <c r="AT104" i="1"/>
  <c r="F24" i="2" s="1"/>
  <c r="AR104" i="1"/>
  <c r="AQ104" i="1"/>
  <c r="AA104" i="1"/>
  <c r="Y104" i="1"/>
  <c r="W104" i="1"/>
  <c r="U104" i="1"/>
  <c r="S104" i="1"/>
  <c r="Q104" i="1"/>
  <c r="O104" i="1"/>
  <c r="M104" i="1"/>
  <c r="K104" i="1"/>
  <c r="D104" i="1"/>
  <c r="BI102" i="1"/>
  <c r="BL102" i="1" s="1"/>
  <c r="BK100" i="1"/>
  <c r="M23" i="2" s="1"/>
  <c r="BJ100" i="1"/>
  <c r="L23" i="2" s="1"/>
  <c r="BF100" i="1"/>
  <c r="BE100" i="1"/>
  <c r="BA100" i="1"/>
  <c r="I23" i="2" s="1"/>
  <c r="AZ100" i="1"/>
  <c r="H23" i="2" s="1"/>
  <c r="AX100" i="1"/>
  <c r="AW100" i="1"/>
  <c r="AU100" i="1"/>
  <c r="G23" i="2" s="1"/>
  <c r="AT100" i="1"/>
  <c r="AR100" i="1"/>
  <c r="AQ100" i="1"/>
  <c r="D23" i="2" s="1"/>
  <c r="AA100" i="1"/>
  <c r="Y100" i="1"/>
  <c r="W100" i="1"/>
  <c r="U100" i="1"/>
  <c r="S100" i="1"/>
  <c r="Q100" i="1"/>
  <c r="O100" i="1"/>
  <c r="M100" i="1"/>
  <c r="K100" i="1"/>
  <c r="D100" i="1"/>
  <c r="BI98" i="1"/>
  <c r="BI97" i="1"/>
  <c r="BL97" i="1" s="1"/>
  <c r="BN97" i="1" s="1"/>
  <c r="BI96" i="1"/>
  <c r="BL96" i="1" s="1"/>
  <c r="BK94" i="1"/>
  <c r="M22" i="2" s="1"/>
  <c r="BF94" i="1"/>
  <c r="BE94" i="1"/>
  <c r="J22" i="2" s="1"/>
  <c r="BA94" i="1"/>
  <c r="AZ94" i="1"/>
  <c r="AX94" i="1"/>
  <c r="AW94" i="1"/>
  <c r="AU94" i="1"/>
  <c r="G22" i="2" s="1"/>
  <c r="AT94" i="1"/>
  <c r="F22" i="2" s="1"/>
  <c r="AR94" i="1"/>
  <c r="E22" i="2" s="1"/>
  <c r="AQ94" i="1"/>
  <c r="AA94" i="1"/>
  <c r="Y94" i="1"/>
  <c r="W94" i="1"/>
  <c r="U94" i="1"/>
  <c r="S94" i="1"/>
  <c r="Q94" i="1"/>
  <c r="O94" i="1"/>
  <c r="M94" i="1"/>
  <c r="K94" i="1"/>
  <c r="D94" i="1"/>
  <c r="BI92" i="1"/>
  <c r="BL92" i="1" s="1"/>
  <c r="BF90" i="1"/>
  <c r="K21" i="2" s="1"/>
  <c r="BE90" i="1"/>
  <c r="J21" i="2" s="1"/>
  <c r="BA90" i="1"/>
  <c r="AZ90" i="1"/>
  <c r="H21" i="2" s="1"/>
  <c r="AX90" i="1"/>
  <c r="AW90" i="1"/>
  <c r="AU90" i="1"/>
  <c r="AT90" i="1"/>
  <c r="F21" i="2" s="1"/>
  <c r="AR90" i="1"/>
  <c r="E21" i="2" s="1"/>
  <c r="AQ90" i="1"/>
  <c r="D21" i="2" s="1"/>
  <c r="AA90" i="1"/>
  <c r="Y90" i="1"/>
  <c r="W90" i="1"/>
  <c r="U90" i="1"/>
  <c r="S90" i="1"/>
  <c r="Q90" i="1"/>
  <c r="O90" i="1"/>
  <c r="M90" i="1"/>
  <c r="K90" i="1"/>
  <c r="D90" i="1"/>
  <c r="BI88" i="1"/>
  <c r="BK86" i="1"/>
  <c r="M20" i="2" s="1"/>
  <c r="BF86" i="1"/>
  <c r="K20" i="2" s="1"/>
  <c r="BE86" i="1"/>
  <c r="J20" i="2" s="1"/>
  <c r="BA86" i="1"/>
  <c r="I20" i="2" s="1"/>
  <c r="AZ86" i="1"/>
  <c r="AX86" i="1"/>
  <c r="AW86" i="1"/>
  <c r="AU86" i="1"/>
  <c r="AT86" i="1"/>
  <c r="F20" i="2" s="1"/>
  <c r="AR86" i="1"/>
  <c r="E20" i="2" s="1"/>
  <c r="AQ86" i="1"/>
  <c r="AA86" i="1"/>
  <c r="Y86" i="1"/>
  <c r="W86" i="1"/>
  <c r="U86" i="1"/>
  <c r="S86" i="1"/>
  <c r="Q86" i="1"/>
  <c r="O86" i="1"/>
  <c r="M86" i="1"/>
  <c r="K86" i="1"/>
  <c r="D86" i="1"/>
  <c r="BL84" i="1"/>
  <c r="BN84" i="1" s="1"/>
  <c r="BI84" i="1"/>
  <c r="BK82" i="1" s="1"/>
  <c r="M19" i="2" s="1"/>
  <c r="BM82" i="1"/>
  <c r="BF82" i="1"/>
  <c r="BE82" i="1"/>
  <c r="BA82" i="1"/>
  <c r="I19" i="2" s="1"/>
  <c r="AZ82" i="1"/>
  <c r="H19" i="2" s="1"/>
  <c r="AX82" i="1"/>
  <c r="AW82" i="1"/>
  <c r="AU82" i="1"/>
  <c r="G19" i="2" s="1"/>
  <c r="AT82" i="1"/>
  <c r="F19" i="2" s="1"/>
  <c r="AR82" i="1"/>
  <c r="AQ82" i="1"/>
  <c r="D19" i="2" s="1"/>
  <c r="AA82" i="1"/>
  <c r="Y82" i="1"/>
  <c r="W82" i="1"/>
  <c r="U82" i="1"/>
  <c r="S82" i="1"/>
  <c r="Q82" i="1"/>
  <c r="O82" i="1"/>
  <c r="M82" i="1"/>
  <c r="K82" i="1"/>
  <c r="D82" i="1"/>
  <c r="BL80" i="1"/>
  <c r="BM78" i="1" s="1"/>
  <c r="BI80" i="1"/>
  <c r="BK78" i="1"/>
  <c r="M18" i="2" s="1"/>
  <c r="BJ78" i="1"/>
  <c r="L18" i="2" s="1"/>
  <c r="BF78" i="1"/>
  <c r="K18" i="2" s="1"/>
  <c r="BE78" i="1"/>
  <c r="J18" i="2" s="1"/>
  <c r="BA78" i="1"/>
  <c r="AZ78" i="1"/>
  <c r="AX78" i="1"/>
  <c r="AW78" i="1"/>
  <c r="AU78" i="1"/>
  <c r="G18" i="2" s="1"/>
  <c r="AT78" i="1"/>
  <c r="F18" i="2" s="1"/>
  <c r="AR78" i="1"/>
  <c r="E18" i="2" s="1"/>
  <c r="AQ78" i="1"/>
  <c r="D18" i="2" s="1"/>
  <c r="AA78" i="1"/>
  <c r="Y78" i="1"/>
  <c r="W78" i="1"/>
  <c r="U78" i="1"/>
  <c r="S78" i="1"/>
  <c r="Q78" i="1"/>
  <c r="O78" i="1"/>
  <c r="M78" i="1"/>
  <c r="K78" i="1"/>
  <c r="D78" i="1"/>
  <c r="BI76" i="1"/>
  <c r="BL76" i="1" s="1"/>
  <c r="BN76" i="1" s="1"/>
  <c r="BI75" i="1"/>
  <c r="BL75" i="1" s="1"/>
  <c r="BN75" i="1" s="1"/>
  <c r="BI74" i="1"/>
  <c r="BL74" i="1" s="1"/>
  <c r="BJ72" i="1"/>
  <c r="L17" i="2" s="1"/>
  <c r="BF72" i="1"/>
  <c r="K17" i="2" s="1"/>
  <c r="BE72" i="1"/>
  <c r="J17" i="2" s="1"/>
  <c r="BB72" i="1"/>
  <c r="BC72" i="1" s="1"/>
  <c r="BA72" i="1"/>
  <c r="I17" i="2" s="1"/>
  <c r="AZ72" i="1"/>
  <c r="H17" i="2" s="1"/>
  <c r="AX72" i="1"/>
  <c r="AW72" i="1"/>
  <c r="AU72" i="1"/>
  <c r="AT72" i="1"/>
  <c r="F17" i="2" s="1"/>
  <c r="AR72" i="1"/>
  <c r="E17" i="2" s="1"/>
  <c r="AQ72" i="1"/>
  <c r="D17" i="2" s="1"/>
  <c r="AA72" i="1"/>
  <c r="Y72" i="1"/>
  <c r="W72" i="1"/>
  <c r="U72" i="1"/>
  <c r="S72" i="1"/>
  <c r="Q72" i="1"/>
  <c r="O72" i="1"/>
  <c r="M72" i="1"/>
  <c r="K72" i="1"/>
  <c r="D72" i="1"/>
  <c r="BL70" i="1"/>
  <c r="BM68" i="1" s="1"/>
  <c r="BI70" i="1"/>
  <c r="BK68" i="1"/>
  <c r="M16" i="2" s="1"/>
  <c r="BJ68" i="1"/>
  <c r="L16" i="2" s="1"/>
  <c r="BF68" i="1"/>
  <c r="K16" i="2" s="1"/>
  <c r="BE68" i="1"/>
  <c r="J16" i="2" s="1"/>
  <c r="BA68" i="1"/>
  <c r="I16" i="2" s="1"/>
  <c r="AZ68" i="1"/>
  <c r="AX68" i="1"/>
  <c r="AW68" i="1"/>
  <c r="AU68" i="1"/>
  <c r="G16" i="2" s="1"/>
  <c r="AT68" i="1"/>
  <c r="F16" i="2" s="1"/>
  <c r="AR68" i="1"/>
  <c r="E16" i="2" s="1"/>
  <c r="AQ68" i="1"/>
  <c r="D16" i="2" s="1"/>
  <c r="AA68" i="1"/>
  <c r="Y68" i="1"/>
  <c r="W68" i="1"/>
  <c r="U68" i="1"/>
  <c r="S68" i="1"/>
  <c r="Q68" i="1"/>
  <c r="O68" i="1"/>
  <c r="M68" i="1"/>
  <c r="K68" i="1"/>
  <c r="D68" i="1"/>
  <c r="BI66" i="1"/>
  <c r="BK64" i="1" s="1"/>
  <c r="M15" i="2" s="1"/>
  <c r="BF64" i="1"/>
  <c r="BE64" i="1"/>
  <c r="BA64" i="1"/>
  <c r="I15" i="2" s="1"/>
  <c r="AZ64" i="1"/>
  <c r="H15" i="2" s="1"/>
  <c r="AX64" i="1"/>
  <c r="AW64" i="1"/>
  <c r="AU64" i="1"/>
  <c r="G15" i="2" s="1"/>
  <c r="AT64" i="1"/>
  <c r="F15" i="2" s="1"/>
  <c r="AR64" i="1"/>
  <c r="AQ64" i="1"/>
  <c r="D15" i="2" s="1"/>
  <c r="AA64" i="1"/>
  <c r="Y64" i="1"/>
  <c r="W64" i="1"/>
  <c r="U64" i="1"/>
  <c r="S64" i="1"/>
  <c r="Q64" i="1"/>
  <c r="O64" i="1"/>
  <c r="M64" i="1"/>
  <c r="K64" i="1"/>
  <c r="D64" i="1"/>
  <c r="BL62" i="1"/>
  <c r="BN62" i="1" s="1"/>
  <c r="BO59" i="1" s="1"/>
  <c r="N14" i="2" s="1"/>
  <c r="BI62" i="1"/>
  <c r="BI61" i="1"/>
  <c r="BL61" i="1" s="1"/>
  <c r="BK59" i="1"/>
  <c r="M14" i="2" s="1"/>
  <c r="BJ59" i="1"/>
  <c r="L14" i="2" s="1"/>
  <c r="BF59" i="1"/>
  <c r="BE59" i="1"/>
  <c r="J14" i="2" s="1"/>
  <c r="BA59" i="1"/>
  <c r="AZ59" i="1"/>
  <c r="H14" i="2" s="1"/>
  <c r="AX59" i="1"/>
  <c r="AW59" i="1"/>
  <c r="AU59" i="1"/>
  <c r="G14" i="2" s="1"/>
  <c r="AT59" i="1"/>
  <c r="F14" i="2" s="1"/>
  <c r="AR59" i="1"/>
  <c r="E14" i="2" s="1"/>
  <c r="AQ59" i="1"/>
  <c r="AA59" i="1"/>
  <c r="Y59" i="1"/>
  <c r="W59" i="1"/>
  <c r="U59" i="1"/>
  <c r="S59" i="1"/>
  <c r="Q59" i="1"/>
  <c r="O59" i="1"/>
  <c r="M59" i="1"/>
  <c r="K59" i="1"/>
  <c r="D59" i="1"/>
  <c r="BI57" i="1"/>
  <c r="BL57" i="1" s="1"/>
  <c r="BN57" i="1" s="1"/>
  <c r="BO54" i="1" s="1"/>
  <c r="N13" i="2" s="1"/>
  <c r="BI56" i="1"/>
  <c r="BL56" i="1" s="1"/>
  <c r="BK54" i="1"/>
  <c r="M13" i="2" s="1"/>
  <c r="BF54" i="1"/>
  <c r="K13" i="2" s="1"/>
  <c r="BE54" i="1"/>
  <c r="J13" i="2" s="1"/>
  <c r="BA54" i="1"/>
  <c r="AZ54" i="1"/>
  <c r="H13" i="2" s="1"/>
  <c r="AX54" i="1"/>
  <c r="AW54" i="1"/>
  <c r="AU54" i="1"/>
  <c r="G13" i="2" s="1"/>
  <c r="AT54" i="1"/>
  <c r="AR54" i="1"/>
  <c r="E13" i="2" s="1"/>
  <c r="AQ54" i="1"/>
  <c r="D13" i="2" s="1"/>
  <c r="AA54" i="1"/>
  <c r="Y54" i="1"/>
  <c r="W54" i="1"/>
  <c r="U54" i="1"/>
  <c r="S54" i="1"/>
  <c r="Q54" i="1"/>
  <c r="O54" i="1"/>
  <c r="M54" i="1"/>
  <c r="K54" i="1"/>
  <c r="D54" i="1"/>
  <c r="BI52" i="1"/>
  <c r="BL52" i="1" s="1"/>
  <c r="BN52" i="1" s="1"/>
  <c r="BO48" i="1" s="1"/>
  <c r="N12" i="2" s="1"/>
  <c r="BI51" i="1"/>
  <c r="BL51" i="1" s="1"/>
  <c r="BN51" i="1" s="1"/>
  <c r="BI50" i="1"/>
  <c r="BL50" i="1" s="1"/>
  <c r="BF48" i="1"/>
  <c r="K12" i="2" s="1"/>
  <c r="BE48" i="1"/>
  <c r="J12" i="2" s="1"/>
  <c r="BA48" i="1"/>
  <c r="I12" i="2" s="1"/>
  <c r="AZ48" i="1"/>
  <c r="AX48" i="1"/>
  <c r="AW48" i="1"/>
  <c r="AU48" i="1"/>
  <c r="G12" i="2" s="1"/>
  <c r="AT48" i="1"/>
  <c r="F12" i="2" s="1"/>
  <c r="AR48" i="1"/>
  <c r="E12" i="2" s="1"/>
  <c r="AQ48" i="1"/>
  <c r="AA48" i="1"/>
  <c r="Y48" i="1"/>
  <c r="W48" i="1"/>
  <c r="U48" i="1"/>
  <c r="S48" i="1"/>
  <c r="Q48" i="1"/>
  <c r="O48" i="1"/>
  <c r="M48" i="1"/>
  <c r="K48" i="1"/>
  <c r="D48" i="1"/>
  <c r="BL46" i="1"/>
  <c r="BM44" i="1" s="1"/>
  <c r="BI46" i="1"/>
  <c r="BK44" i="1" s="1"/>
  <c r="M11" i="2" s="1"/>
  <c r="BF44" i="1"/>
  <c r="BE44" i="1"/>
  <c r="J11" i="2" s="1"/>
  <c r="BA44" i="1"/>
  <c r="I11" i="2" s="1"/>
  <c r="AZ44" i="1"/>
  <c r="H11" i="2" s="1"/>
  <c r="AX44" i="1"/>
  <c r="AW44" i="1"/>
  <c r="AU44" i="1"/>
  <c r="G11" i="2" s="1"/>
  <c r="AT44" i="1"/>
  <c r="AR44" i="1"/>
  <c r="AQ44" i="1"/>
  <c r="D11" i="2" s="1"/>
  <c r="AA44" i="1"/>
  <c r="Y44" i="1"/>
  <c r="W44" i="1"/>
  <c r="U44" i="1"/>
  <c r="S44" i="1"/>
  <c r="Q44" i="1"/>
  <c r="O44" i="1"/>
  <c r="M44" i="1"/>
  <c r="K44" i="1"/>
  <c r="D44" i="1"/>
  <c r="BI42" i="1"/>
  <c r="BL42" i="1" s="1"/>
  <c r="BN42" i="1" s="1"/>
  <c r="BO38" i="1" s="1"/>
  <c r="N10" i="2" s="1"/>
  <c r="BI41" i="1"/>
  <c r="BL41" i="1" s="1"/>
  <c r="BN41" i="1" s="1"/>
  <c r="BI40" i="1"/>
  <c r="BJ38" i="1" s="1"/>
  <c r="L10" i="2" s="1"/>
  <c r="BK38" i="1"/>
  <c r="M10" i="2" s="1"/>
  <c r="BF38" i="1"/>
  <c r="K10" i="2" s="1"/>
  <c r="BE38" i="1"/>
  <c r="J10" i="2" s="1"/>
  <c r="BA38" i="1"/>
  <c r="I10" i="2" s="1"/>
  <c r="AZ38" i="1"/>
  <c r="H10" i="2" s="1"/>
  <c r="AX38" i="1"/>
  <c r="AW38" i="1"/>
  <c r="AU38" i="1"/>
  <c r="G10" i="2" s="1"/>
  <c r="AT38" i="1"/>
  <c r="F10" i="2" s="1"/>
  <c r="AR38" i="1"/>
  <c r="E10" i="2" s="1"/>
  <c r="AQ38" i="1"/>
  <c r="AA38" i="1"/>
  <c r="Y38" i="1"/>
  <c r="W38" i="1"/>
  <c r="U38" i="1"/>
  <c r="S38" i="1"/>
  <c r="Q38" i="1"/>
  <c r="O38" i="1"/>
  <c r="M38" i="1"/>
  <c r="K38" i="1"/>
  <c r="D38" i="1"/>
  <c r="BI36" i="1"/>
  <c r="BL36" i="1" s="1"/>
  <c r="BN36" i="1" s="1"/>
  <c r="BO32" i="1" s="1"/>
  <c r="N9" i="2" s="1"/>
  <c r="BL35" i="1"/>
  <c r="BN35" i="1" s="1"/>
  <c r="BI35" i="1"/>
  <c r="BL34" i="1"/>
  <c r="BI34" i="1"/>
  <c r="BK32" i="1"/>
  <c r="M9" i="2" s="1"/>
  <c r="BJ32" i="1"/>
  <c r="L9" i="2" s="1"/>
  <c r="BF32" i="1"/>
  <c r="K9" i="2" s="1"/>
  <c r="BE32" i="1"/>
  <c r="J9" i="2" s="1"/>
  <c r="BA32" i="1"/>
  <c r="I9" i="2" s="1"/>
  <c r="AZ32" i="1"/>
  <c r="H9" i="2" s="1"/>
  <c r="AX32" i="1"/>
  <c r="AW32" i="1"/>
  <c r="AU32" i="1"/>
  <c r="G9" i="2" s="1"/>
  <c r="AT32" i="1"/>
  <c r="AR32" i="1"/>
  <c r="E9" i="2" s="1"/>
  <c r="AQ32" i="1"/>
  <c r="D9" i="2" s="1"/>
  <c r="AA32" i="1"/>
  <c r="Y32" i="1"/>
  <c r="W32" i="1"/>
  <c r="U32" i="1"/>
  <c r="S32" i="1"/>
  <c r="Q32" i="1"/>
  <c r="O32" i="1"/>
  <c r="M32" i="1"/>
  <c r="K32" i="1"/>
  <c r="D32" i="1"/>
  <c r="BI30" i="1"/>
  <c r="BL30" i="1" s="1"/>
  <c r="BN30" i="1" s="1"/>
  <c r="BI29" i="1"/>
  <c r="BK27" i="1" s="1"/>
  <c r="M8" i="2" s="1"/>
  <c r="BF27" i="1"/>
  <c r="K8" i="2" s="1"/>
  <c r="BE27" i="1"/>
  <c r="J8" i="2" s="1"/>
  <c r="BB27" i="1"/>
  <c r="BC27" i="1" s="1"/>
  <c r="BA27" i="1"/>
  <c r="I8" i="2" s="1"/>
  <c r="AZ27" i="1"/>
  <c r="H8" i="2" s="1"/>
  <c r="AX27" i="1"/>
  <c r="AW27" i="1"/>
  <c r="AU27" i="1"/>
  <c r="G8" i="2" s="1"/>
  <c r="AT27" i="1"/>
  <c r="F8" i="2" s="1"/>
  <c r="AR27" i="1"/>
  <c r="AQ27" i="1"/>
  <c r="D8" i="2" s="1"/>
  <c r="AA27" i="1"/>
  <c r="Y27" i="1"/>
  <c r="W27" i="1"/>
  <c r="U27" i="1"/>
  <c r="S27" i="1"/>
  <c r="Q27" i="1"/>
  <c r="O27" i="1"/>
  <c r="M27" i="1"/>
  <c r="K27" i="1"/>
  <c r="D27" i="1"/>
  <c r="BI25" i="1"/>
  <c r="BK23" i="1" s="1"/>
  <c r="M7" i="2" s="1"/>
  <c r="BF23" i="1"/>
  <c r="K7" i="2" s="1"/>
  <c r="BE23" i="1"/>
  <c r="J7" i="2" s="1"/>
  <c r="BA23" i="1"/>
  <c r="I7" i="2" s="1"/>
  <c r="AZ23" i="1"/>
  <c r="H7" i="2" s="1"/>
  <c r="AX23" i="1"/>
  <c r="AW23" i="1"/>
  <c r="AU23" i="1"/>
  <c r="G7" i="2" s="1"/>
  <c r="AT23" i="1"/>
  <c r="AR23" i="1"/>
  <c r="E7" i="2" s="1"/>
  <c r="AQ23" i="1"/>
  <c r="D7" i="2" s="1"/>
  <c r="AA23" i="1"/>
  <c r="Y23" i="1"/>
  <c r="W23" i="1"/>
  <c r="U23" i="1"/>
  <c r="S23" i="1"/>
  <c r="Q23" i="1"/>
  <c r="O23" i="1"/>
  <c r="M23" i="1"/>
  <c r="K23" i="1"/>
  <c r="D23" i="1"/>
  <c r="BL21" i="1"/>
  <c r="BN21" i="1" s="1"/>
  <c r="BO17" i="1" s="1"/>
  <c r="N6" i="2" s="1"/>
  <c r="BI21" i="1"/>
  <c r="BI20" i="1"/>
  <c r="BL20" i="1" s="1"/>
  <c r="BN20" i="1" s="1"/>
  <c r="BI19" i="1"/>
  <c r="BL19" i="1" s="1"/>
  <c r="BK17" i="1"/>
  <c r="M6" i="2" s="1"/>
  <c r="BJ17" i="1"/>
  <c r="BF17" i="1"/>
  <c r="K6" i="2" s="1"/>
  <c r="BE17" i="1"/>
  <c r="J6" i="2" s="1"/>
  <c r="BA17" i="1"/>
  <c r="AZ17" i="1"/>
  <c r="AX17" i="1"/>
  <c r="AW17" i="1"/>
  <c r="AU17" i="1"/>
  <c r="G6" i="2" s="1"/>
  <c r="AT17" i="1"/>
  <c r="F6" i="2" s="1"/>
  <c r="AR17" i="1"/>
  <c r="E6" i="2" s="1"/>
  <c r="AQ17" i="1"/>
  <c r="D6" i="2" s="1"/>
  <c r="AA17" i="1"/>
  <c r="Y17" i="1"/>
  <c r="W17" i="1"/>
  <c r="U17" i="1"/>
  <c r="S17" i="1"/>
  <c r="Q17" i="1"/>
  <c r="O17" i="1"/>
  <c r="M17" i="1"/>
  <c r="K17" i="1"/>
  <c r="D17" i="1"/>
  <c r="BI15" i="1"/>
  <c r="BL15" i="1" s="1"/>
  <c r="BN15" i="1" s="1"/>
  <c r="BO12" i="1" s="1"/>
  <c r="N5" i="2" s="1"/>
  <c r="BI14" i="1"/>
  <c r="BL14" i="1" s="1"/>
  <c r="BK12" i="1"/>
  <c r="M5" i="2" s="1"/>
  <c r="BE12" i="1"/>
  <c r="BA12" i="1"/>
  <c r="AZ12" i="1"/>
  <c r="H5" i="2" s="1"/>
  <c r="AX12" i="1"/>
  <c r="AW12" i="1"/>
  <c r="AU12" i="1"/>
  <c r="G5" i="2" s="1"/>
  <c r="AT12" i="1"/>
  <c r="F5" i="2" s="1"/>
  <c r="AR12" i="1"/>
  <c r="E5" i="2" s="1"/>
  <c r="AQ12" i="1"/>
  <c r="D5" i="2" s="1"/>
  <c r="AA12" i="1"/>
  <c r="Y12" i="1"/>
  <c r="W12" i="1"/>
  <c r="U12" i="1"/>
  <c r="S12" i="1"/>
  <c r="Q12" i="1"/>
  <c r="O12" i="1"/>
  <c r="M12" i="1"/>
  <c r="K12" i="1"/>
  <c r="D12" i="1"/>
  <c r="BI10" i="1"/>
  <c r="BK8" i="1" s="1"/>
  <c r="M4" i="2" s="1"/>
  <c r="BF8" i="1"/>
  <c r="K4" i="2" s="1"/>
  <c r="BE8" i="1"/>
  <c r="J4" i="2" s="1"/>
  <c r="BA8" i="1"/>
  <c r="I4" i="2" s="1"/>
  <c r="AZ8" i="1"/>
  <c r="H4" i="2" s="1"/>
  <c r="AX8" i="1"/>
  <c r="AW8" i="1"/>
  <c r="AU8" i="1"/>
  <c r="G4" i="2" s="1"/>
  <c r="AT8" i="1"/>
  <c r="F4" i="2" s="1"/>
  <c r="AR8" i="1"/>
  <c r="E4" i="2" s="1"/>
  <c r="AQ8" i="1"/>
  <c r="D4" i="2" s="1"/>
  <c r="AA8" i="1"/>
  <c r="Y8" i="1"/>
  <c r="W8" i="1"/>
  <c r="U8" i="1"/>
  <c r="S8" i="1"/>
  <c r="Q8" i="1"/>
  <c r="O8" i="1"/>
  <c r="M8" i="1"/>
  <c r="K8" i="1"/>
  <c r="D8" i="1"/>
  <c r="BI6" i="1"/>
  <c r="BL6" i="1" s="1"/>
  <c r="BK4" i="1"/>
  <c r="M3" i="2" s="1"/>
  <c r="BJ4" i="1"/>
  <c r="L3" i="2" s="1"/>
  <c r="BF4" i="1"/>
  <c r="BE4" i="1"/>
  <c r="J3" i="2" s="1"/>
  <c r="BA4" i="1"/>
  <c r="I3" i="2" s="1"/>
  <c r="AZ4" i="1"/>
  <c r="H3" i="2" s="1"/>
  <c r="AX4" i="1"/>
  <c r="AW4" i="1"/>
  <c r="AU4" i="1"/>
  <c r="G3" i="2" s="1"/>
  <c r="AT4" i="1"/>
  <c r="F3" i="2" s="1"/>
  <c r="AR4" i="1"/>
  <c r="E3" i="2" s="1"/>
  <c r="AQ4" i="1"/>
  <c r="D3" i="2" s="1"/>
  <c r="AA4" i="1"/>
  <c r="Y4" i="1"/>
  <c r="W4" i="1"/>
  <c r="U4" i="1"/>
  <c r="S4" i="1"/>
  <c r="Q4" i="1"/>
  <c r="O4" i="1"/>
  <c r="M4" i="1"/>
  <c r="K4" i="1"/>
  <c r="D4" i="1"/>
  <c r="BN14" i="1" l="1"/>
  <c r="BM12" i="1"/>
  <c r="BM17" i="1"/>
  <c r="BN19" i="1"/>
  <c r="BP116" i="1"/>
  <c r="O27" i="2" s="1"/>
  <c r="BO116" i="1"/>
  <c r="N27" i="2" s="1"/>
  <c r="BN50" i="1"/>
  <c r="BM48" i="1"/>
  <c r="BN56" i="1"/>
  <c r="BM54" i="1"/>
  <c r="BN61" i="1"/>
  <c r="BM59" i="1"/>
  <c r="BN96" i="1"/>
  <c r="BM94" i="1"/>
  <c r="BN74" i="1"/>
  <c r="BM72" i="1"/>
  <c r="BN6" i="1"/>
  <c r="BM4" i="1"/>
  <c r="BP162" i="1"/>
  <c r="O37" i="2" s="1"/>
  <c r="BO162" i="1"/>
  <c r="N37" i="2" s="1"/>
  <c r="BP82" i="1"/>
  <c r="O19" i="2" s="1"/>
  <c r="BO82" i="1"/>
  <c r="N19" i="2" s="1"/>
  <c r="BM176" i="1"/>
  <c r="BN178" i="1"/>
  <c r="BP185" i="1"/>
  <c r="O42" i="2" s="1"/>
  <c r="BO185" i="1"/>
  <c r="N42" i="2" s="1"/>
  <c r="BM32" i="1"/>
  <c r="BM90" i="1"/>
  <c r="BN92" i="1"/>
  <c r="BM168" i="1"/>
  <c r="BN170" i="1"/>
  <c r="BK104" i="1"/>
  <c r="M24" i="2" s="1"/>
  <c r="BL106" i="1"/>
  <c r="BN34" i="1"/>
  <c r="BL40" i="1"/>
  <c r="BJ48" i="1"/>
  <c r="L12" i="2" s="1"/>
  <c r="BN70" i="1"/>
  <c r="BK72" i="1"/>
  <c r="M17" i="2" s="1"/>
  <c r="BN80" i="1"/>
  <c r="BJ90" i="1"/>
  <c r="L21" i="2" s="1"/>
  <c r="BN102" i="1"/>
  <c r="BM100" i="1"/>
  <c r="BK112" i="1"/>
  <c r="M26" i="2" s="1"/>
  <c r="BL114" i="1"/>
  <c r="BK132" i="1"/>
  <c r="M30" i="2" s="1"/>
  <c r="BL134" i="1"/>
  <c r="BO149" i="1"/>
  <c r="N34" i="2" s="1"/>
  <c r="BL160" i="1"/>
  <c r="BM162" i="1"/>
  <c r="BN188" i="1"/>
  <c r="BL10" i="1"/>
  <c r="BL29" i="1"/>
  <c r="BK48" i="1"/>
  <c r="M12" i="2" s="1"/>
  <c r="BJ54" i="1"/>
  <c r="L13" i="2" s="1"/>
  <c r="BK90" i="1"/>
  <c r="M21" i="2" s="1"/>
  <c r="BN110" i="1"/>
  <c r="BM108" i="1"/>
  <c r="BM116" i="1"/>
  <c r="BN147" i="1"/>
  <c r="BN182" i="1"/>
  <c r="BL25" i="1"/>
  <c r="BJ27" i="1"/>
  <c r="L8" i="2" s="1"/>
  <c r="BN46" i="1"/>
  <c r="BJ86" i="1"/>
  <c r="L20" i="2" s="1"/>
  <c r="BL88" i="1"/>
  <c r="BJ44" i="1"/>
  <c r="L11" i="2" s="1"/>
  <c r="BK140" i="1"/>
  <c r="M32" i="2" s="1"/>
  <c r="BJ140" i="1"/>
  <c r="L32" i="2" s="1"/>
  <c r="BJ23" i="1"/>
  <c r="L7" i="2" s="1"/>
  <c r="BJ64" i="1"/>
  <c r="L15" i="2" s="1"/>
  <c r="BJ82" i="1"/>
  <c r="L19" i="2" s="1"/>
  <c r="BJ104" i="1"/>
  <c r="L24" i="2" s="1"/>
  <c r="BL142" i="1"/>
  <c r="BN155" i="1"/>
  <c r="BK157" i="1"/>
  <c r="M36" i="2" s="1"/>
  <c r="BJ180" i="1"/>
  <c r="L41" i="2" s="1"/>
  <c r="BK122" i="1"/>
  <c r="M28" i="2" s="1"/>
  <c r="BJ122" i="1"/>
  <c r="L28" i="2" s="1"/>
  <c r="BJ8" i="1"/>
  <c r="L4" i="2" s="1"/>
  <c r="BL66" i="1"/>
  <c r="BL124" i="1"/>
  <c r="BJ12" i="1"/>
  <c r="L5" i="2" s="1"/>
  <c r="BJ94" i="1"/>
  <c r="L22" i="2" s="1"/>
  <c r="BL98" i="1"/>
  <c r="BN98" i="1" s="1"/>
  <c r="BO94" i="1" s="1"/>
  <c r="N22" i="2" s="1"/>
  <c r="BJ112" i="1"/>
  <c r="L26" i="2" s="1"/>
  <c r="BJ132" i="1"/>
  <c r="L30" i="2" s="1"/>
  <c r="BJ172" i="1"/>
  <c r="L39" i="2" s="1"/>
  <c r="BL174" i="1"/>
  <c r="BM128" i="1"/>
  <c r="BM136" i="1"/>
  <c r="BK149" i="1"/>
  <c r="M34" i="2" s="1"/>
  <c r="BK162" i="1"/>
  <c r="M37" i="2" s="1"/>
  <c r="BK180" i="1"/>
  <c r="M41" i="2" s="1"/>
  <c r="BP68" i="1" l="1"/>
  <c r="O16" i="2" s="1"/>
  <c r="BO68" i="1"/>
  <c r="N16" i="2" s="1"/>
  <c r="BN174" i="1"/>
  <c r="BM172" i="1"/>
  <c r="BN66" i="1"/>
  <c r="BM64" i="1"/>
  <c r="BP108" i="1"/>
  <c r="O25" i="2" s="1"/>
  <c r="BO108" i="1"/>
  <c r="N25" i="2" s="1"/>
  <c r="BN160" i="1"/>
  <c r="BM157" i="1"/>
  <c r="BP176" i="1"/>
  <c r="O40" i="2" s="1"/>
  <c r="BO176" i="1"/>
  <c r="N40" i="2" s="1"/>
  <c r="BP180" i="1"/>
  <c r="O41" i="2" s="1"/>
  <c r="BO180" i="1"/>
  <c r="N41" i="2" s="1"/>
  <c r="BM38" i="1"/>
  <c r="BN40" i="1"/>
  <c r="BP78" i="1"/>
  <c r="O18" i="2" s="1"/>
  <c r="BO78" i="1"/>
  <c r="N18" i="2" s="1"/>
  <c r="BP168" i="1"/>
  <c r="O38" i="2" s="1"/>
  <c r="BO168" i="1"/>
  <c r="N38" i="2" s="1"/>
  <c r="BM132" i="1"/>
  <c r="BN134" i="1"/>
  <c r="BN25" i="1"/>
  <c r="BM23" i="1"/>
  <c r="BP90" i="1"/>
  <c r="O21" i="2" s="1"/>
  <c r="BO90" i="1"/>
  <c r="N21" i="2" s="1"/>
  <c r="BM112" i="1"/>
  <c r="BN114" i="1"/>
  <c r="BO44" i="1"/>
  <c r="N11" i="2" s="1"/>
  <c r="BP44" i="1"/>
  <c r="O11" i="2" s="1"/>
  <c r="BO72" i="1"/>
  <c r="N17" i="2" s="1"/>
  <c r="BP72" i="1"/>
  <c r="O17" i="2" s="1"/>
  <c r="BN29" i="1"/>
  <c r="BM27" i="1"/>
  <c r="BP145" i="1"/>
  <c r="O33" i="2" s="1"/>
  <c r="BO145" i="1"/>
  <c r="N33" i="2" s="1"/>
  <c r="BN10" i="1"/>
  <c r="BM8" i="1"/>
  <c r="BP153" i="1"/>
  <c r="O35" i="2" s="1"/>
  <c r="BO153" i="1"/>
  <c r="N35" i="2" s="1"/>
  <c r="BN124" i="1"/>
  <c r="BM122" i="1"/>
  <c r="BN142" i="1"/>
  <c r="BM140" i="1"/>
  <c r="BN88" i="1"/>
  <c r="BM86" i="1"/>
  <c r="BO100" i="1"/>
  <c r="N23" i="2" s="1"/>
  <c r="BP100" i="1"/>
  <c r="O23" i="2" s="1"/>
  <c r="BM104" i="1"/>
  <c r="BN106" i="1"/>
  <c r="BP4" i="1"/>
  <c r="O3" i="2" s="1"/>
  <c r="BO4" i="1"/>
  <c r="N3" i="2" s="1"/>
  <c r="BP23" i="1" l="1"/>
  <c r="O7" i="2" s="1"/>
  <c r="BO23" i="1"/>
  <c r="N7" i="2" s="1"/>
  <c r="BO132" i="1"/>
  <c r="N30" i="2" s="1"/>
  <c r="BP132" i="1"/>
  <c r="O30" i="2" s="1"/>
  <c r="BO86" i="1"/>
  <c r="N20" i="2" s="1"/>
  <c r="BP86" i="1"/>
  <c r="O20" i="2" s="1"/>
  <c r="BO8" i="1"/>
  <c r="N4" i="2" s="1"/>
  <c r="BP8" i="1"/>
  <c r="O4" i="2" s="1"/>
  <c r="BP64" i="1"/>
  <c r="O15" i="2" s="1"/>
  <c r="BO64" i="1"/>
  <c r="N15" i="2" s="1"/>
  <c r="BO112" i="1"/>
  <c r="N26" i="2" s="1"/>
  <c r="BP112" i="1"/>
  <c r="O26" i="2" s="1"/>
  <c r="BP140" i="1"/>
  <c r="O32" i="2" s="1"/>
  <c r="BO140" i="1"/>
  <c r="N32" i="2" s="1"/>
  <c r="BO172" i="1"/>
  <c r="N39" i="2" s="1"/>
  <c r="BP172" i="1"/>
  <c r="O39" i="2" s="1"/>
  <c r="BO104" i="1"/>
  <c r="N24" i="2" s="1"/>
  <c r="BP104" i="1"/>
  <c r="O24" i="2" s="1"/>
  <c r="BP122" i="1"/>
  <c r="O28" i="2" s="1"/>
  <c r="BO122" i="1"/>
  <c r="N28" i="2" s="1"/>
  <c r="BO27" i="1"/>
  <c r="N8" i="2" s="1"/>
  <c r="BP27" i="1"/>
  <c r="O8" i="2" s="1"/>
</calcChain>
</file>

<file path=xl/sharedStrings.xml><?xml version="1.0" encoding="utf-8"?>
<sst xmlns="http://schemas.openxmlformats.org/spreadsheetml/2006/main" count="1309" uniqueCount="652">
  <si>
    <t xml:space="preserve">Notes/Issues </t>
  </si>
  <si>
    <t># replicates</t>
  </si>
  <si>
    <t># excluded</t>
  </si>
  <si>
    <t>Replicate</t>
  </si>
  <si>
    <t>Run Date</t>
  </si>
  <si>
    <t>Mass Spectrometer</t>
  </si>
  <si>
    <t>Sample Name</t>
  </si>
  <si>
    <t>Sample Type</t>
  </si>
  <si>
    <t>Correction Interval</t>
  </si>
  <si>
    <t>d13C VPDB (Raw)</t>
  </si>
  <si>
    <t>d13C VPDB (Raw) SE</t>
  </si>
  <si>
    <t>d18O VPDB (Raw)</t>
  </si>
  <si>
    <t>d18O VPDB (Raw) SE</t>
  </si>
  <si>
    <t>d18O VSMOW (Raw)</t>
  </si>
  <si>
    <t>d18O VSMOW (Raw) SE</t>
  </si>
  <si>
    <t>d47 WG (Raw)</t>
  </si>
  <si>
    <t>d47 WG (Raw) SE</t>
  </si>
  <si>
    <t>D47 WG (Raw)</t>
  </si>
  <si>
    <t>D47 WG (Raw) SE</t>
  </si>
  <si>
    <t>d48 WG (Raw)</t>
  </si>
  <si>
    <t>d48 WG (Raw) SE</t>
  </si>
  <si>
    <t>D48 WG (Raw)</t>
  </si>
  <si>
    <t>D48 WG (Raw) SE</t>
  </si>
  <si>
    <t>d49 WG (Raw)</t>
  </si>
  <si>
    <t>d49 WG (Raw) SE</t>
  </si>
  <si>
    <t>D49 WG (Raw)</t>
  </si>
  <si>
    <t>D49 WG (Raw) SE</t>
  </si>
  <si>
    <t>D47 Nonlinearity Slope</t>
  </si>
  <si>
    <t>D47 Nonlinearity Intercepts</t>
  </si>
  <si>
    <t>D47 WG (HG)</t>
  </si>
  <si>
    <t>D47 ETF Slope</t>
  </si>
  <si>
    <t>D47 ETF Intercept</t>
  </si>
  <si>
    <t>D47 CDES (ETF)</t>
  </si>
  <si>
    <t>D47 Acid Fractionation Factor</t>
  </si>
  <si>
    <t>D48 Nonlinearity Slope</t>
  </si>
  <si>
    <t>D48 Nonlinearity Intercepts</t>
  </si>
  <si>
    <t>D48 WG (HG)</t>
  </si>
  <si>
    <t>D48 ETF Slope</t>
  </si>
  <si>
    <t>D48 ETF Intercept</t>
  </si>
  <si>
    <t>D48 CDES (ETF)</t>
  </si>
  <si>
    <t>D48 Acid Fractionation Factor</t>
  </si>
  <si>
    <t>δ13C VPDB (Final)</t>
  </si>
  <si>
    <t>δ13C VPDB (Final) average</t>
  </si>
  <si>
    <t>δ13C VPDB (Final) SD</t>
  </si>
  <si>
    <t>δ18O VPDB (Final)</t>
  </si>
  <si>
    <t>δ18O VPDB (Final) average</t>
  </si>
  <si>
    <t>δ18O VPDB (Final) SD</t>
  </si>
  <si>
    <t>δ18O VSMOW (Final)</t>
  </si>
  <si>
    <t>δ18O VSMOW (Final) average</t>
  </si>
  <si>
    <t>δ18O VSMOW (Final) SD</t>
  </si>
  <si>
    <t>Δ47 CDES (Final)</t>
  </si>
  <si>
    <t>Δ47 CDES (Final) average</t>
  </si>
  <si>
    <t>Δ47 CDES (Final) SE</t>
  </si>
  <si>
    <t xml:space="preserve">1 s.d. </t>
  </si>
  <si>
    <t>95 CI</t>
  </si>
  <si>
    <t>Δ48 CDES (Final)</t>
  </si>
  <si>
    <t>Δ48 CDES (Final) average</t>
  </si>
  <si>
    <t>Δ48 CDES (Final) SE</t>
  </si>
  <si>
    <t>Temperature Calibration slope (Anderson et al. 2021)</t>
  </si>
  <si>
    <t>Temperature Calibration intercept (Anderson et al. 2021)</t>
  </si>
  <si>
    <t>Temp [°C]</t>
  </si>
  <si>
    <t>Temp [°C] average</t>
  </si>
  <si>
    <t>+/- SE</t>
  </si>
  <si>
    <t>Predicted Alpha (NOTE: mineral specific)</t>
  </si>
  <si>
    <t>Predicted Alpha average (NOTE: mineral specific)</t>
  </si>
  <si>
    <t>water δ18O VSMOW</t>
  </si>
  <si>
    <t>water δ18O VSMOW average</t>
  </si>
  <si>
    <t>water δ18O VSMOW standard deviation</t>
  </si>
  <si>
    <t>S1</t>
  </si>
  <si>
    <t>R1</t>
  </si>
  <si>
    <t>2016-03-19 17:36 PDT</t>
  </si>
  <si>
    <t>R2D2-Sar-Bel</t>
  </si>
  <si>
    <t>Xifeng S M 01</t>
  </si>
  <si>
    <t>Aragonite</t>
  </si>
  <si>
    <t>2016-01-29 01:03:00 PST</t>
  </si>
  <si>
    <t>0</t>
  </si>
  <si>
    <t>0.004</t>
  </si>
  <si>
    <t>0.006</t>
  </si>
  <si>
    <t>0.027</t>
  </si>
  <si>
    <t>0.029</t>
  </si>
  <si>
    <t>1.537</t>
  </si>
  <si>
    <t>1.514</t>
  </si>
  <si>
    <t>1=-0.6795232049030309,2=-0.8673951616494111</t>
  </si>
  <si>
    <t>1=-0.16130058915554354,2=-0.2103866675479828,3=-0.007257211015450155</t>
  </si>
  <si>
    <t>S2</t>
  </si>
  <si>
    <t>2016-03-19 19:19 PDT</t>
  </si>
  <si>
    <t>Xifeng S M 02</t>
  </si>
  <si>
    <t>0.016</t>
  </si>
  <si>
    <t>0.014</t>
  </si>
  <si>
    <t>1.9</t>
  </si>
  <si>
    <t>1.863</t>
  </si>
  <si>
    <t>1=-0.6795232049030308,2=-0.8673951616494111</t>
  </si>
  <si>
    <t>1=-0.16130058915554357,2=-0.21038666754798288,3=-0.007257211015450182</t>
  </si>
  <si>
    <t>S3</t>
  </si>
  <si>
    <t>2016-03-19 21:01 PDT</t>
  </si>
  <si>
    <t>Xifeng S M 03</t>
  </si>
  <si>
    <t>0.02</t>
  </si>
  <si>
    <t>0.03</t>
  </si>
  <si>
    <t>0.067</t>
  </si>
  <si>
    <t>0.041</t>
  </si>
  <si>
    <t>0.224</t>
  </si>
  <si>
    <t>0.197</t>
  </si>
  <si>
    <t>25.335</t>
  </si>
  <si>
    <t>24.907</t>
  </si>
  <si>
    <t>1=-0.16130058915554357,2=-0.21038666754798277,3=-0.00725721101545021</t>
  </si>
  <si>
    <t>R2</t>
  </si>
  <si>
    <t>2016-03-20 18:05 PDT</t>
  </si>
  <si>
    <t>0.013</t>
  </si>
  <si>
    <t>0.035</t>
  </si>
  <si>
    <t>0.032</t>
  </si>
  <si>
    <t>1.596</t>
  </si>
  <si>
    <t>1.564</t>
  </si>
  <si>
    <t>1=-0.6795232049030304,2=-0.8673951616494103</t>
  </si>
  <si>
    <t>1=-0.16130058915554357,2=-0.21038666754798288,3=-0.00725721101545021</t>
  </si>
  <si>
    <t>S4</t>
  </si>
  <si>
    <t>2016-03-20 00:22 PDT</t>
  </si>
  <si>
    <t>Xifeng S M 04</t>
  </si>
  <si>
    <t>0.01</t>
  </si>
  <si>
    <t>0.087</t>
  </si>
  <si>
    <t>0.049</t>
  </si>
  <si>
    <t>0.277</t>
  </si>
  <si>
    <t>0.31</t>
  </si>
  <si>
    <t>10.735</t>
  </si>
  <si>
    <t>10.741</t>
  </si>
  <si>
    <t>1=-0.6795232049030306,2=-0.8673951616494109</t>
  </si>
  <si>
    <t>1=-0.16130058915554357,2=-0.2103866675479829,3=-0.007257211015450127</t>
  </si>
  <si>
    <t>2016-03-20 20:00 PDT</t>
  </si>
  <si>
    <t>0.121</t>
  </si>
  <si>
    <t>0.118</t>
  </si>
  <si>
    <t>0.517</t>
  </si>
  <si>
    <t>0.514</t>
  </si>
  <si>
    <t>107.713</t>
  </si>
  <si>
    <t>107.065</t>
  </si>
  <si>
    <t>1=-0.6795232049030305,2=-0.8673951616494109</t>
  </si>
  <si>
    <t>1=-0.1613005891555436,2=-0.21038666754798285,3=-0.007257211015450266</t>
  </si>
  <si>
    <t>R3</t>
  </si>
  <si>
    <t>2016-03-30 17:07 PDT</t>
  </si>
  <si>
    <t>2016-03-27 21:27:00 PDT</t>
  </si>
  <si>
    <t>0.026</t>
  </si>
  <si>
    <t>0.025</t>
  </si>
  <si>
    <t>0.008</t>
  </si>
  <si>
    <t>6.622</t>
  </si>
  <si>
    <t>6.582</t>
  </si>
  <si>
    <t>1=-0.7256827729835285,2=-0.8654432570646651,3=-0.05326485685893734</t>
  </si>
  <si>
    <t>2=-0.349480502155189,3=-0.03736965677266657</t>
  </si>
  <si>
    <t>S5</t>
  </si>
  <si>
    <t>2016-03-20 02:01 PDT</t>
  </si>
  <si>
    <t>Xifeng S M 05</t>
  </si>
  <si>
    <t>0.04</t>
  </si>
  <si>
    <t>0.08</t>
  </si>
  <si>
    <t>0.043</t>
  </si>
  <si>
    <t>0.195</t>
  </si>
  <si>
    <t>2.834</t>
  </si>
  <si>
    <t>2.682</t>
  </si>
  <si>
    <t>1=-0.6795232049030304,2=-0.8673951616494108</t>
  </si>
  <si>
    <t>1=-0.16130058915554352,2=-0.2103866675479828,3=-0.00725721101545021</t>
  </si>
  <si>
    <t>S6</t>
  </si>
  <si>
    <t>2016-03-30 18:50 PDT</t>
  </si>
  <si>
    <t>Xifeng S M 06</t>
  </si>
  <si>
    <t>0.002</t>
  </si>
  <si>
    <t>1.121</t>
  </si>
  <si>
    <t>1.107</t>
  </si>
  <si>
    <t>1=-0.7256827729835285,2=-0.8654432570646651,3=-0.053264856858937226</t>
  </si>
  <si>
    <t>2=-0.349480502155189,3=-0.03736965677266668</t>
  </si>
  <si>
    <t>2017-02-28 00:22 PST</t>
  </si>
  <si>
    <t>Chewbacca</t>
  </si>
  <si>
    <t>2017-01-19 10:00:00 PST</t>
  </si>
  <si>
    <t>0.011</t>
  </si>
  <si>
    <t>0.045</t>
  </si>
  <si>
    <t>0.62</t>
  </si>
  <si>
    <t>0.605</t>
  </si>
  <si>
    <t>1=-0.0323157343458512,2=-0.7753126455021379,3=-0.638311334470833</t>
  </si>
  <si>
    <t>1=-1.5870857033584107,2=-1.5949516131886434,3=-1.5666260397004448</t>
  </si>
  <si>
    <t>S7</t>
  </si>
  <si>
    <t>2016-03-20 03:43 PDT</t>
  </si>
  <si>
    <t>Xifeng S M 07</t>
  </si>
  <si>
    <t>0.238</t>
  </si>
  <si>
    <t>0.226</t>
  </si>
  <si>
    <t>24.73</t>
  </si>
  <si>
    <t>24.203</t>
  </si>
  <si>
    <t>1=-0.16130058915554357,2=-0.21038666754798285,3=-0.00725721101545021</t>
  </si>
  <si>
    <t>2016-03-20 21:50 PDT</t>
  </si>
  <si>
    <t>0.06</t>
  </si>
  <si>
    <t>0.042</t>
  </si>
  <si>
    <t>0.145</t>
  </si>
  <si>
    <t>0.181</t>
  </si>
  <si>
    <t>100.506</t>
  </si>
  <si>
    <t>98.533</t>
  </si>
  <si>
    <t>1=-0.16130058915554354,2=-0.21038666754798277,3=-0.007257211015450238</t>
  </si>
  <si>
    <t>2016-03-30 00:01 PDT</t>
  </si>
  <si>
    <t>0.036</t>
  </si>
  <si>
    <t>0.044</t>
  </si>
  <si>
    <t>7.236</t>
  </si>
  <si>
    <t>7.087</t>
  </si>
  <si>
    <t>1=-0.7256924642179906,2=-0.8661187788165664,3=-0.054070944794384124</t>
  </si>
  <si>
    <t>2=-0.3475714478357662,3=-0.033464182226587424</t>
  </si>
  <si>
    <t>S8</t>
  </si>
  <si>
    <t>2016-03-20 05:22 PDT</t>
  </si>
  <si>
    <t>Xifeng S M 08</t>
  </si>
  <si>
    <t>0.095</t>
  </si>
  <si>
    <t>0.133</t>
  </si>
  <si>
    <t>22.615</t>
  </si>
  <si>
    <t>22.555</t>
  </si>
  <si>
    <t>1=-0.1613005891555436,2=-0.21038666754798285,3=-0.00725721101545021</t>
  </si>
  <si>
    <t>2016-03-20 23:43 PDT</t>
  </si>
  <si>
    <t>0.056</t>
  </si>
  <si>
    <t>0.059</t>
  </si>
  <si>
    <t>0.393</t>
  </si>
  <si>
    <t>0.395</t>
  </si>
  <si>
    <t>136.754</t>
  </si>
  <si>
    <t>135.799</t>
  </si>
  <si>
    <t>1=-0.6795232049030305,2=-0.8673951616494108</t>
  </si>
  <si>
    <t>1=-0.16130058915554354,2=-0.2103866675479828,3=-0.007257211015450182</t>
  </si>
  <si>
    <t>2016-03-30 20:32 PDT</t>
  </si>
  <si>
    <t>0.039</t>
  </si>
  <si>
    <t>0.037</t>
  </si>
  <si>
    <t>10.01</t>
  </si>
  <si>
    <t>9.936</t>
  </si>
  <si>
    <t>1=-0.7256827729835287,2=-0.8654432570646652,3=-0.05326485685893756</t>
  </si>
  <si>
    <t>2=-0.34948050215518894,3=-0.03736965677266674</t>
  </si>
  <si>
    <t>S9</t>
  </si>
  <si>
    <t>2016-03-30 22:15 PDT</t>
  </si>
  <si>
    <t>Xifeng S M 09</t>
  </si>
  <si>
    <t>0.005</t>
  </si>
  <si>
    <t>5.603</t>
  </si>
  <si>
    <t>5.556</t>
  </si>
  <si>
    <t>1=-0.725682772983528,2=-0.8654432570646649,3=-0.053264856858937226</t>
  </si>
  <si>
    <t>2=-0.34948050215518917,3=-0.037369656772666626</t>
  </si>
  <si>
    <t>S10</t>
  </si>
  <si>
    <t>2016-03-20 07:01 PDT</t>
  </si>
  <si>
    <t>Xifeng S M 10</t>
  </si>
  <si>
    <t>0.023</t>
  </si>
  <si>
    <t>0.109</t>
  </si>
  <si>
    <t>0.073</t>
  </si>
  <si>
    <t>1.937</t>
  </si>
  <si>
    <t>1.939</t>
  </si>
  <si>
    <t>1=-0.6795232049030304,2=-0.8673951616494104</t>
  </si>
  <si>
    <t>1=-0.16130058915554354,2=-0.21038666754798285,3=-0.00725721101545021</t>
  </si>
  <si>
    <t>2016-03-21 01:34 PDT</t>
  </si>
  <si>
    <t>0.116</t>
  </si>
  <si>
    <t>0.105</t>
  </si>
  <si>
    <t>0.18</t>
  </si>
  <si>
    <t>0.208</t>
  </si>
  <si>
    <t>71.842</t>
  </si>
  <si>
    <t>70.69</t>
  </si>
  <si>
    <t>1=-0.6795232049030305,2=-0.867395161649411</t>
  </si>
  <si>
    <t>1=-0.16130058915554357,2=-0.21038666754798285,3=-0.007257211015450127</t>
  </si>
  <si>
    <t>2016-03-30 03:28 PDT</t>
  </si>
  <si>
    <t>0.017</t>
  </si>
  <si>
    <t>0.015</t>
  </si>
  <si>
    <t>0.019</t>
  </si>
  <si>
    <t>4.659</t>
  </si>
  <si>
    <t>4.577</t>
  </si>
  <si>
    <t>1=-0.7256924642179914,2=-0.8661187788165667,3=-0.05407094479438446</t>
  </si>
  <si>
    <t>2=-0.34757144783576616,3=-0.03346418222658737</t>
  </si>
  <si>
    <t>S11</t>
  </si>
  <si>
    <t>2016-03-21 05:15 PDT</t>
  </si>
  <si>
    <t>Xifeng S M 11</t>
  </si>
  <si>
    <t>0.375</t>
  </si>
  <si>
    <t>0.38</t>
  </si>
  <si>
    <t>128.814</t>
  </si>
  <si>
    <t>128.077</t>
  </si>
  <si>
    <t>1=-0.1613005891555436,2=-0.21038666754798283,3=-0.00725721101545021</t>
  </si>
  <si>
    <t>2016-03-30 23:59 PDT</t>
  </si>
  <si>
    <t>0.047</t>
  </si>
  <si>
    <t>9.027</t>
  </si>
  <si>
    <t>8.973</t>
  </si>
  <si>
    <t>1=-0.7256827729835283,2=-0.8654432570646654,3=-0.053264856858937226</t>
  </si>
  <si>
    <t>2=-0.34948050215518867,3=-0.03736965677266668</t>
  </si>
  <si>
    <t>S12</t>
  </si>
  <si>
    <t>2016-03-21 06:56 PDT</t>
  </si>
  <si>
    <t>Xifeng S M 12</t>
  </si>
  <si>
    <t>0.068</t>
  </si>
  <si>
    <t>0.031</t>
  </si>
  <si>
    <t>0.324</t>
  </si>
  <si>
    <t>0.334</t>
  </si>
  <si>
    <t>37.514</t>
  </si>
  <si>
    <t>37.31</t>
  </si>
  <si>
    <t>1=-0.16130058915554357,2=-0.21038666754798294,3=-0.007257211015450182</t>
  </si>
  <si>
    <t>2016-04-01 00:19 PDT</t>
  </si>
  <si>
    <t>0.033</t>
  </si>
  <si>
    <t>1.799</t>
  </si>
  <si>
    <t>1.778</t>
  </si>
  <si>
    <t>1=-0.7256865425067908,2=-0.86360768284668,3=-0.05324916206760266</t>
  </si>
  <si>
    <t>2=-0.33179684495520484,3=-0.03444307690494364</t>
  </si>
  <si>
    <t>S13</t>
  </si>
  <si>
    <t>2016-03-30 05:11 PDT</t>
  </si>
  <si>
    <t>Xifeng S M 13</t>
  </si>
  <si>
    <t>0.05</t>
  </si>
  <si>
    <t>0.12</t>
  </si>
  <si>
    <t>1.271</t>
  </si>
  <si>
    <t>1.254</t>
  </si>
  <si>
    <t>1=-0.725692464217991,2=-0.8661187788165665,3=-0.05407094479438446</t>
  </si>
  <si>
    <t>2=-0.34757144783576616,3=-0.033464182226587424</t>
  </si>
  <si>
    <t>S14</t>
  </si>
  <si>
    <t>2016-03-31 03:26 PDT</t>
  </si>
  <si>
    <t>Xifeng S M 14</t>
  </si>
  <si>
    <t>0.034</t>
  </si>
  <si>
    <t>4.402</t>
  </si>
  <si>
    <t>4.326</t>
  </si>
  <si>
    <t>1=-0.7256827729835286,2=-0.865443257064665,3=-0.053264856858937226</t>
  </si>
  <si>
    <t>2=-0.349480502155189,3=-0.03736965677266674</t>
  </si>
  <si>
    <t>S15</t>
  </si>
  <si>
    <t>2016-03-31 05:09 PDT</t>
  </si>
  <si>
    <t>Xifeng S M 15</t>
  </si>
  <si>
    <t>0.062</t>
  </si>
  <si>
    <t>10.753</t>
  </si>
  <si>
    <t>10.578</t>
  </si>
  <si>
    <t>1=-0.7256827729835282,2=-0.8654432570646647,3=-0.05326485685893756</t>
  </si>
  <si>
    <t>2=-0.34948050215518905,3=-0.03736965677266668</t>
  </si>
  <si>
    <t>2016-08-28 01:34 PDT</t>
  </si>
  <si>
    <t>2016-06-22 16:16:00 PDT</t>
  </si>
  <si>
    <t>0.057</t>
  </si>
  <si>
    <t>0.625</t>
  </si>
  <si>
    <t>0.615</t>
  </si>
  <si>
    <t>2=-0.7273294608450678,3=-0.5909296480625653</t>
  </si>
  <si>
    <t>1=-0.6306700946923421,2=-0.6726730900252951,3=0.16455704014546912</t>
  </si>
  <si>
    <t>2017-03-08 04:32 PST</t>
  </si>
  <si>
    <t>2017-03-03 00:00:00 PST</t>
  </si>
  <si>
    <t>0.012</t>
  </si>
  <si>
    <t>0.612</t>
  </si>
  <si>
    <t>0.598</t>
  </si>
  <si>
    <t>1=-0.012948184394369908,2=-0.7929016905457921,3=-0.6859574903131809</t>
  </si>
  <si>
    <t>1=-1.3054391583715828,2=-1.8270010858580585,3=-0.2526767585478644</t>
  </si>
  <si>
    <t>S16</t>
  </si>
  <si>
    <t>2016-03-31 06:52 PDT</t>
  </si>
  <si>
    <t>Xifeng S M 16</t>
  </si>
  <si>
    <t>0.009</t>
  </si>
  <si>
    <t>0.607</t>
  </si>
  <si>
    <t>0.599</t>
  </si>
  <si>
    <t>1=-0.7256827729835283,2=-0.8654432570646655,3=-0.05326485685893756</t>
  </si>
  <si>
    <t>2=-0.34948050215518894,3=-0.037369656772666515</t>
  </si>
  <si>
    <t>S17</t>
  </si>
  <si>
    <t>2016-03-31 08:36 PDT</t>
  </si>
  <si>
    <t>Xifeng S M 17</t>
  </si>
  <si>
    <t>0.007</t>
  </si>
  <si>
    <t>2.954</t>
  </si>
  <si>
    <t>2.932</t>
  </si>
  <si>
    <t>1=-0.7256827729835282,2=-0.8654432570646651,3=-0.05326485685893734</t>
  </si>
  <si>
    <t>2=-0.34948050215518883,3=-0.03736965677266668</t>
  </si>
  <si>
    <t>S18</t>
  </si>
  <si>
    <t>2016-03-31 10:19 PDT</t>
  </si>
  <si>
    <t>Xifeng S M 18</t>
  </si>
  <si>
    <t>0.922</t>
  </si>
  <si>
    <t>0.9</t>
  </si>
  <si>
    <t>1=-0.7256827729835282,2=-0.8654432570646651,3=-0.05326485685893756</t>
  </si>
  <si>
    <t>2=-0.34948050215518894,3=-0.03736965677266668</t>
  </si>
  <si>
    <t>S19</t>
  </si>
  <si>
    <t>2016-03-31 19:16 PDT</t>
  </si>
  <si>
    <t>Xifeng S M 19</t>
  </si>
  <si>
    <t>0.77</t>
  </si>
  <si>
    <t>0.761</t>
  </si>
  <si>
    <t>1=-0.7256865425067909,2=-0.8636076828466802,3=-0.05324916206760255</t>
  </si>
  <si>
    <t>2=-0.33179684495520484,3=-0.034443076904943526</t>
  </si>
  <si>
    <t>S20</t>
  </si>
  <si>
    <t>2016-03-31 20:57 PDT</t>
  </si>
  <si>
    <t>Xifeng S M 20</t>
  </si>
  <si>
    <t>0.064</t>
  </si>
  <si>
    <t>0.601</t>
  </si>
  <si>
    <t>0.589</t>
  </si>
  <si>
    <t>7.74</t>
  </si>
  <si>
    <t>7.755</t>
  </si>
  <si>
    <t>1=-0.7256865425067909,2=-0.8636076828466802,3=-0.05324916206760222</t>
  </si>
  <si>
    <t>2=-0.3317968449552048,3=-0.03444307690494369</t>
  </si>
  <si>
    <t>2016-04-11 18:31 PDT</t>
  </si>
  <si>
    <t>0.301</t>
  </si>
  <si>
    <t>0.303</t>
  </si>
  <si>
    <t>0.136</t>
  </si>
  <si>
    <t>23.299</t>
  </si>
  <si>
    <t>23.127</t>
  </si>
  <si>
    <t>1=-0.714165702458256,2=-0.8752708815340227,3=-0.05688854180270575</t>
  </si>
  <si>
    <t>2=-0.43102306212550556,3=0.06337416371333132</t>
  </si>
  <si>
    <t>2016-10-19 18:39 PDT</t>
  </si>
  <si>
    <t>2016-09-07 00:00:00 PDT</t>
  </si>
  <si>
    <t>0.071</t>
  </si>
  <si>
    <t>0.609</t>
  </si>
  <si>
    <t>0.606</t>
  </si>
  <si>
    <t>1=-0.0159647665100989,2=-0.7412686494236135,3=-0.6221140348080882</t>
  </si>
  <si>
    <t>1=-0.17136780161423532,2=-0.108056558932542,3=0.13488338659892263</t>
  </si>
  <si>
    <t>S21</t>
  </si>
  <si>
    <t>2016-04-23 20:43 PDT</t>
  </si>
  <si>
    <t>Xifeng S P M 01</t>
  </si>
  <si>
    <t>2016-04-18 14:54:00 PDT</t>
  </si>
  <si>
    <t>0.018</t>
  </si>
  <si>
    <t>3.355</t>
  </si>
  <si>
    <t>3.308</t>
  </si>
  <si>
    <t>1=-0.6968382558973666,2=-0.8974795741400513,3=-0.04953848220176904</t>
  </si>
  <si>
    <t>2=-0.45933099452336457,3=-0.09472241518606112</t>
  </si>
  <si>
    <t>S22</t>
  </si>
  <si>
    <t>2016-05-23 02:13 PDT</t>
  </si>
  <si>
    <t>Xifeng S P M 02</t>
  </si>
  <si>
    <t>0.29</t>
  </si>
  <si>
    <t>0.34</t>
  </si>
  <si>
    <t>0.35</t>
  </si>
  <si>
    <t>13.048</t>
  </si>
  <si>
    <t>11.755</t>
  </si>
  <si>
    <t>29.742</t>
  </si>
  <si>
    <t>28.292</t>
  </si>
  <si>
    <t>4450.383</t>
  </si>
  <si>
    <t>4062.778</t>
  </si>
  <si>
    <t>1=-0.81642870800754,2=-0.8761270715110907,3=-0.1702599819654309</t>
  </si>
  <si>
    <t>2=-0.4010570195100855,3=-0.19978387768692868</t>
  </si>
  <si>
    <t>S23</t>
  </si>
  <si>
    <t>2016-05-01 04:32 PDT</t>
  </si>
  <si>
    <t>Xifeng S P M 03</t>
  </si>
  <si>
    <t>0.082</t>
  </si>
  <si>
    <t>5.771</t>
  </si>
  <si>
    <t>5.668</t>
  </si>
  <si>
    <t>1=-0.7495121582166486,2=-0.935896305861032,3=-0.06215433461883635</t>
  </si>
  <si>
    <t>2=-0.4059166928893107,3=-0.06634977650405138</t>
  </si>
  <si>
    <t>S24</t>
  </si>
  <si>
    <t>2016-04-24 03:34 PDT</t>
  </si>
  <si>
    <t>Xifeng S P M 04</t>
  </si>
  <si>
    <t>1.317</t>
  </si>
  <si>
    <t>1.296</t>
  </si>
  <si>
    <t>1=-0.6968382558973666,2=-0.8974795741400511,3=-0.04953848220176893</t>
  </si>
  <si>
    <t>2=-0.45933099452336434,3=-0.094722415186061</t>
  </si>
  <si>
    <t>S25</t>
  </si>
  <si>
    <t>2016-05-08 00:31 PDT</t>
  </si>
  <si>
    <t>Xifeng S P M 05</t>
  </si>
  <si>
    <t>0.053</t>
  </si>
  <si>
    <t>0.052</t>
  </si>
  <si>
    <t>12.583</t>
  </si>
  <si>
    <t>12.412</t>
  </si>
  <si>
    <t>1=-0.8015296848268988,2=-0.9381778926206457,3=-0.09457691881243402</t>
  </si>
  <si>
    <t>2=-0.4014293029318887,3=-0.11352349818695856</t>
  </si>
  <si>
    <t>2016-06-01 01:22 PDT</t>
  </si>
  <si>
    <t>0.979</t>
  </si>
  <si>
    <t>0.976</t>
  </si>
  <si>
    <t>0.373</t>
  </si>
  <si>
    <t>0.367</t>
  </si>
  <si>
    <t>22.441</t>
  </si>
  <si>
    <t>22.131</t>
  </si>
  <si>
    <t>1=-0.8100581103330537,2=-0.7160087833608868,3=-0.15743740420326002</t>
  </si>
  <si>
    <t>2=-0.405288567034476,3=-0.21112844169684508</t>
  </si>
  <si>
    <t>2017-02-28 02:34 PST</t>
  </si>
  <si>
    <t>0.069</t>
  </si>
  <si>
    <t>0.066</t>
  </si>
  <si>
    <t>0.75</t>
  </si>
  <si>
    <t>0.733</t>
  </si>
  <si>
    <t>1=-0.03231573434585085,2=-0.7753126455021382,3=-0.638311334470833</t>
  </si>
  <si>
    <t>1=-1.5870857033584114,2=-1.5949516131886443,3=-1.5666260397004457</t>
  </si>
  <si>
    <t>S26</t>
  </si>
  <si>
    <t>2016-05-08 07:20 PDT</t>
  </si>
  <si>
    <t>Xifeng S P M 06</t>
  </si>
  <si>
    <t>1.262</t>
  </si>
  <si>
    <t>1.241</t>
  </si>
  <si>
    <t>1=-0.8015296848268987,2=-0.9381778926206461,3=-0.09457691881243391</t>
  </si>
  <si>
    <t>2=-0.40142930293188883,3=-0.11352349818695867</t>
  </si>
  <si>
    <t>2016-06-26 00:19 PDT</t>
  </si>
  <si>
    <t>2016-06-24 04:00:00 PDT</t>
  </si>
  <si>
    <t>3.736</t>
  </si>
  <si>
    <t>3.674</t>
  </si>
  <si>
    <t>1=-0.8089503995424829,2=-1.0303771393315924,3=-0.19667805815619066</t>
  </si>
  <si>
    <t>2=-0.510184429885736,3=-0.22900796673407886</t>
  </si>
  <si>
    <t>2016-08-27 19:07 PDT</t>
  </si>
  <si>
    <t>0.079</t>
  </si>
  <si>
    <t>0.077</t>
  </si>
  <si>
    <t>0.431</t>
  </si>
  <si>
    <t>0.423</t>
  </si>
  <si>
    <t>2=-0.727329460845068,3=-0.5909296480625655</t>
  </si>
  <si>
    <t>1=-0.630670094692342,2=-0.6726730900252957,3=0.164557040145469</t>
  </si>
  <si>
    <t>S27</t>
  </si>
  <si>
    <t>2016-05-01 06:16 PDT</t>
  </si>
  <si>
    <t>Xifeng S P M 07</t>
  </si>
  <si>
    <t>0.028</t>
  </si>
  <si>
    <t>10.924</t>
  </si>
  <si>
    <t>10.745</t>
  </si>
  <si>
    <t>1=-0.7495121582166486,2=-0.9358963058610322,3=-0.06215433461883657</t>
  </si>
  <si>
    <t>2=-0.40591669288931076,3=-0.0663497765040516</t>
  </si>
  <si>
    <t>S28</t>
  </si>
  <si>
    <t>2016-05-23 00:32 PDT</t>
  </si>
  <si>
    <t>Xifeng S P M 08</t>
  </si>
  <si>
    <t>0.09</t>
  </si>
  <si>
    <t>0.154</t>
  </si>
  <si>
    <t>3.398</t>
  </si>
  <si>
    <t>3.266</t>
  </si>
  <si>
    <t>1=-0.8164287080075404,2=-0.8761270715110909,3=-0.17025998196543124</t>
  </si>
  <si>
    <t>2=-0.4010570195100853,3=-0.19978387768692848</t>
  </si>
  <si>
    <t>S29</t>
  </si>
  <si>
    <t>2016-04-24 12:13 PDT</t>
  </si>
  <si>
    <t>Xifeng S P M 09</t>
  </si>
  <si>
    <t>0.024</t>
  </si>
  <si>
    <t>4.551</t>
  </si>
  <si>
    <t>4.482</t>
  </si>
  <si>
    <t>1=-0.6968382558973666,2=-0.8974795741400511,3=-0.04953848220176915</t>
  </si>
  <si>
    <t>2=-0.4593309945233644,3=-0.094722415186061</t>
  </si>
  <si>
    <t>S30</t>
  </si>
  <si>
    <t>2016-05-22 00:28 PDT</t>
  </si>
  <si>
    <t>Xifeng S P M 10</t>
  </si>
  <si>
    <t>0.021</t>
  </si>
  <si>
    <t>5.796</t>
  </si>
  <si>
    <t>5.708</t>
  </si>
  <si>
    <t>1=-0.8045257587599691,2=-0.9394358250816941,3=-0.14783692198991383</t>
  </si>
  <si>
    <t>2=-0.41826722476368017,3=-0.18157544715382457</t>
  </si>
  <si>
    <t>2016-09-09 02:47 PDT</t>
  </si>
  <si>
    <t>0.046</t>
  </si>
  <si>
    <t>0.757</t>
  </si>
  <si>
    <t>0.747</t>
  </si>
  <si>
    <t>1=-0.00938681656159402,2=-0.7253047320121045,3=-0.5950077640092438</t>
  </si>
  <si>
    <t>1=-0.11214198517846265,2=-0.027912924349521626,3=0.1238231706297581</t>
  </si>
  <si>
    <t>S31</t>
  </si>
  <si>
    <t>2016-08-29 01:59 PDT</t>
  </si>
  <si>
    <t>Xifeng S P M 11</t>
  </si>
  <si>
    <t>1.161</t>
  </si>
  <si>
    <t>1.145</t>
  </si>
  <si>
    <t>2=-0.7273534511824605,3=-0.5881640563477945</t>
  </si>
  <si>
    <t>1=-0.7842419370770011,2=-0.7357313131703611,3=0.10547931749424921</t>
  </si>
  <si>
    <t>S32</t>
  </si>
  <si>
    <t>2016-05-01 08:00 PDT</t>
  </si>
  <si>
    <t>Xifeng S P M 12</t>
  </si>
  <si>
    <t>0.093</t>
  </si>
  <si>
    <t>0.07</t>
  </si>
  <si>
    <t>6.666</t>
  </si>
  <si>
    <t>6.606</t>
  </si>
  <si>
    <t>1=-0.7495121582166491,2=-0.9358963058610323,3=-0.06215433461883668</t>
  </si>
  <si>
    <t>2=-0.4059166928893109,3=-0.0663497765040516</t>
  </si>
  <si>
    <t>S33</t>
  </si>
  <si>
    <t>2016-09-18 21:57 PDT</t>
  </si>
  <si>
    <t>Xifeng S P M 13</t>
  </si>
  <si>
    <t>1.072</t>
  </si>
  <si>
    <t>1.059</t>
  </si>
  <si>
    <t>1=-0.0012508643676169046,2=-0.7297815154822295,3=-0.6030355286986884</t>
  </si>
  <si>
    <t>1=-0.1396254801219865,2=0.0228407256152916,3=0.13711498027374402</t>
  </si>
  <si>
    <t>S34</t>
  </si>
  <si>
    <t>2016-05-08 14:04 PDT</t>
  </si>
  <si>
    <t>Xifeng S P M 14</t>
  </si>
  <si>
    <t>6.113</t>
  </si>
  <si>
    <t>5.98</t>
  </si>
  <si>
    <t>1=-0.8019213042849526,2=-0.9422690367369813,3=-0.10167862189634025</t>
  </si>
  <si>
    <t>2=-0.411373642301263,3=-0.12339704208969648</t>
  </si>
  <si>
    <t>2016-06-25 02:23 PDT</t>
  </si>
  <si>
    <t>9.594</t>
  </si>
  <si>
    <t>9.389</t>
  </si>
  <si>
    <t>1=-0.8089055870779933,2=-1.031895691889853,3=-0.19658022235311756</t>
  </si>
  <si>
    <t>2=-0.5329698715912261,3=-0.22647923777575324</t>
  </si>
  <si>
    <t>S35</t>
  </si>
  <si>
    <t>2016-04-26 02:23 PDT</t>
  </si>
  <si>
    <t>Xifeng S P M 15</t>
  </si>
  <si>
    <t>3.92</t>
  </si>
  <si>
    <t>3.869</t>
  </si>
  <si>
    <t>1=-0.7003840260049511,2=-0.8906943144265057,3=-0.06110841451387927</t>
  </si>
  <si>
    <t>2=-0.4870767221665504,3=-0.09917910075204506</t>
  </si>
  <si>
    <t>2016-05-01 09:44 PDT</t>
  </si>
  <si>
    <t>2.285</t>
  </si>
  <si>
    <t>2.245</t>
  </si>
  <si>
    <t>1=-0.7495121582166485,2=-0.9358963058610321,3=-0.06215433461883668</t>
  </si>
  <si>
    <t>2=-0.40591669288931087,3=-0.06634977650405155</t>
  </si>
  <si>
    <t>2016-09-19 02:16 PDT</t>
  </si>
  <si>
    <t>0.063</t>
  </si>
  <si>
    <t>1.263</t>
  </si>
  <si>
    <t>1.242</t>
  </si>
  <si>
    <t>1=-0.0012508643676170615,2=-0.7297815154822296,3=-0.6030355286986885</t>
  </si>
  <si>
    <t>1=-0.13962548012198617,2=0.022840725615292073,3=0.1371149802737443</t>
  </si>
  <si>
    <t>S36</t>
  </si>
  <si>
    <t>2016-04-24 08:46 PDT</t>
  </si>
  <si>
    <t>Xifeng S P M 16</t>
  </si>
  <si>
    <t>1.81</t>
  </si>
  <si>
    <t>1.801</t>
  </si>
  <si>
    <t>1=-0.6968382558973664,2=-0.897479574140051,3=-0.04953848220176904</t>
  </si>
  <si>
    <t>2=-0.4593309945233645,3=-0.09472241518606112</t>
  </si>
  <si>
    <t>S37</t>
  </si>
  <si>
    <t>2016-04-25 19:28 PDT</t>
  </si>
  <si>
    <t>Xifeng S P M 17</t>
  </si>
  <si>
    <t>6.361</t>
  </si>
  <si>
    <t>6.25</t>
  </si>
  <si>
    <t>1=-0.7003840260049511,2=-0.890694314426505,3=-0.06110841451387927</t>
  </si>
  <si>
    <t>2=-0.48707672216655035,3=-0.09917910075204511</t>
  </si>
  <si>
    <t>S38</t>
  </si>
  <si>
    <t>2016-04-24 00:07 PDT</t>
  </si>
  <si>
    <t>Xifeng S P M 18</t>
  </si>
  <si>
    <t>0.048</t>
  </si>
  <si>
    <t>8.113</t>
  </si>
  <si>
    <t>8.021</t>
  </si>
  <si>
    <t>1=-0.6968382558973663,2=-0.8974795741400506,3=-0.04953848220176871</t>
  </si>
  <si>
    <t>2=-0.45933099452336434,3=-0.09472241518606112</t>
  </si>
  <si>
    <t>S39</t>
  </si>
  <si>
    <t>2016-05-21 22:46 PDT</t>
  </si>
  <si>
    <t>Xifeng S P M 19</t>
  </si>
  <si>
    <t>1.957</t>
  </si>
  <si>
    <t>1.933</t>
  </si>
  <si>
    <t>1=-0.8045257587599691,2=-0.9394358250816942,3=-0.1478369219899135</t>
  </si>
  <si>
    <t>2=-0.4182672247636801,3=-0.18157544715382462</t>
  </si>
  <si>
    <t>2016-08-28 19:13 PDT</t>
  </si>
  <si>
    <t>0.723</t>
  </si>
  <si>
    <t>0.714</t>
  </si>
  <si>
    <t>2=-0.727353451182461,3=-0.5881640563477948</t>
  </si>
  <si>
    <t>1=-0.784241937077001,2=-0.7357313131703611,3=0.1054793174942491</t>
  </si>
  <si>
    <t>S40</t>
  </si>
  <si>
    <t>2016-06-25 19:19 PDT</t>
  </si>
  <si>
    <t>Xifeng S P M 20</t>
  </si>
  <si>
    <t>0.022</t>
  </si>
  <si>
    <t>4.263</t>
  </si>
  <si>
    <t>4.218</t>
  </si>
  <si>
    <t>1=-0.8089503995424825,2=-1.0303771393315921,3=-0.19667805815619055</t>
  </si>
  <si>
    <t>2=-0.510184429885736,3=-0.22900796673407892</t>
  </si>
  <si>
    <t>2016-09-19 04:27 PDT</t>
  </si>
  <si>
    <t>0.051</t>
  </si>
  <si>
    <t>1.25</t>
  </si>
  <si>
    <t>1=-0.0012508643676170845,2=-0.7297815154822297,3=-0.6030355286986885</t>
  </si>
  <si>
    <t>1=-0.1396254801219864,2=0.022840725615291962,3=0.13711498027374436</t>
  </si>
  <si>
    <t>2017-02-28 04:51 PST</t>
  </si>
  <si>
    <t>0.065</t>
  </si>
  <si>
    <t>0.061</t>
  </si>
  <si>
    <t>0.711</t>
  </si>
  <si>
    <t>0.698</t>
  </si>
  <si>
    <t>1=-0.03231573434585098,2=-0.775312645502138,3=-0.6383113344708328</t>
  </si>
  <si>
    <t>1=-1.587085703358411,2=-1.5949516131886439,3=-1.566626039700445</t>
  </si>
  <si>
    <t>Summary Table</t>
  </si>
  <si>
    <t>Issues/Notes</t>
  </si>
  <si>
    <t xml:space="preserve">Sample Name </t>
  </si>
  <si>
    <t>No. of Replicates run</t>
  </si>
  <si>
    <r>
      <rPr>
        <b/>
        <sz val="12"/>
        <color rgb="FF000000"/>
        <rFont val="Calibri"/>
        <family val="2"/>
      </rPr>
      <t>δ</t>
    </r>
    <r>
      <rPr>
        <b/>
        <vertAlign val="superscript"/>
        <sz val="11"/>
        <color rgb="FF000000"/>
        <rFont val="Calibri"/>
        <family val="2"/>
      </rPr>
      <t>13</t>
    </r>
    <r>
      <rPr>
        <b/>
        <sz val="11"/>
        <color rgb="FF000000"/>
        <rFont val="Calibri"/>
        <family val="2"/>
      </rPr>
      <t>C PDB avg</t>
    </r>
  </si>
  <si>
    <t>1 s.d.</t>
  </si>
  <si>
    <r>
      <rPr>
        <b/>
        <sz val="12"/>
        <color rgb="FF000000"/>
        <rFont val="Calibri"/>
        <family val="2"/>
      </rPr>
      <t>δ</t>
    </r>
    <r>
      <rPr>
        <b/>
        <vertAlign val="superscript"/>
        <sz val="11"/>
        <color rgb="FF000000"/>
        <rFont val="Calibri"/>
        <family val="2"/>
      </rPr>
      <t>18</t>
    </r>
    <r>
      <rPr>
        <b/>
        <sz val="11"/>
        <color rgb="FF000000"/>
        <rFont val="Calibri"/>
        <family val="2"/>
      </rPr>
      <t>O PDB avg</t>
    </r>
  </si>
  <si>
    <t>Δ47 avg</t>
  </si>
  <si>
    <t>1 s.e.</t>
  </si>
  <si>
    <t>Δ48 avg</t>
  </si>
  <si>
    <t>Bernasconi Average Temperature  [°C]</t>
  </si>
  <si>
    <r>
      <rPr>
        <b/>
        <sz val="12"/>
        <color rgb="FF000000"/>
        <rFont val="Calibri"/>
        <family val="2"/>
      </rPr>
      <t>δ</t>
    </r>
    <r>
      <rPr>
        <b/>
        <vertAlign val="superscript"/>
        <sz val="11"/>
        <color rgb="FF000000"/>
        <rFont val="Calibri"/>
        <family val="2"/>
      </rPr>
      <t>18</t>
    </r>
    <r>
      <rPr>
        <b/>
        <sz val="11"/>
        <color rgb="FF000000"/>
        <rFont val="Calibri"/>
        <family val="2"/>
      </rPr>
      <t>O water SMOW avg</t>
    </r>
  </si>
  <si>
    <t>DATA FLAGGING EXPLANATION</t>
  </si>
  <si>
    <t>KEY</t>
  </si>
  <si>
    <t>text highlight</t>
  </si>
  <si>
    <t>Standard Error (x) of Temperature</t>
  </si>
  <si>
    <t>Parameter</t>
  </si>
  <si>
    <t>Acceptable value</t>
  </si>
  <si>
    <t>red</t>
  </si>
  <si>
    <t>x &gt; 10</t>
  </si>
  <si>
    <t xml:space="preserve">D47 WG (Raw) SE </t>
  </si>
  <si>
    <t>≤ 0.05 ‰</t>
  </si>
  <si>
    <t>orange</t>
  </si>
  <si>
    <t>10 &gt; x &gt; 5</t>
  </si>
  <si>
    <t xml:space="preserve">D48 WG (Raw) </t>
  </si>
  <si>
    <t>≤ 2.0 ‰</t>
  </si>
  <si>
    <t>green</t>
  </si>
  <si>
    <t>5 &gt; x &gt; 2</t>
  </si>
  <si>
    <t>d13C VPDB (Final) SD</t>
  </si>
  <si>
    <t>≤ 0.5 ‰</t>
  </si>
  <si>
    <t>black</t>
  </si>
  <si>
    <t>2 &gt; x &gt; 0</t>
  </si>
  <si>
    <t>d18O VPDB (Final) SD</t>
  </si>
  <si>
    <t xml:space="preserve">water d18O VSMOW SD </t>
  </si>
  <si>
    <t>≤ 1.0 ‰</t>
  </si>
  <si>
    <t>Temperature</t>
  </si>
  <si>
    <t xml:space="preserve"> 0 &lt; T &lt; 100  °C</t>
  </si>
  <si>
    <t xml:space="preserve">Temperature SE </t>
  </si>
  <si>
    <t>≤ 20 °C</t>
  </si>
  <si>
    <t>Exclusions based on external error are limited to samples with 3 or more replicates</t>
  </si>
  <si>
    <t>excluded- negative temp</t>
  </si>
  <si>
    <t>excluded- excessive temp</t>
  </si>
  <si>
    <t>excluded- negative cap value</t>
  </si>
  <si>
    <t xml:space="preserve">excluded- excessive 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</si>
</sst>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b/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1"/>
      <color rgb="FFFFFFFF"/>
      <name val="Verdana"/>
      <family val="2"/>
    </font>
    <font>
      <sz val="11"/>
      <color theme="1"/>
      <name val="Calibri"/>
      <family val="2"/>
    </font>
    <font>
      <sz val="11"/>
      <color rgb="FF4472C4"/>
      <name val="Calibri"/>
      <family val="2"/>
    </font>
    <font>
      <sz val="9"/>
      <color theme="1"/>
      <name val="Quattrocento Sans"/>
    </font>
    <font>
      <sz val="11"/>
      <color theme="1"/>
      <name val="Calibri"/>
      <family val="2"/>
      <scheme val="minor"/>
    </font>
    <font>
      <sz val="11"/>
      <color rgb="FF000000"/>
      <name val="Inconsolata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sz val="12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0F0F0"/>
        <bgColor rgb="FFF0F0F0"/>
      </patternFill>
    </fill>
    <fill>
      <patternFill patternType="solid">
        <fgColor rgb="FFEEEEEE"/>
        <bgColor rgb="FFEEEEEE"/>
      </patternFill>
    </fill>
    <fill>
      <patternFill patternType="solid">
        <fgColor rgb="FFFF9999"/>
        <bgColor rgb="FFFF9999"/>
      </patternFill>
    </fill>
    <fill>
      <patternFill patternType="solid">
        <fgColor rgb="FFFFBDBD"/>
        <bgColor rgb="FFFFBDBD"/>
      </patternFill>
    </fill>
    <fill>
      <patternFill patternType="solid">
        <fgColor rgb="FFFFC000"/>
        <bgColor rgb="FFFFC000"/>
      </patternFill>
    </fill>
    <fill>
      <patternFill patternType="solid">
        <fgColor rgb="FFFFD961"/>
        <bgColor rgb="FFFFD961"/>
      </patternFill>
    </fill>
    <fill>
      <patternFill patternType="solid">
        <fgColor rgb="FF009900"/>
        <bgColor rgb="FF009900"/>
      </patternFill>
    </fill>
    <fill>
      <patternFill patternType="solid">
        <fgColor rgb="FF00C400"/>
        <bgColor rgb="FF00C400"/>
      </patternFill>
    </fill>
    <fill>
      <patternFill patternType="solid">
        <fgColor rgb="FFAA00D2"/>
        <bgColor rgb="FFAA00D2"/>
      </patternFill>
    </fill>
    <fill>
      <patternFill patternType="solid">
        <fgColor rgb="FFCC66FF"/>
        <bgColor rgb="FFCC66FF"/>
      </patternFill>
    </fill>
    <fill>
      <patternFill patternType="solid">
        <fgColor rgb="FF0033CC"/>
        <bgColor rgb="FF0033CC"/>
      </patternFill>
    </fill>
    <fill>
      <patternFill patternType="solid">
        <fgColor rgb="FF00B0F0"/>
        <bgColor rgb="FF00B0F0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0099FF"/>
        <bgColor rgb="FF0099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5E0B4"/>
      </patternFill>
    </fill>
    <fill>
      <patternFill patternType="solid">
        <fgColor rgb="FFE7E6E6"/>
        <bgColor rgb="FFE7E6E6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3" fillId="15" borderId="0" xfId="0" applyFont="1" applyFill="1"/>
    <xf numFmtId="0" fontId="10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" fillId="15" borderId="0" xfId="0" applyFont="1" applyFill="1" applyAlignment="1">
      <alignment wrapText="1"/>
    </xf>
    <xf numFmtId="0" fontId="1" fillId="15" borderId="0" xfId="0" applyFont="1" applyFill="1"/>
    <xf numFmtId="164" fontId="12" fillId="15" borderId="0" xfId="0" applyNumberFormat="1" applyFont="1" applyFill="1" applyAlignment="1">
      <alignment horizontal="center" vertical="center"/>
    </xf>
    <xf numFmtId="0" fontId="13" fillId="16" borderId="0" xfId="0" applyFont="1" applyFill="1"/>
    <xf numFmtId="0" fontId="1" fillId="16" borderId="0" xfId="0" applyFont="1" applyFill="1" applyAlignment="1">
      <alignment wrapText="1"/>
    </xf>
    <xf numFmtId="0" fontId="14" fillId="17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17" fillId="18" borderId="5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8" fillId="12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 wrapText="1"/>
    </xf>
    <xf numFmtId="0" fontId="1" fillId="16" borderId="0" xfId="0" applyFont="1" applyFill="1"/>
    <xf numFmtId="0" fontId="19" fillId="0" borderId="14" xfId="0" applyFont="1" applyBorder="1" applyAlignment="1">
      <alignment wrapText="1"/>
    </xf>
    <xf numFmtId="0" fontId="17" fillId="21" borderId="14" xfId="0" applyFont="1" applyFill="1" applyBorder="1" applyAlignment="1">
      <alignment vertical="center"/>
    </xf>
    <xf numFmtId="0" fontId="17" fillId="21" borderId="17" xfId="0" applyFont="1" applyFill="1" applyBorder="1" applyAlignment="1">
      <alignment horizontal="center" vertical="center"/>
    </xf>
    <xf numFmtId="0" fontId="1" fillId="0" borderId="18" xfId="0" applyFont="1" applyBorder="1"/>
    <xf numFmtId="0" fontId="21" fillId="0" borderId="18" xfId="0" applyFont="1" applyBorder="1" applyAlignment="1">
      <alignment vertical="center"/>
    </xf>
    <xf numFmtId="0" fontId="21" fillId="0" borderId="21" xfId="0" applyFont="1" applyBorder="1" applyAlignment="1">
      <alignment horizontal="center" vertical="center"/>
    </xf>
    <xf numFmtId="0" fontId="21" fillId="0" borderId="18" xfId="0" applyFont="1" applyBorder="1"/>
    <xf numFmtId="0" fontId="21" fillId="0" borderId="21" xfId="0" applyFont="1" applyBorder="1" applyAlignment="1">
      <alignment horizontal="center"/>
    </xf>
    <xf numFmtId="0" fontId="1" fillId="0" borderId="22" xfId="0" applyFont="1" applyBorder="1"/>
    <xf numFmtId="0" fontId="21" fillId="0" borderId="25" xfId="0" applyFont="1" applyBorder="1"/>
    <xf numFmtId="0" fontId="21" fillId="0" borderId="2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/>
    <xf numFmtId="0" fontId="17" fillId="20" borderId="7" xfId="0" applyFont="1" applyFill="1" applyBorder="1" applyAlignment="1">
      <alignment horizontal="center" vertical="center"/>
    </xf>
    <xf numFmtId="0" fontId="16" fillId="0" borderId="8" xfId="0" applyFont="1" applyBorder="1"/>
    <xf numFmtId="0" fontId="16" fillId="0" borderId="12" xfId="0" applyFont="1" applyBorder="1"/>
    <xf numFmtId="0" fontId="16" fillId="0" borderId="13" xfId="0" applyFont="1" applyBorder="1"/>
    <xf numFmtId="0" fontId="15" fillId="20" borderId="9" xfId="0" applyFont="1" applyFill="1" applyBorder="1" applyAlignment="1">
      <alignment horizontal="center"/>
    </xf>
    <xf numFmtId="0" fontId="16" fillId="0" borderId="10" xfId="0" applyFont="1" applyBorder="1"/>
    <xf numFmtId="0" fontId="16" fillId="0" borderId="11" xfId="0" applyFont="1" applyBorder="1"/>
    <xf numFmtId="0" fontId="19" fillId="0" borderId="15" xfId="0" applyFont="1" applyBorder="1" applyAlignment="1">
      <alignment horizontal="center" wrapText="1"/>
    </xf>
    <xf numFmtId="0" fontId="16" fillId="0" borderId="16" xfId="0" applyFont="1" applyBorder="1"/>
    <xf numFmtId="0" fontId="20" fillId="0" borderId="19" xfId="0" applyFont="1" applyBorder="1" applyAlignment="1">
      <alignment horizontal="center"/>
    </xf>
    <xf numFmtId="0" fontId="16" fillId="0" borderId="20" xfId="0" applyFont="1" applyBorder="1"/>
    <xf numFmtId="0" fontId="22" fillId="0" borderId="19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6" fillId="0" borderId="24" xfId="0" applyFont="1" applyBorder="1"/>
    <xf numFmtId="0" fontId="24" fillId="22" borderId="7" xfId="0" applyFont="1" applyFill="1" applyBorder="1" applyAlignment="1">
      <alignment horizontal="left" vertical="center" wrapText="1"/>
    </xf>
    <xf numFmtId="0" fontId="16" fillId="0" borderId="27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3" fillId="0" borderId="0" xfId="0" applyFont="1" applyFill="1"/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6" fillId="0" borderId="2" xfId="0" applyFont="1" applyFill="1" applyBorder="1"/>
    <xf numFmtId="0" fontId="13" fillId="23" borderId="0" xfId="0" applyFont="1" applyFill="1"/>
    <xf numFmtId="0" fontId="10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0" fontId="1" fillId="23" borderId="0" xfId="0" applyFont="1" applyFill="1" applyAlignment="1">
      <alignment wrapText="1"/>
    </xf>
    <xf numFmtId="0" fontId="0" fillId="23" borderId="0" xfId="0" applyFill="1"/>
  </cellXfs>
  <cellStyles count="1">
    <cellStyle name="Normal" xfId="0" builtinId="0"/>
  </cellStyles>
  <dxfs count="5">
    <dxf>
      <fill>
        <patternFill patternType="solid">
          <fgColor rgb="FFFF9999"/>
          <bgColor rgb="FFFF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P1000"/>
  <sheetViews>
    <sheetView workbookViewId="0">
      <pane xSplit="4" ySplit="1" topLeftCell="BG87" activePane="bottomRight" state="frozen"/>
      <selection pane="topRight" activeCell="E1" sqref="E1"/>
      <selection pane="bottomLeft" activeCell="A2" sqref="A2"/>
      <selection pane="bottomRight" activeCell="C98" sqref="C98"/>
    </sheetView>
  </sheetViews>
  <sheetFormatPr baseColWidth="10" defaultColWidth="14.5" defaultRowHeight="15" customHeight="1" x14ac:dyDescent="0.2"/>
  <cols>
    <col min="1" max="1" width="13.33203125" customWidth="1"/>
    <col min="2" max="2" width="11" customWidth="1"/>
    <col min="3" max="3" width="10.5" customWidth="1"/>
    <col min="4" max="4" width="8.6640625" customWidth="1"/>
    <col min="5" max="5" width="21.6640625" customWidth="1"/>
    <col min="6" max="6" width="17.1640625" customWidth="1"/>
    <col min="7" max="7" width="15.5" customWidth="1"/>
    <col min="8" max="8" width="11.83203125" customWidth="1"/>
    <col min="9" max="9" width="24.6640625" customWidth="1"/>
    <col min="10" max="10" width="15.6640625" customWidth="1"/>
    <col min="11" max="11" width="42.5" customWidth="1"/>
    <col min="12" max="12" width="15.83203125" customWidth="1"/>
    <col min="13" max="13" width="44.5" customWidth="1"/>
    <col min="14" max="14" width="18" customWidth="1"/>
    <col min="15" max="15" width="45.83203125" customWidth="1"/>
    <col min="16" max="16" width="13" customWidth="1"/>
    <col min="17" max="17" width="44.83203125" customWidth="1"/>
    <col min="18" max="18" width="16.1640625" customWidth="1"/>
    <col min="19" max="19" width="45.5" customWidth="1"/>
    <col min="20" max="20" width="13" customWidth="1"/>
    <col min="21" max="21" width="44.83203125" customWidth="1"/>
    <col min="22" max="22" width="13.1640625" customWidth="1"/>
    <col min="23" max="23" width="45.5" customWidth="1"/>
    <col min="24" max="24" width="13" customWidth="1"/>
    <col min="25" max="25" width="45.5" customWidth="1"/>
    <col min="26" max="26" width="16.1640625" customWidth="1"/>
    <col min="27" max="27" width="45.5" customWidth="1"/>
    <col min="28" max="28" width="20.1640625" customWidth="1"/>
    <col min="29" max="29" width="77" customWidth="1"/>
    <col min="30" max="30" width="12.1640625" customWidth="1"/>
    <col min="31" max="31" width="14.5" customWidth="1"/>
    <col min="32" max="32" width="16" customWidth="1"/>
    <col min="33" max="33" width="14.33203125" customWidth="1"/>
    <col min="34" max="34" width="25.6640625" customWidth="1"/>
    <col min="35" max="35" width="20.1640625" customWidth="1"/>
    <col min="36" max="36" width="78.1640625" customWidth="1"/>
    <col min="37" max="37" width="12.1640625" customWidth="1"/>
    <col min="38" max="38" width="15.1640625" customWidth="1"/>
    <col min="39" max="39" width="16" customWidth="1"/>
    <col min="40" max="40" width="14.33203125" customWidth="1"/>
    <col min="41" max="41" width="25.6640625" customWidth="1"/>
    <col min="42" max="42" width="20" customWidth="1"/>
    <col min="43" max="43" width="29" customWidth="1"/>
    <col min="44" max="44" width="23.5" customWidth="1"/>
    <col min="45" max="45" width="20.33203125" customWidth="1"/>
    <col min="46" max="46" width="29.33203125" customWidth="1"/>
    <col min="47" max="47" width="23.6640625" customWidth="1"/>
    <col min="48" max="48" width="22.6640625" customWidth="1"/>
    <col min="49" max="49" width="31.6640625" customWidth="1"/>
    <col min="50" max="50" width="26.1640625" customWidth="1"/>
    <col min="51" max="51" width="16.83203125" customWidth="1"/>
    <col min="52" max="52" width="25.1640625" customWidth="1"/>
    <col min="53" max="53" width="49.83203125" customWidth="1"/>
    <col min="54" max="56" width="16.83203125" customWidth="1"/>
    <col min="57" max="57" width="25.5" customWidth="1"/>
    <col min="58" max="58" width="50.5" customWidth="1"/>
    <col min="59" max="59" width="50.33203125" customWidth="1"/>
    <col min="60" max="60" width="53.5" customWidth="1"/>
    <col min="61" max="61" width="40.5" customWidth="1"/>
    <col min="62" max="62" width="25.6640625" customWidth="1"/>
    <col min="63" max="63" width="51.1640625" customWidth="1"/>
    <col min="64" max="64" width="208.1640625" customWidth="1"/>
    <col min="65" max="65" width="46.5" customWidth="1"/>
    <col min="66" max="66" width="9.1640625" customWidth="1"/>
    <col min="67" max="68" width="14.33203125" customWidth="1"/>
  </cols>
  <sheetData>
    <row r="1" spans="1:68" ht="13.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3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5" t="s">
        <v>33</v>
      </c>
      <c r="AI1" s="6" t="s">
        <v>34</v>
      </c>
      <c r="AJ1" s="7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8" t="s">
        <v>40</v>
      </c>
      <c r="AP1" s="9" t="s">
        <v>41</v>
      </c>
      <c r="AQ1" s="9" t="s">
        <v>42</v>
      </c>
      <c r="AR1" s="10" t="s">
        <v>43</v>
      </c>
      <c r="AS1" s="11" t="s">
        <v>44</v>
      </c>
      <c r="AT1" s="11" t="s">
        <v>45</v>
      </c>
      <c r="AU1" s="12" t="s">
        <v>46</v>
      </c>
      <c r="AV1" s="11" t="s">
        <v>47</v>
      </c>
      <c r="AW1" s="11" t="s">
        <v>48</v>
      </c>
      <c r="AX1" s="12" t="s">
        <v>49</v>
      </c>
      <c r="AY1" s="13" t="s">
        <v>50</v>
      </c>
      <c r="AZ1" s="13" t="s">
        <v>51</v>
      </c>
      <c r="BA1" s="14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6" t="s">
        <v>57</v>
      </c>
      <c r="BG1" s="17" t="s">
        <v>58</v>
      </c>
      <c r="BH1" s="17" t="s">
        <v>59</v>
      </c>
      <c r="BI1" s="18" t="s">
        <v>60</v>
      </c>
      <c r="BJ1" s="18" t="s">
        <v>61</v>
      </c>
      <c r="BK1" s="19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1" t="s">
        <v>67</v>
      </c>
    </row>
    <row r="2" spans="1:68" ht="13.5" customHeight="1" x14ac:dyDescent="0.2">
      <c r="B2" s="22"/>
      <c r="C2" s="23"/>
      <c r="D2" s="23"/>
      <c r="E2" s="23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7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>
        <v>3.9100000000000003E-2</v>
      </c>
      <c r="BH2" s="28">
        <v>0.154</v>
      </c>
      <c r="BI2" s="25"/>
      <c r="BJ2" s="25"/>
      <c r="BK2" s="25"/>
      <c r="BL2" s="24"/>
      <c r="BM2" s="24"/>
      <c r="BN2" s="25"/>
      <c r="BO2" s="25"/>
      <c r="BP2" s="25"/>
    </row>
    <row r="3" spans="1:68" ht="13.5" customHeight="1" x14ac:dyDescent="0.2">
      <c r="B3" s="22"/>
      <c r="C3" s="23"/>
      <c r="D3" s="29"/>
    </row>
    <row r="4" spans="1:68" ht="13.5" customHeight="1" x14ac:dyDescent="0.2">
      <c r="A4" s="30"/>
      <c r="B4" s="31">
        <v>1</v>
      </c>
      <c r="C4" s="32"/>
      <c r="D4" s="33" t="str">
        <f>G6</f>
        <v>Xifeng S M 01</v>
      </c>
      <c r="E4" s="34"/>
      <c r="F4" s="33"/>
      <c r="G4" s="33"/>
      <c r="H4" s="33"/>
      <c r="I4" s="34"/>
      <c r="J4" s="33"/>
      <c r="K4" s="33" t="e">
        <f>STDEV(J6)/SQRT(COUNT(J6))</f>
        <v>#DIV/0!</v>
      </c>
      <c r="L4" s="33"/>
      <c r="M4" s="33" t="e">
        <f>STDEV(L6)/SQRT(COUNT(L6))</f>
        <v>#DIV/0!</v>
      </c>
      <c r="N4" s="33"/>
      <c r="O4" s="33" t="e">
        <f>STDEV(N6)/SQRT(COUNT(N6))</f>
        <v>#DIV/0!</v>
      </c>
      <c r="P4" s="33"/>
      <c r="Q4" s="33" t="e">
        <f>STDEV(P6)/SQRT(COUNT(P6))</f>
        <v>#DIV/0!</v>
      </c>
      <c r="R4" s="33"/>
      <c r="S4" s="33" t="e">
        <f>STDEV(R6)/SQRT(COUNT(R6))</f>
        <v>#DIV/0!</v>
      </c>
      <c r="T4" s="33"/>
      <c r="U4" s="33" t="e">
        <f>STDEV(T6)/SQRT(COUNT(T6))</f>
        <v>#DIV/0!</v>
      </c>
      <c r="V4" s="33"/>
      <c r="W4" s="33" t="e">
        <f>STDEV(V6)/SQRT(COUNT(V6))</f>
        <v>#DIV/0!</v>
      </c>
      <c r="X4" s="33"/>
      <c r="Y4" s="33" t="e">
        <f>STDEV(X6)/SQRT(COUNT(X6))</f>
        <v>#DIV/0!</v>
      </c>
      <c r="Z4" s="33"/>
      <c r="AA4" s="33" t="e">
        <f>STDEV(Z6)/SQRT(COUNT(Z6))</f>
        <v>#DIV/0!</v>
      </c>
      <c r="AB4" s="33"/>
      <c r="AC4" s="35"/>
      <c r="AD4" s="33"/>
      <c r="AE4" s="33"/>
      <c r="AF4" s="33"/>
      <c r="AG4" s="33"/>
      <c r="AH4" s="33"/>
      <c r="AI4" s="33"/>
      <c r="AJ4" s="34"/>
      <c r="AK4" s="33"/>
      <c r="AL4" s="33"/>
      <c r="AM4" s="33"/>
      <c r="AN4" s="33"/>
      <c r="AO4" s="30"/>
      <c r="AP4" s="30"/>
      <c r="AQ4" s="33">
        <f>AVERAGE(AP6)</f>
        <v>-8.0500000000000007</v>
      </c>
      <c r="AR4" s="33" t="e">
        <f>STDEV(AP6)</f>
        <v>#DIV/0!</v>
      </c>
      <c r="AS4" s="30"/>
      <c r="AT4" s="33">
        <f>AVERAGE(AS6)</f>
        <v>-4.05</v>
      </c>
      <c r="AU4" s="33" t="e">
        <f>STDEV(AS6)</f>
        <v>#DIV/0!</v>
      </c>
      <c r="AV4" s="30"/>
      <c r="AW4" s="33">
        <f>AVERAGE(AV6)</f>
        <v>26.75</v>
      </c>
      <c r="AX4" s="33" t="e">
        <f>STDEV(AV6)</f>
        <v>#DIV/0!</v>
      </c>
      <c r="AY4" s="30"/>
      <c r="AZ4" s="33">
        <f>AVERAGE(AY6)</f>
        <v>0.56399999999999995</v>
      </c>
      <c r="BA4" s="33" t="e">
        <f>STDEV(AY6)/SQRT(COUNT(AY6))</f>
        <v>#DIV/0!</v>
      </c>
      <c r="BB4" s="30"/>
      <c r="BC4" s="30"/>
      <c r="BD4" s="30"/>
      <c r="BE4" s="33">
        <f>AVERAGE(BD6)</f>
        <v>0.22900000000000001</v>
      </c>
      <c r="BF4" s="33" t="e">
        <f>STDEV(BD6)/SQRT(COUNT(BD6))</f>
        <v>#DIV/0!</v>
      </c>
      <c r="BG4" s="30"/>
      <c r="BH4" s="30"/>
      <c r="BI4" s="30"/>
      <c r="BJ4" s="33">
        <f>AVERAGE(BI6)</f>
        <v>35.663622851286505</v>
      </c>
      <c r="BK4" s="33" t="e">
        <f>STDEV(BI6)/SQRT(COUNT(BI6))</f>
        <v>#DIV/0!</v>
      </c>
      <c r="BL4" s="30"/>
      <c r="BM4" s="33">
        <f>AVERAGE(BL6)</f>
        <v>1.0271202371239765</v>
      </c>
      <c r="BN4" s="30"/>
      <c r="BO4" s="33">
        <f>AVERAGE(BN6)</f>
        <v>-0.36046132730598401</v>
      </c>
      <c r="BP4" s="33" t="e">
        <f>STDEV(BN6)/SQRT(COUNT(BN6))</f>
        <v>#DIV/0!</v>
      </c>
    </row>
    <row r="5" spans="1:68" ht="13.5" customHeight="1" x14ac:dyDescent="0.2">
      <c r="B5" s="22"/>
      <c r="C5" s="23"/>
      <c r="D5" s="29" t="s">
        <v>68</v>
      </c>
      <c r="AP5" s="29">
        <v>-8.0500000000000007</v>
      </c>
      <c r="AS5" s="29">
        <v>-4.05</v>
      </c>
      <c r="AV5" s="29">
        <v>26.75</v>
      </c>
      <c r="AY5" s="29">
        <v>0.56399999999999995</v>
      </c>
      <c r="BB5" s="29"/>
      <c r="BC5" s="29"/>
      <c r="BD5" s="29">
        <v>0.22900000000000001</v>
      </c>
    </row>
    <row r="6" spans="1:68" ht="13.5" customHeight="1" x14ac:dyDescent="0.2">
      <c r="B6" s="22"/>
      <c r="C6" s="23"/>
      <c r="D6" s="29" t="s">
        <v>69</v>
      </c>
      <c r="E6" s="29" t="s">
        <v>70</v>
      </c>
      <c r="F6" s="29" t="s">
        <v>71</v>
      </c>
      <c r="G6" s="29" t="s">
        <v>72</v>
      </c>
      <c r="H6" s="29" t="s">
        <v>73</v>
      </c>
      <c r="I6" s="29" t="s">
        <v>74</v>
      </c>
      <c r="J6" s="29">
        <v>-7.98</v>
      </c>
      <c r="K6" s="29" t="s">
        <v>75</v>
      </c>
      <c r="L6" s="29">
        <v>4.9800000000000004</v>
      </c>
      <c r="M6" s="29" t="s">
        <v>75</v>
      </c>
      <c r="N6" s="29">
        <v>36.049999999999997</v>
      </c>
      <c r="O6" s="29" t="s">
        <v>75</v>
      </c>
      <c r="P6" s="29">
        <v>6.3250000000000002</v>
      </c>
      <c r="Q6" s="29" t="s">
        <v>76</v>
      </c>
      <c r="R6" s="29">
        <v>-0.30499999999999999</v>
      </c>
      <c r="S6" s="29" t="s">
        <v>77</v>
      </c>
      <c r="T6" s="29">
        <v>21.41</v>
      </c>
      <c r="U6" s="29" t="s">
        <v>78</v>
      </c>
      <c r="V6" s="29">
        <v>-0.107</v>
      </c>
      <c r="W6" s="29" t="s">
        <v>79</v>
      </c>
      <c r="X6" s="29">
        <v>10.212999999999999</v>
      </c>
      <c r="Y6" s="29" t="s">
        <v>80</v>
      </c>
      <c r="Z6" s="29">
        <v>-6.7510000000000003</v>
      </c>
      <c r="AA6" s="29" t="s">
        <v>81</v>
      </c>
      <c r="AB6" s="29">
        <v>-1.6408236179866635E-4</v>
      </c>
      <c r="AC6" s="29" t="s">
        <v>82</v>
      </c>
      <c r="AD6" s="29">
        <v>-0.30399999999999999</v>
      </c>
      <c r="AE6" s="29">
        <v>1.0877881459559104</v>
      </c>
      <c r="AF6" s="29">
        <v>0.89464121034958421</v>
      </c>
      <c r="AG6" s="29">
        <v>0.56399999999999995</v>
      </c>
      <c r="AH6" s="29">
        <v>0</v>
      </c>
      <c r="AI6" s="29">
        <v>-1.8770573972348586E-3</v>
      </c>
      <c r="AJ6" s="29" t="s">
        <v>83</v>
      </c>
      <c r="AK6" s="29">
        <v>-6.7000000000000004E-2</v>
      </c>
      <c r="AL6" s="29">
        <v>1.5375521733287336</v>
      </c>
      <c r="AM6" s="29">
        <v>0.33182973399962717</v>
      </c>
      <c r="AN6" s="29">
        <v>0.22900000000000001</v>
      </c>
      <c r="AO6" s="29">
        <v>0</v>
      </c>
      <c r="AP6" s="29">
        <v>-8.0500000000000007</v>
      </c>
      <c r="AS6" s="29">
        <v>-4.05</v>
      </c>
      <c r="AV6" s="29">
        <v>26.75</v>
      </c>
      <c r="AY6" s="29">
        <v>0.56399999999999995</v>
      </c>
      <c r="BB6" s="29"/>
      <c r="BC6" s="29"/>
      <c r="BD6" s="29">
        <v>0.22900000000000001</v>
      </c>
      <c r="BI6" s="29">
        <f>SQRT((BG2*(10^6))/(AY6-BH2))-273.15</f>
        <v>35.663622851286505</v>
      </c>
      <c r="BL6" s="29">
        <f>IF(H6="Calcite",EXP((((18.03*10^3)/(BI6+273.15))-32.42)/1000),IF(H6="Aragonite",EXP((((17.88*10^3)/(BI6+273.15))-31.14)/1000),IF(H6="Dolomite",EXP((((18.02*10^3)/(BI6+273.15))-29.38)/1000),"")))</f>
        <v>1.0271202371239765</v>
      </c>
      <c r="BN6" s="29">
        <f>((AV6+1000)/BL6)-1000</f>
        <v>-0.36046132730598401</v>
      </c>
    </row>
    <row r="7" spans="1:68" ht="13.5" customHeight="1" x14ac:dyDescent="0.2">
      <c r="B7" s="22"/>
      <c r="C7" s="23"/>
    </row>
    <row r="8" spans="1:68" ht="13.5" customHeight="1" x14ac:dyDescent="0.2">
      <c r="A8" s="30"/>
      <c r="B8" s="31">
        <v>1</v>
      </c>
      <c r="C8" s="32"/>
      <c r="D8" s="33" t="str">
        <f>G10</f>
        <v>Xifeng S M 02</v>
      </c>
      <c r="E8" s="30"/>
      <c r="F8" s="30"/>
      <c r="G8" s="30"/>
      <c r="H8" s="30"/>
      <c r="I8" s="30"/>
      <c r="J8" s="30"/>
      <c r="K8" s="33" t="e">
        <f>STDEV(J10)/SQRT(COUNT(J10))</f>
        <v>#DIV/0!</v>
      </c>
      <c r="L8" s="30"/>
      <c r="M8" s="33" t="e">
        <f>STDEV(L10)/SQRT(COUNT(L10))</f>
        <v>#DIV/0!</v>
      </c>
      <c r="N8" s="30"/>
      <c r="O8" s="33" t="e">
        <f>STDEV(N10)/SQRT(COUNT(N10))</f>
        <v>#DIV/0!</v>
      </c>
      <c r="P8" s="30"/>
      <c r="Q8" s="33" t="e">
        <f>STDEV(P10)/SQRT(COUNT(P10))</f>
        <v>#DIV/0!</v>
      </c>
      <c r="R8" s="30"/>
      <c r="S8" s="33" t="e">
        <f>STDEV(R10)/SQRT(COUNT(R10))</f>
        <v>#DIV/0!</v>
      </c>
      <c r="T8" s="30"/>
      <c r="U8" s="33" t="e">
        <f>STDEV(T10)/SQRT(COUNT(T10))</f>
        <v>#DIV/0!</v>
      </c>
      <c r="V8" s="30"/>
      <c r="W8" s="33" t="e">
        <f>STDEV(V10)/SQRT(COUNT(V10))</f>
        <v>#DIV/0!</v>
      </c>
      <c r="X8" s="30"/>
      <c r="Y8" s="33" t="e">
        <f>STDEV(X10)/SQRT(COUNT(X10))</f>
        <v>#DIV/0!</v>
      </c>
      <c r="Z8" s="30"/>
      <c r="AA8" s="33" t="e">
        <f>STDEV(Z10)/SQRT(COUNT(Z10))</f>
        <v>#DIV/0!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3">
        <f>AVERAGE(AP10)</f>
        <v>-7.36</v>
      </c>
      <c r="AR8" s="33" t="e">
        <f>STDEV(AP10)</f>
        <v>#DIV/0!</v>
      </c>
      <c r="AS8" s="30"/>
      <c r="AT8" s="33">
        <f>AVERAGE(AS10)</f>
        <v>-3.6</v>
      </c>
      <c r="AU8" s="33" t="e">
        <f>STDEV(AS10)</f>
        <v>#DIV/0!</v>
      </c>
      <c r="AV8" s="30"/>
      <c r="AW8" s="33">
        <f>AVERAGE(AV10)</f>
        <v>27.21</v>
      </c>
      <c r="AX8" s="33" t="e">
        <f>STDEV(AV10)</f>
        <v>#DIV/0!</v>
      </c>
      <c r="AY8" s="30"/>
      <c r="AZ8" s="33">
        <f>AVERAGE(AY10)</f>
        <v>0.57499999999999996</v>
      </c>
      <c r="BA8" s="33" t="e">
        <f>STDEV(AY10)/SQRT(COUNT(AY10))</f>
        <v>#DIV/0!</v>
      </c>
      <c r="BB8" s="30"/>
      <c r="BC8" s="30"/>
      <c r="BD8" s="30"/>
      <c r="BE8" s="33">
        <f>AVERAGE(BD10)</f>
        <v>0.16900000000000001</v>
      </c>
      <c r="BF8" s="33" t="e">
        <f>STDEV(BD10)/SQRT(COUNT(BD10))</f>
        <v>#DIV/0!</v>
      </c>
      <c r="BG8" s="30"/>
      <c r="BH8" s="30"/>
      <c r="BI8" s="30"/>
      <c r="BJ8" s="33">
        <f>AVERAGE(BI10)</f>
        <v>31.602537747691258</v>
      </c>
      <c r="BK8" s="33" t="e">
        <f>STDEV(BI10)/SQRT(COUNT(BI10))</f>
        <v>#DIV/0!</v>
      </c>
      <c r="BL8" s="30"/>
      <c r="BM8" s="33">
        <f>AVERAGE(BL10)</f>
        <v>1.0279130207312213</v>
      </c>
      <c r="BN8" s="30"/>
      <c r="BO8" s="33">
        <f>AVERAGE(BN10)</f>
        <v>-0.68393017409300683</v>
      </c>
      <c r="BP8" s="33" t="e">
        <f>STDEV(BN10)/SQRT(COUNT(BN10))</f>
        <v>#DIV/0!</v>
      </c>
    </row>
    <row r="9" spans="1:68" ht="13.5" customHeight="1" x14ac:dyDescent="0.2">
      <c r="B9" s="22"/>
      <c r="C9" s="23"/>
      <c r="D9" s="29" t="s">
        <v>84</v>
      </c>
      <c r="AP9" s="29">
        <v>-7.36</v>
      </c>
      <c r="AS9" s="29">
        <v>-3.6</v>
      </c>
      <c r="AV9" s="29">
        <v>27.21</v>
      </c>
      <c r="AY9" s="29">
        <v>0.57499999999999996</v>
      </c>
      <c r="BB9" s="29"/>
      <c r="BC9" s="29"/>
      <c r="BD9" s="29">
        <v>0.16900000000000001</v>
      </c>
    </row>
    <row r="10" spans="1:68" ht="13.5" customHeight="1" x14ac:dyDescent="0.2">
      <c r="B10" s="22"/>
      <c r="C10" s="23"/>
      <c r="D10" s="29" t="s">
        <v>69</v>
      </c>
      <c r="E10" s="29" t="s">
        <v>85</v>
      </c>
      <c r="F10" s="29" t="s">
        <v>71</v>
      </c>
      <c r="G10" s="29" t="s">
        <v>86</v>
      </c>
      <c r="H10" s="29" t="s">
        <v>73</v>
      </c>
      <c r="I10" s="29" t="s">
        <v>74</v>
      </c>
      <c r="J10" s="29">
        <v>-7.29</v>
      </c>
      <c r="K10" s="29" t="s">
        <v>75</v>
      </c>
      <c r="L10" s="29">
        <v>5.43</v>
      </c>
      <c r="M10" s="29" t="s">
        <v>75</v>
      </c>
      <c r="N10" s="29">
        <v>36.520000000000003</v>
      </c>
      <c r="O10" s="29" t="s">
        <v>75</v>
      </c>
      <c r="P10" s="29">
        <v>7.4770000000000003</v>
      </c>
      <c r="Q10" s="29" t="s">
        <v>87</v>
      </c>
      <c r="R10" s="29">
        <v>-0.29499999999999998</v>
      </c>
      <c r="S10" s="29" t="s">
        <v>87</v>
      </c>
      <c r="T10" s="29">
        <v>22.3</v>
      </c>
      <c r="U10" s="29" t="s">
        <v>88</v>
      </c>
      <c r="V10" s="29">
        <v>-0.14799999999999999</v>
      </c>
      <c r="W10" s="29" t="s">
        <v>88</v>
      </c>
      <c r="X10" s="29">
        <v>1.649</v>
      </c>
      <c r="Y10" s="29" t="s">
        <v>89</v>
      </c>
      <c r="Z10" s="29">
        <v>-16.75</v>
      </c>
      <c r="AA10" s="29" t="s">
        <v>90</v>
      </c>
      <c r="AB10" s="29">
        <v>-1.6408236179866529E-4</v>
      </c>
      <c r="AC10" s="29" t="s">
        <v>91</v>
      </c>
      <c r="AD10" s="29">
        <v>-0.29399999999999998</v>
      </c>
      <c r="AE10" s="29">
        <v>1.0877881459559107</v>
      </c>
      <c r="AF10" s="29">
        <v>0.89464121034958421</v>
      </c>
      <c r="AG10" s="29">
        <v>0.57499999999999996</v>
      </c>
      <c r="AH10" s="29">
        <v>0</v>
      </c>
      <c r="AI10" s="29">
        <v>-1.8770573972348591E-3</v>
      </c>
      <c r="AJ10" s="29" t="s">
        <v>92</v>
      </c>
      <c r="AK10" s="29">
        <v>-0.106</v>
      </c>
      <c r="AL10" s="29">
        <v>1.5375521733287336</v>
      </c>
      <c r="AM10" s="29">
        <v>0.33182973399962717</v>
      </c>
      <c r="AN10" s="29">
        <v>0.16900000000000001</v>
      </c>
      <c r="AO10" s="29">
        <v>0</v>
      </c>
      <c r="AP10" s="29">
        <v>-7.36</v>
      </c>
      <c r="AS10" s="29">
        <v>-3.6</v>
      </c>
      <c r="AV10" s="29">
        <v>27.21</v>
      </c>
      <c r="AY10" s="29">
        <v>0.57499999999999996</v>
      </c>
      <c r="BB10" s="29"/>
      <c r="BC10" s="29"/>
      <c r="BD10" s="29">
        <v>0.16900000000000001</v>
      </c>
      <c r="BI10" s="29">
        <f>SQRT((BG2*(10^6))/(AY10-BH2))-273.15</f>
        <v>31.602537747691258</v>
      </c>
      <c r="BL10" s="29">
        <f>IF(H10="Calcite",EXP((((18.03*10^3)/(BI10+273.15))-32.42)/1000),IF(H10="Aragonite",EXP((((17.88*10^3)/(BI10+273.15))-31.14)/1000),IF(H10="Dolomite",EXP((((18.02*10^3)/(BI10+273.15))-29.38)/1000),"")))</f>
        <v>1.0279130207312213</v>
      </c>
      <c r="BN10" s="29">
        <f>((AV10+1000)/BL10)-1000</f>
        <v>-0.68393017409300683</v>
      </c>
    </row>
    <row r="11" spans="1:68" ht="13.5" customHeight="1" x14ac:dyDescent="0.2">
      <c r="B11" s="22"/>
      <c r="C11" s="23"/>
    </row>
    <row r="12" spans="1:68" ht="13.5" customHeight="1" x14ac:dyDescent="0.2">
      <c r="A12" s="30"/>
      <c r="B12" s="31">
        <v>1</v>
      </c>
      <c r="C12" s="32"/>
      <c r="D12" s="33" t="str">
        <f>G14</f>
        <v>Xifeng S M 03</v>
      </c>
      <c r="E12" s="30"/>
      <c r="F12" s="30"/>
      <c r="G12" s="30"/>
      <c r="H12" s="30"/>
      <c r="I12" s="30"/>
      <c r="J12" s="30"/>
      <c r="K12" s="33">
        <f>STDEV(J14:J15)/SQRT(COUNT(J14:J15))</f>
        <v>0.13499999999999979</v>
      </c>
      <c r="L12" s="30"/>
      <c r="M12" s="33">
        <f>STDEV(L14:L15)/SQRT(COUNT(L14:L15))</f>
        <v>0.28999999999999959</v>
      </c>
      <c r="N12" s="30"/>
      <c r="O12" s="33">
        <f>STDEV(N14:N15)/SQRT(COUNT(N14:N15))</f>
        <v>0.2999999999999971</v>
      </c>
      <c r="P12" s="30"/>
      <c r="Q12" s="33">
        <f>STDEV(P14:P15)/SQRT(COUNT(P14:P15))</f>
        <v>0.26399999999999979</v>
      </c>
      <c r="R12" s="30"/>
      <c r="S12" s="33">
        <f>STDEV(R14:R15)/SQRT(COUNT(R14:R15))</f>
        <v>0.16300000000000001</v>
      </c>
      <c r="T12" s="30"/>
      <c r="U12" s="33">
        <f>STDEV(T14:T15)/SQRT(COUNT(T14:T15))</f>
        <v>0.13799999999999987</v>
      </c>
      <c r="V12" s="30"/>
      <c r="W12" s="33">
        <f>STDEV(V14:V15)/SQRT(COUNT(V14:V15))</f>
        <v>0.71099999999999985</v>
      </c>
      <c r="X12" s="30"/>
      <c r="Y12" s="33">
        <f>STDEV(X14:X15)/SQRT(COUNT(X14:X15))</f>
        <v>139.43299999999999</v>
      </c>
      <c r="Z12" s="30"/>
      <c r="AA12" s="33">
        <f>STDEV(Z14:Z15)/SQRT(COUNT(Z14:Z15))</f>
        <v>137.70449999999997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3">
        <f>AVERAGE(AP15)</f>
        <v>-7.55</v>
      </c>
      <c r="AR12" s="33" t="e">
        <f>STDEV(AP15)</f>
        <v>#DIV/0!</v>
      </c>
      <c r="AS12" s="30"/>
      <c r="AT12" s="33">
        <f>AVERAGE(AS15)</f>
        <v>-3.22</v>
      </c>
      <c r="AU12" s="33" t="e">
        <f>STDEV(AS15)</f>
        <v>#DIV/0!</v>
      </c>
      <c r="AV12" s="30"/>
      <c r="AW12" s="33">
        <f>AVERAGE(AV15)</f>
        <v>27.6</v>
      </c>
      <c r="AX12" s="33" t="e">
        <f>STDEV(AV15)</f>
        <v>#DIV/0!</v>
      </c>
      <c r="AY12" s="30"/>
      <c r="AZ12" s="33">
        <f>AVERAGE(AY15)</f>
        <v>0.51700000000000002</v>
      </c>
      <c r="BA12" s="33" t="e">
        <f>STDEV(AY15)/SQRT(COUNT(AY15))</f>
        <v>#DIV/0!</v>
      </c>
      <c r="BB12" s="30"/>
      <c r="BC12" s="30"/>
      <c r="BD12" s="30"/>
      <c r="BE12" s="33">
        <f>AVERAGE(BD15)</f>
        <v>0.17699999999999999</v>
      </c>
      <c r="BF12" s="33"/>
      <c r="BG12" s="30"/>
      <c r="BH12" s="30"/>
      <c r="BI12" s="30"/>
      <c r="BJ12" s="33">
        <f>AVERAGE(BI15)</f>
        <v>55.047347068177203</v>
      </c>
      <c r="BK12" s="33" t="e">
        <f>STDEV(BI15)/SQRT(COUNT(BI15))</f>
        <v>#DIV/0!</v>
      </c>
      <c r="BL12" s="30"/>
      <c r="BM12" s="33">
        <f>AVERAGE(BL14:BL15)</f>
        <v>1.0354333709421759</v>
      </c>
      <c r="BN12" s="30"/>
      <c r="BO12" s="33">
        <f>AVERAGE(BN15)</f>
        <v>3.8941321533606015</v>
      </c>
      <c r="BP12" s="33"/>
    </row>
    <row r="13" spans="1:68" ht="13.5" customHeight="1" x14ac:dyDescent="0.2">
      <c r="B13" s="22"/>
      <c r="C13" s="23"/>
      <c r="D13" s="29" t="s">
        <v>93</v>
      </c>
      <c r="AP13" s="29">
        <v>-7.69</v>
      </c>
      <c r="AS13" s="29">
        <v>-3.51</v>
      </c>
      <c r="AV13" s="29">
        <v>27.3</v>
      </c>
      <c r="AY13" s="29">
        <v>0.70099999999999996</v>
      </c>
      <c r="BB13" s="29"/>
      <c r="BC13" s="29"/>
      <c r="BD13" s="29">
        <v>1.27</v>
      </c>
    </row>
    <row r="14" spans="1:68" s="90" customFormat="1" ht="13.5" customHeight="1" x14ac:dyDescent="0.2">
      <c r="A14" s="86" t="s">
        <v>648</v>
      </c>
      <c r="B14" s="87"/>
      <c r="C14" s="88"/>
      <c r="D14" s="89" t="s">
        <v>69</v>
      </c>
      <c r="E14" s="89" t="s">
        <v>94</v>
      </c>
      <c r="F14" s="89" t="s">
        <v>71</v>
      </c>
      <c r="G14" s="89" t="s">
        <v>95</v>
      </c>
      <c r="H14" s="89" t="s">
        <v>73</v>
      </c>
      <c r="I14" s="89" t="s">
        <v>74</v>
      </c>
      <c r="J14" s="89">
        <v>-7.75</v>
      </c>
      <c r="K14" s="89" t="s">
        <v>96</v>
      </c>
      <c r="L14" s="89">
        <v>5.23</v>
      </c>
      <c r="M14" s="89" t="s">
        <v>97</v>
      </c>
      <c r="N14" s="89">
        <v>36.31</v>
      </c>
      <c r="O14" s="89" t="s">
        <v>97</v>
      </c>
      <c r="P14" s="89">
        <v>7.1050000000000004</v>
      </c>
      <c r="Q14" s="89" t="s">
        <v>98</v>
      </c>
      <c r="R14" s="89">
        <v>-0.01</v>
      </c>
      <c r="S14" s="89" t="s">
        <v>99</v>
      </c>
      <c r="T14" s="89">
        <v>23.344000000000001</v>
      </c>
      <c r="U14" s="89" t="s">
        <v>100</v>
      </c>
      <c r="V14" s="89">
        <v>1.278</v>
      </c>
      <c r="W14" s="89" t="s">
        <v>101</v>
      </c>
      <c r="X14" s="89">
        <v>298.75400000000002</v>
      </c>
      <c r="Y14" s="89" t="s">
        <v>102</v>
      </c>
      <c r="Z14" s="89">
        <v>276.00599999999997</v>
      </c>
      <c r="AA14" s="89" t="s">
        <v>103</v>
      </c>
      <c r="AB14" s="89">
        <v>-1.6408236179866529E-4</v>
      </c>
      <c r="AC14" s="89" t="s">
        <v>82</v>
      </c>
      <c r="AD14" s="89">
        <v>-8.9999999999999993E-3</v>
      </c>
      <c r="AE14" s="89">
        <v>1.0877881459559109</v>
      </c>
      <c r="AF14" s="89">
        <v>0.89464121034958433</v>
      </c>
      <c r="AG14" s="89">
        <v>0.88500000000000001</v>
      </c>
      <c r="AH14" s="89">
        <v>0</v>
      </c>
      <c r="AI14" s="89">
        <v>-1.8770573972348584E-3</v>
      </c>
      <c r="AJ14" s="89" t="s">
        <v>104</v>
      </c>
      <c r="AK14" s="89">
        <v>1.3220000000000001</v>
      </c>
      <c r="AL14" s="89">
        <v>1.5375521733287336</v>
      </c>
      <c r="AM14" s="89">
        <v>0.33182973399962717</v>
      </c>
      <c r="AN14" s="89">
        <v>2.3639999999999999</v>
      </c>
      <c r="AO14" s="89">
        <v>0</v>
      </c>
      <c r="AP14" s="89">
        <v>-7.82</v>
      </c>
      <c r="AQ14" s="86"/>
      <c r="AR14" s="86"/>
      <c r="AS14" s="89">
        <v>-3.8</v>
      </c>
      <c r="AT14" s="86"/>
      <c r="AU14" s="86"/>
      <c r="AV14" s="89">
        <v>27.01</v>
      </c>
      <c r="AW14" s="86"/>
      <c r="AX14" s="86"/>
      <c r="AY14" s="89">
        <v>0.88500000000000001</v>
      </c>
      <c r="AZ14" s="86"/>
      <c r="BA14" s="86"/>
      <c r="BB14" s="89"/>
      <c r="BC14" s="89"/>
      <c r="BD14" s="89">
        <v>2.3639999999999999</v>
      </c>
      <c r="BE14" s="86"/>
      <c r="BF14" s="86"/>
      <c r="BG14" s="86"/>
      <c r="BH14" s="86"/>
      <c r="BI14" s="89">
        <f>SQRT((BG2*(10^6))/(AY14-BH2))-273.15</f>
        <v>-41.874467154384718</v>
      </c>
      <c r="BJ14" s="86"/>
      <c r="BK14" s="86"/>
      <c r="BL14" s="89">
        <f t="shared" ref="BL14:BL15" si="0">IF(H14="Calcite",EXP((((18.03*10^3)/(BI14+273.15))-32.42)/1000),IF(H14="Aragonite",EXP((((17.88*10^3)/(BI14+273.15))-31.14)/1000),IF(H14="Dolomite",EXP((((18.02*10^3)/(BI14+273.15))-29.38)/1000),"")))</f>
        <v>1.0472528297322907</v>
      </c>
      <c r="BM14" s="86"/>
      <c r="BN14" s="89">
        <f t="shared" ref="BN14:BN15" si="1">((AV14+1000)/BL14)-1000</f>
        <v>-19.32945813807487</v>
      </c>
      <c r="BO14" s="86"/>
      <c r="BP14" s="86"/>
    </row>
    <row r="15" spans="1:68" ht="13.5" customHeight="1" x14ac:dyDescent="0.2">
      <c r="B15" s="22"/>
      <c r="C15" s="23"/>
      <c r="D15" s="29" t="s">
        <v>105</v>
      </c>
      <c r="E15" s="29" t="s">
        <v>106</v>
      </c>
      <c r="F15" s="29" t="s">
        <v>71</v>
      </c>
      <c r="G15" s="29" t="s">
        <v>95</v>
      </c>
      <c r="H15" s="29" t="s">
        <v>73</v>
      </c>
      <c r="I15" s="29" t="s">
        <v>74</v>
      </c>
      <c r="J15" s="29">
        <v>-7.48</v>
      </c>
      <c r="K15" s="29" t="s">
        <v>75</v>
      </c>
      <c r="L15" s="29">
        <v>5.81</v>
      </c>
      <c r="M15" s="29" t="s">
        <v>75</v>
      </c>
      <c r="N15" s="29">
        <v>36.909999999999997</v>
      </c>
      <c r="O15" s="29" t="s">
        <v>75</v>
      </c>
      <c r="P15" s="29">
        <v>7.633</v>
      </c>
      <c r="Q15" s="29" t="s">
        <v>88</v>
      </c>
      <c r="R15" s="29">
        <v>-0.33600000000000002</v>
      </c>
      <c r="S15" s="29" t="s">
        <v>107</v>
      </c>
      <c r="T15" s="29">
        <v>23.068000000000001</v>
      </c>
      <c r="U15" s="29" t="s">
        <v>108</v>
      </c>
      <c r="V15" s="29">
        <v>-0.14399999999999999</v>
      </c>
      <c r="W15" s="29" t="s">
        <v>109</v>
      </c>
      <c r="X15" s="29">
        <v>19.888000000000002</v>
      </c>
      <c r="Y15" s="29" t="s">
        <v>110</v>
      </c>
      <c r="Z15" s="29">
        <v>0.59699999999999998</v>
      </c>
      <c r="AA15" s="29" t="s">
        <v>111</v>
      </c>
      <c r="AB15" s="29">
        <v>-1.6408236179866158E-4</v>
      </c>
      <c r="AC15" s="29" t="s">
        <v>112</v>
      </c>
      <c r="AD15" s="29">
        <v>-0.33400000000000002</v>
      </c>
      <c r="AE15" s="29">
        <v>1.1965219441796757</v>
      </c>
      <c r="AF15" s="29">
        <v>0.91739673550776846</v>
      </c>
      <c r="AG15" s="29">
        <v>0.51700000000000002</v>
      </c>
      <c r="AH15" s="29">
        <v>0</v>
      </c>
      <c r="AI15" s="29">
        <v>-1.8770573972348591E-3</v>
      </c>
      <c r="AJ15" s="29" t="s">
        <v>113</v>
      </c>
      <c r="AK15" s="29">
        <v>-0.10100000000000001</v>
      </c>
      <c r="AL15" s="29">
        <v>1.5375521733287336</v>
      </c>
      <c r="AM15" s="29">
        <v>0.33182973399962717</v>
      </c>
      <c r="AN15" s="29">
        <v>0.17699999999999999</v>
      </c>
      <c r="AO15" s="29">
        <v>0</v>
      </c>
      <c r="AP15" s="29">
        <v>-7.55</v>
      </c>
      <c r="AS15" s="29">
        <v>-3.22</v>
      </c>
      <c r="AV15" s="29">
        <v>27.6</v>
      </c>
      <c r="AY15" s="29">
        <v>0.51700000000000002</v>
      </c>
      <c r="BB15" s="29"/>
      <c r="BC15" s="29"/>
      <c r="BD15" s="29">
        <v>0.17699999999999999</v>
      </c>
      <c r="BI15" s="29">
        <f>SQRT((BG2*(10^6))/(AY15-BH2))-273.15</f>
        <v>55.047347068177203</v>
      </c>
      <c r="BL15" s="29">
        <f t="shared" si="0"/>
        <v>1.0236139121520613</v>
      </c>
      <c r="BN15" s="29">
        <f t="shared" si="1"/>
        <v>3.8941321533606015</v>
      </c>
    </row>
    <row r="16" spans="1:68" ht="13.5" customHeight="1" x14ac:dyDescent="0.2">
      <c r="B16" s="22"/>
      <c r="C16" s="23"/>
    </row>
    <row r="17" spans="1:68" ht="13.5" customHeight="1" x14ac:dyDescent="0.2">
      <c r="A17" s="30"/>
      <c r="B17" s="31">
        <v>1</v>
      </c>
      <c r="C17" s="32"/>
      <c r="D17" s="33" t="str">
        <f>G19</f>
        <v>Xifeng S M 04</v>
      </c>
      <c r="E17" s="30"/>
      <c r="F17" s="30"/>
      <c r="G17" s="30"/>
      <c r="H17" s="30"/>
      <c r="I17" s="30"/>
      <c r="J17" s="30"/>
      <c r="K17" s="33">
        <f>STDEV(J19:J21)/SQRT(COUNT(J19:J21))</f>
        <v>7.3333333333332959E-2</v>
      </c>
      <c r="L17" s="30"/>
      <c r="M17" s="33">
        <f>STDEV(L19:L21)/SQRT(COUNT(L19:L21))</f>
        <v>0.12124355652982143</v>
      </c>
      <c r="N17" s="30"/>
      <c r="O17" s="33">
        <f>STDEV(N19:N21)/SQRT(COUNT(N19:N21))</f>
        <v>0.1245436112817969</v>
      </c>
      <c r="P17" s="30"/>
      <c r="Q17" s="33">
        <f>STDEV(P19:P21)/SQRT(COUNT(P19:P21))</f>
        <v>7.3112546422925653E-2</v>
      </c>
      <c r="R17" s="30"/>
      <c r="S17" s="33">
        <f>STDEV(R19:R21)/SQRT(COUNT(R19:R21))</f>
        <v>0.13051181300301259</v>
      </c>
      <c r="T17" s="30"/>
      <c r="U17" s="33">
        <f>STDEV(T19:T21)/SQRT(COUNT(T19:T21))</f>
        <v>1.03965095638447</v>
      </c>
      <c r="V17" s="30"/>
      <c r="W17" s="33">
        <f>STDEV(V19:V21)/SQRT(COUNT(V19:V21))</f>
        <v>0.95226857789409658</v>
      </c>
      <c r="X17" s="30"/>
      <c r="Y17" s="33">
        <f>STDEV(X19:X21)/SQRT(COUNT(X19:X21))</f>
        <v>396.55934425631682</v>
      </c>
      <c r="Z17" s="30"/>
      <c r="AA17" s="33">
        <f>STDEV(Z19:Z21)/SQRT(COUNT(Z19:Z21))</f>
        <v>394.06368748267647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3">
        <f>AVERAGE(AP21)</f>
        <v>-9.65</v>
      </c>
      <c r="AR17" s="33" t="e">
        <f>STDEV(AP21)</f>
        <v>#DIV/0!</v>
      </c>
      <c r="AS17" s="30"/>
      <c r="AT17" s="33">
        <f>AVERAGE(AS21)</f>
        <v>-8.4700000000000006</v>
      </c>
      <c r="AU17" s="33" t="e">
        <f>STDEV(AS21)</f>
        <v>#DIV/0!</v>
      </c>
      <c r="AV17" s="30"/>
      <c r="AW17" s="33">
        <f>AVERAGE(AV21)</f>
        <v>22.19</v>
      </c>
      <c r="AX17" s="33" t="e">
        <f>STDEV(AV21)</f>
        <v>#DIV/0!</v>
      </c>
      <c r="AY17" s="30"/>
      <c r="AZ17" s="33">
        <f>AVERAGE(AY21)</f>
        <v>0.55200000000000005</v>
      </c>
      <c r="BA17" s="33" t="e">
        <f>STDEV(AY21)/SQRT(COUNT(AY21))</f>
        <v>#DIV/0!</v>
      </c>
      <c r="BB17" s="30"/>
      <c r="BC17" s="30"/>
      <c r="BD17" s="30"/>
      <c r="BE17" s="33">
        <f>AVERAGE(BD21)</f>
        <v>0.36199999999999999</v>
      </c>
      <c r="BF17" s="33" t="e">
        <f>STDEV(BD21)/SQRT(COUNT(BD21))</f>
        <v>#DIV/0!</v>
      </c>
      <c r="BG17" s="30"/>
      <c r="BH17" s="30"/>
      <c r="BI17" s="30"/>
      <c r="BJ17" s="33">
        <f>AVERAGE(BI21)</f>
        <v>40.284532287287618</v>
      </c>
      <c r="BK17" s="33" t="e">
        <f>STDEV(BI21)/SQRT(COUNT(BI21))</f>
        <v>#DIV/0!</v>
      </c>
      <c r="BL17" s="30"/>
      <c r="BM17" s="33">
        <f>AVERAGE(BL19:BL21)</f>
        <v>1.0234368172342323</v>
      </c>
      <c r="BN17" s="30"/>
      <c r="BO17" s="33">
        <f>AVERAGE(BN21)</f>
        <v>-3.9501984014424352</v>
      </c>
      <c r="BP17" s="33"/>
    </row>
    <row r="18" spans="1:68" ht="13.5" customHeight="1" x14ac:dyDescent="0.2">
      <c r="B18" s="22"/>
      <c r="C18" s="23"/>
      <c r="D18" s="29" t="s">
        <v>114</v>
      </c>
      <c r="AP18" s="29">
        <v>-9.76</v>
      </c>
      <c r="AS18" s="29">
        <v>-8.73</v>
      </c>
      <c r="AV18" s="29">
        <v>21.92</v>
      </c>
      <c r="AY18" s="29">
        <v>0.54500000000000004</v>
      </c>
      <c r="BB18" s="29"/>
      <c r="BC18" s="29"/>
      <c r="BD18" s="29">
        <v>2.7309999999999999</v>
      </c>
    </row>
    <row r="19" spans="1:68" s="90" customFormat="1" ht="13.5" customHeight="1" x14ac:dyDescent="0.2">
      <c r="A19" s="86" t="s">
        <v>648</v>
      </c>
      <c r="B19" s="87"/>
      <c r="C19" s="88"/>
      <c r="D19" s="89" t="s">
        <v>69</v>
      </c>
      <c r="E19" s="89" t="s">
        <v>115</v>
      </c>
      <c r="F19" s="89" t="s">
        <v>71</v>
      </c>
      <c r="G19" s="89" t="s">
        <v>116</v>
      </c>
      <c r="H19" s="89" t="s">
        <v>73</v>
      </c>
      <c r="I19" s="89" t="s">
        <v>74</v>
      </c>
      <c r="J19" s="89">
        <v>-9.86</v>
      </c>
      <c r="K19" s="89" t="s">
        <v>117</v>
      </c>
      <c r="L19" s="89">
        <v>-0.09</v>
      </c>
      <c r="M19" s="89" t="s">
        <v>97</v>
      </c>
      <c r="N19" s="89">
        <v>30.83</v>
      </c>
      <c r="O19" s="89" t="s">
        <v>97</v>
      </c>
      <c r="P19" s="89">
        <v>-0.45600000000000002</v>
      </c>
      <c r="Q19" s="89" t="s">
        <v>118</v>
      </c>
      <c r="R19" s="89">
        <v>-8.7999999999999995E-2</v>
      </c>
      <c r="S19" s="89" t="s">
        <v>119</v>
      </c>
      <c r="T19" s="89">
        <v>12.64</v>
      </c>
      <c r="U19" s="89" t="s">
        <v>120</v>
      </c>
      <c r="V19" s="89">
        <v>1.3779999999999999</v>
      </c>
      <c r="W19" s="89" t="s">
        <v>121</v>
      </c>
      <c r="X19" s="89">
        <v>300.13299999999998</v>
      </c>
      <c r="Y19" s="89" t="s">
        <v>122</v>
      </c>
      <c r="Z19" s="89">
        <v>293.74200000000002</v>
      </c>
      <c r="AA19" s="89" t="s">
        <v>123</v>
      </c>
      <c r="AB19" s="89">
        <v>-1.640823617986667E-4</v>
      </c>
      <c r="AC19" s="89" t="s">
        <v>124</v>
      </c>
      <c r="AD19" s="89">
        <v>-8.7999999999999995E-2</v>
      </c>
      <c r="AE19" s="89">
        <v>1.0877881459559109</v>
      </c>
      <c r="AF19" s="89">
        <v>0.89464121034958433</v>
      </c>
      <c r="AG19" s="89">
        <v>0.79900000000000004</v>
      </c>
      <c r="AH19" s="89">
        <v>0</v>
      </c>
      <c r="AI19" s="89">
        <v>-1.8770573972348608E-3</v>
      </c>
      <c r="AJ19" s="89" t="s">
        <v>125</v>
      </c>
      <c r="AK19" s="89">
        <v>1.4019999999999999</v>
      </c>
      <c r="AL19" s="89">
        <v>1.5375521733287336</v>
      </c>
      <c r="AM19" s="89">
        <v>0.33182973399962717</v>
      </c>
      <c r="AN19" s="89">
        <v>2.4870000000000001</v>
      </c>
      <c r="AO19" s="89">
        <v>0</v>
      </c>
      <c r="AP19" s="89">
        <v>-9.93</v>
      </c>
      <c r="AQ19" s="86"/>
      <c r="AR19" s="86"/>
      <c r="AS19" s="89">
        <v>-9.0500000000000007</v>
      </c>
      <c r="AT19" s="86"/>
      <c r="AU19" s="86"/>
      <c r="AV19" s="89">
        <v>21.59</v>
      </c>
      <c r="AW19" s="86"/>
      <c r="AX19" s="86"/>
      <c r="AY19" s="89">
        <v>0.79900000000000004</v>
      </c>
      <c r="AZ19" s="86"/>
      <c r="BA19" s="86"/>
      <c r="BB19" s="89"/>
      <c r="BC19" s="89"/>
      <c r="BD19" s="89">
        <v>2.4870000000000001</v>
      </c>
      <c r="BE19" s="86"/>
      <c r="BF19" s="86"/>
      <c r="BG19" s="86"/>
      <c r="BH19" s="86"/>
      <c r="BI19" s="89">
        <f>SQRT((BG2*(10^6))/(AY19-BH2))-273.15</f>
        <v>-26.938393777304441</v>
      </c>
      <c r="BJ19" s="86"/>
      <c r="BK19" s="86"/>
      <c r="BL19" s="89">
        <f t="shared" ref="BL19:BL21" si="2">IF(H19="Calcite",EXP((((18.03*10^3)/(BI19+273.15))-32.42)/1000),IF(H19="Aragonite",EXP((((17.88*10^3)/(BI19+273.15))-31.14)/1000),IF(H19="Dolomite",EXP((((18.02*10^3)/(BI19+273.15))-29.38)/1000),"")))</f>
        <v>1.0423527936503165</v>
      </c>
      <c r="BM19" s="86"/>
      <c r="BN19" s="89">
        <f t="shared" ref="BN19:BN21" si="3">((AV19+1000)/BL19)-1000</f>
        <v>-19.919161513066229</v>
      </c>
      <c r="BO19" s="86"/>
      <c r="BP19" s="86"/>
    </row>
    <row r="20" spans="1:68" s="90" customFormat="1" ht="13.5" customHeight="1" x14ac:dyDescent="0.2">
      <c r="A20" s="86" t="s">
        <v>649</v>
      </c>
      <c r="B20" s="87"/>
      <c r="C20" s="88"/>
      <c r="D20" s="89" t="s">
        <v>105</v>
      </c>
      <c r="E20" s="89" t="s">
        <v>126</v>
      </c>
      <c r="F20" s="89" t="s">
        <v>71</v>
      </c>
      <c r="G20" s="89" t="s">
        <v>116</v>
      </c>
      <c r="H20" s="89" t="s">
        <v>73</v>
      </c>
      <c r="I20" s="89" t="s">
        <v>74</v>
      </c>
      <c r="J20" s="89">
        <v>-9.64</v>
      </c>
      <c r="K20" s="89" t="s">
        <v>117</v>
      </c>
      <c r="L20" s="89">
        <v>0.3</v>
      </c>
      <c r="M20" s="89" t="s">
        <v>75</v>
      </c>
      <c r="N20" s="89">
        <v>31.23</v>
      </c>
      <c r="O20" s="89" t="s">
        <v>75</v>
      </c>
      <c r="P20" s="89">
        <v>-0.28399999999999997</v>
      </c>
      <c r="Q20" s="89" t="s">
        <v>127</v>
      </c>
      <c r="R20" s="89">
        <v>-0.52800000000000002</v>
      </c>
      <c r="S20" s="89" t="s">
        <v>128</v>
      </c>
      <c r="T20" s="89">
        <v>15.297000000000001</v>
      </c>
      <c r="U20" s="89" t="s">
        <v>129</v>
      </c>
      <c r="V20" s="89">
        <v>3.2309999999999999</v>
      </c>
      <c r="W20" s="89" t="s">
        <v>130</v>
      </c>
      <c r="X20" s="89">
        <v>1311.289</v>
      </c>
      <c r="Y20" s="89" t="s">
        <v>131</v>
      </c>
      <c r="Z20" s="89">
        <v>1297.6300000000001</v>
      </c>
      <c r="AA20" s="89" t="s">
        <v>132</v>
      </c>
      <c r="AB20" s="89">
        <v>-1.6408236179866635E-4</v>
      </c>
      <c r="AC20" s="89" t="s">
        <v>133</v>
      </c>
      <c r="AD20" s="89">
        <v>-0.52800000000000002</v>
      </c>
      <c r="AE20" s="89">
        <v>1.1965219441796753</v>
      </c>
      <c r="AF20" s="89">
        <v>0.91739673550776835</v>
      </c>
      <c r="AG20" s="89">
        <v>0.28599999999999998</v>
      </c>
      <c r="AH20" s="89">
        <v>0</v>
      </c>
      <c r="AI20" s="89">
        <v>-1.8770573972348584E-3</v>
      </c>
      <c r="AJ20" s="89" t="s">
        <v>134</v>
      </c>
      <c r="AK20" s="89">
        <v>3.2589999999999999</v>
      </c>
      <c r="AL20" s="89">
        <v>1.5375521733287336</v>
      </c>
      <c r="AM20" s="89">
        <v>0.33182973399962717</v>
      </c>
      <c r="AN20" s="89">
        <v>5.343</v>
      </c>
      <c r="AO20" s="89">
        <v>0</v>
      </c>
      <c r="AP20" s="89">
        <v>-9.7100000000000009</v>
      </c>
      <c r="AQ20" s="86"/>
      <c r="AR20" s="86"/>
      <c r="AS20" s="89">
        <v>-8.67</v>
      </c>
      <c r="AT20" s="86"/>
      <c r="AU20" s="86"/>
      <c r="AV20" s="89">
        <v>21.98</v>
      </c>
      <c r="AW20" s="86"/>
      <c r="AX20" s="86"/>
      <c r="AY20" s="89">
        <v>0.28599999999999998</v>
      </c>
      <c r="AZ20" s="86"/>
      <c r="BA20" s="86"/>
      <c r="BB20" s="89"/>
      <c r="BC20" s="89"/>
      <c r="BD20" s="89">
        <v>5.343</v>
      </c>
      <c r="BE20" s="86"/>
      <c r="BF20" s="86"/>
      <c r="BG20" s="86"/>
      <c r="BH20" s="86"/>
      <c r="BI20" s="89">
        <f>SQRT((BG2*(10^6))/(AY20-BH2))-273.15</f>
        <v>271.10372870759579</v>
      </c>
      <c r="BJ20" s="86"/>
      <c r="BK20" s="86"/>
      <c r="BL20" s="89">
        <f t="shared" si="2"/>
        <v>1.001713791169931</v>
      </c>
      <c r="BM20" s="86"/>
      <c r="BN20" s="89">
        <f t="shared" si="3"/>
        <v>20.231536201971949</v>
      </c>
      <c r="BO20" s="86"/>
      <c r="BP20" s="86"/>
    </row>
    <row r="21" spans="1:68" ht="13.5" customHeight="1" x14ac:dyDescent="0.2">
      <c r="B21" s="22"/>
      <c r="C21" s="23"/>
      <c r="D21" s="29" t="s">
        <v>135</v>
      </c>
      <c r="E21" s="29" t="s">
        <v>136</v>
      </c>
      <c r="F21" s="29" t="s">
        <v>71</v>
      </c>
      <c r="G21" s="29" t="s">
        <v>116</v>
      </c>
      <c r="H21" s="29" t="s">
        <v>73</v>
      </c>
      <c r="I21" s="29" t="s">
        <v>137</v>
      </c>
      <c r="J21" s="29">
        <v>-9.64</v>
      </c>
      <c r="K21" s="29" t="s">
        <v>75</v>
      </c>
      <c r="L21" s="29">
        <v>0.24</v>
      </c>
      <c r="M21" s="29" t="s">
        <v>75</v>
      </c>
      <c r="N21" s="29">
        <v>31.17</v>
      </c>
      <c r="O21" s="29" t="s">
        <v>75</v>
      </c>
      <c r="P21" s="29">
        <v>-0.20899999999999999</v>
      </c>
      <c r="Q21" s="29" t="s">
        <v>138</v>
      </c>
      <c r="R21" s="29">
        <v>-0.39800000000000002</v>
      </c>
      <c r="S21" s="29" t="s">
        <v>139</v>
      </c>
      <c r="T21" s="29">
        <v>11.863</v>
      </c>
      <c r="U21" s="29" t="s">
        <v>140</v>
      </c>
      <c r="V21" s="29">
        <v>-5.8999999999999997E-2</v>
      </c>
      <c r="W21" s="29" t="s">
        <v>140</v>
      </c>
      <c r="X21" s="29">
        <v>0.41199999999999998</v>
      </c>
      <c r="Y21" s="29" t="s">
        <v>141</v>
      </c>
      <c r="Z21" s="29">
        <v>-5.3959999999999999</v>
      </c>
      <c r="AA21" s="29" t="s">
        <v>142</v>
      </c>
      <c r="AB21" s="29">
        <v>2.8175150344298896E-4</v>
      </c>
      <c r="AC21" s="29" t="s">
        <v>143</v>
      </c>
      <c r="AD21" s="29">
        <v>-0.39800000000000002</v>
      </c>
      <c r="AE21" s="29">
        <v>1.0745293229951391</v>
      </c>
      <c r="AF21" s="29">
        <v>0.97939021964098694</v>
      </c>
      <c r="AG21" s="29">
        <v>0.55200000000000005</v>
      </c>
      <c r="AH21" s="29">
        <v>0</v>
      </c>
      <c r="AI21" s="29">
        <v>-2.518114979809678E-3</v>
      </c>
      <c r="AJ21" s="29" t="s">
        <v>144</v>
      </c>
      <c r="AK21" s="29">
        <v>-2.9000000000000001E-2</v>
      </c>
      <c r="AL21" s="29">
        <v>1.1300875477993433</v>
      </c>
      <c r="AM21" s="29">
        <v>0.39502200698655576</v>
      </c>
      <c r="AN21" s="29">
        <v>0.36199999999999999</v>
      </c>
      <c r="AO21" s="29">
        <v>0</v>
      </c>
      <c r="AP21" s="29">
        <v>-9.65</v>
      </c>
      <c r="AS21" s="29">
        <v>-8.4700000000000006</v>
      </c>
      <c r="AV21" s="29">
        <v>22.19</v>
      </c>
      <c r="AY21" s="29">
        <v>0.55200000000000005</v>
      </c>
      <c r="BB21" s="29"/>
      <c r="BC21" s="29"/>
      <c r="BD21" s="29">
        <v>0.36199999999999999</v>
      </c>
      <c r="BI21" s="29">
        <f>SQRT((BG2*(10^6))/(AY21-BH2))-273.15</f>
        <v>40.284532287287618</v>
      </c>
      <c r="BL21" s="29">
        <f t="shared" si="2"/>
        <v>1.0262438668824492</v>
      </c>
      <c r="BN21" s="29">
        <f t="shared" si="3"/>
        <v>-3.9501984014424352</v>
      </c>
    </row>
    <row r="22" spans="1:68" ht="13.5" customHeight="1" x14ac:dyDescent="0.2">
      <c r="B22" s="22"/>
      <c r="C22" s="23"/>
    </row>
    <row r="23" spans="1:68" ht="13.5" customHeight="1" x14ac:dyDescent="0.2">
      <c r="A23" s="30"/>
      <c r="B23" s="31">
        <v>1</v>
      </c>
      <c r="C23" s="32"/>
      <c r="D23" s="33" t="str">
        <f>G25</f>
        <v>Xifeng S M 05</v>
      </c>
      <c r="E23" s="30"/>
      <c r="F23" s="30"/>
      <c r="G23" s="30"/>
      <c r="H23" s="30"/>
      <c r="I23" s="30"/>
      <c r="J23" s="30"/>
      <c r="K23" s="33" t="e">
        <f>STDEV(J25)/SQRT(COUNT(J25))</f>
        <v>#DIV/0!</v>
      </c>
      <c r="L23" s="30"/>
      <c r="M23" s="33" t="e">
        <f>STDEV(L25)/SQRT(COUNT(L25))</f>
        <v>#DIV/0!</v>
      </c>
      <c r="N23" s="30"/>
      <c r="O23" s="33" t="e">
        <f>STDEV(N25)/SQRT(COUNT(N25))</f>
        <v>#DIV/0!</v>
      </c>
      <c r="P23" s="30"/>
      <c r="Q23" s="33" t="e">
        <f>STDEV(P25)/SQRT(COUNT(P25))</f>
        <v>#DIV/0!</v>
      </c>
      <c r="R23" s="30"/>
      <c r="S23" s="33" t="e">
        <f>STDEV(R25)/SQRT(COUNT(R25))</f>
        <v>#DIV/0!</v>
      </c>
      <c r="T23" s="30"/>
      <c r="U23" s="33" t="e">
        <f>STDEV(T25)/SQRT(COUNT(T25))</f>
        <v>#DIV/0!</v>
      </c>
      <c r="V23" s="30"/>
      <c r="W23" s="33" t="e">
        <f>STDEV(V25)/SQRT(COUNT(V25))</f>
        <v>#DIV/0!</v>
      </c>
      <c r="X23" s="30"/>
      <c r="Y23" s="33" t="e">
        <f>STDEV(X25)/SQRT(COUNT(X25))</f>
        <v>#DIV/0!</v>
      </c>
      <c r="Z23" s="30"/>
      <c r="AA23" s="33" t="e">
        <f>STDEV(Z25)/SQRT(COUNT(Z25))</f>
        <v>#DIV/0!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3">
        <f>AVERAGE(AP25)</f>
        <v>-9.11</v>
      </c>
      <c r="AR23" s="33" t="e">
        <f>STDEV(AP25)</f>
        <v>#DIV/0!</v>
      </c>
      <c r="AS23" s="30"/>
      <c r="AT23" s="33">
        <f>AVERAGE(AS25)</f>
        <v>-3.83</v>
      </c>
      <c r="AU23" s="33" t="e">
        <f>STDEV(AS25)</f>
        <v>#DIV/0!</v>
      </c>
      <c r="AV23" s="30"/>
      <c r="AW23" s="33">
        <f>AVERAGE(AV25)</f>
        <v>26.97</v>
      </c>
      <c r="AX23" s="33" t="e">
        <f>STDEV(AV25)</f>
        <v>#DIV/0!</v>
      </c>
      <c r="AY23" s="30"/>
      <c r="AZ23" s="33">
        <f>AVERAGE(AY25)</f>
        <v>0.53700000000000003</v>
      </c>
      <c r="BA23" s="33" t="e">
        <f>STDEV(AY25)/SQRT(COUNT(AY25))</f>
        <v>#DIV/0!</v>
      </c>
      <c r="BB23" s="30"/>
      <c r="BC23" s="30"/>
      <c r="BD23" s="30"/>
      <c r="BE23" s="33">
        <f>AVERAGE(BD25)</f>
        <v>0.16700000000000001</v>
      </c>
      <c r="BF23" s="33" t="e">
        <f>STDEV(BD25)/SQRT(COUNT(BD25))</f>
        <v>#DIV/0!</v>
      </c>
      <c r="BG23" s="30"/>
      <c r="BH23" s="30"/>
      <c r="BI23" s="30"/>
      <c r="BJ23" s="33">
        <f>AVERAGE(BI25)</f>
        <v>46.363337508707161</v>
      </c>
      <c r="BK23" s="33" t="e">
        <f>STDEV(BI25)/SQRT(COUNT(BI25))</f>
        <v>#DIV/0!</v>
      </c>
      <c r="BL23" s="30"/>
      <c r="BM23" s="33">
        <f>AVERAGE(BL25)</f>
        <v>1.0251306883204265</v>
      </c>
      <c r="BN23" s="30"/>
      <c r="BO23" s="33">
        <f>AVERAGE(BN25)</f>
        <v>1.7942216543990526</v>
      </c>
      <c r="BP23" s="33" t="e">
        <f>STDEV(BN25)/SQRT(COUNT(BN25))</f>
        <v>#DIV/0!</v>
      </c>
    </row>
    <row r="24" spans="1:68" ht="13.5" customHeight="1" x14ac:dyDescent="0.2">
      <c r="B24" s="22"/>
      <c r="C24" s="23"/>
      <c r="D24" s="29" t="s">
        <v>145</v>
      </c>
      <c r="AP24" s="29">
        <v>-9.11</v>
      </c>
      <c r="AS24" s="29">
        <v>-3.83</v>
      </c>
      <c r="AV24" s="29">
        <v>26.97</v>
      </c>
      <c r="AY24" s="29">
        <v>0.53700000000000003</v>
      </c>
      <c r="BB24" s="29"/>
      <c r="BC24" s="29"/>
      <c r="BD24" s="29">
        <v>0.16700000000000001</v>
      </c>
    </row>
    <row r="25" spans="1:68" ht="13.5" customHeight="1" x14ac:dyDescent="0.2">
      <c r="B25" s="22"/>
      <c r="C25" s="23"/>
      <c r="D25" s="29" t="s">
        <v>69</v>
      </c>
      <c r="E25" s="29" t="s">
        <v>146</v>
      </c>
      <c r="F25" s="29" t="s">
        <v>71</v>
      </c>
      <c r="G25" s="29" t="s">
        <v>147</v>
      </c>
      <c r="H25" s="29" t="s">
        <v>73</v>
      </c>
      <c r="I25" s="29" t="s">
        <v>74</v>
      </c>
      <c r="J25" s="29">
        <v>-9.0399999999999991</v>
      </c>
      <c r="K25" s="29" t="s">
        <v>148</v>
      </c>
      <c r="L25" s="29">
        <v>5.2</v>
      </c>
      <c r="M25" s="29" t="s">
        <v>149</v>
      </c>
      <c r="N25" s="29">
        <v>36.28</v>
      </c>
      <c r="O25" s="29" t="s">
        <v>149</v>
      </c>
      <c r="P25" s="29">
        <v>5.4889999999999999</v>
      </c>
      <c r="Q25" s="29" t="s">
        <v>150</v>
      </c>
      <c r="R25" s="29">
        <v>-0.33</v>
      </c>
      <c r="S25" s="29" t="s">
        <v>77</v>
      </c>
      <c r="T25" s="29">
        <v>21.814</v>
      </c>
      <c r="U25" s="29" t="s">
        <v>151</v>
      </c>
      <c r="V25" s="29">
        <v>-0.14799999999999999</v>
      </c>
      <c r="W25" s="29" t="s">
        <v>150</v>
      </c>
      <c r="X25" s="29">
        <v>-0.67900000000000005</v>
      </c>
      <c r="Y25" s="29" t="s">
        <v>152</v>
      </c>
      <c r="Z25" s="29">
        <v>-16.841999999999999</v>
      </c>
      <c r="AA25" s="29" t="s">
        <v>153</v>
      </c>
      <c r="AB25" s="29">
        <v>-1.6408236179866567E-4</v>
      </c>
      <c r="AC25" s="29" t="s">
        <v>154</v>
      </c>
      <c r="AD25" s="29">
        <v>-0.32900000000000001</v>
      </c>
      <c r="AE25" s="29">
        <v>1.0877881459559107</v>
      </c>
      <c r="AF25" s="29">
        <v>0.89464121034958421</v>
      </c>
      <c r="AG25" s="29">
        <v>0.53700000000000003</v>
      </c>
      <c r="AH25" s="29">
        <v>0</v>
      </c>
      <c r="AI25" s="29">
        <v>-1.8770573972348575E-3</v>
      </c>
      <c r="AJ25" s="29" t="s">
        <v>155</v>
      </c>
      <c r="AK25" s="29">
        <v>-0.107</v>
      </c>
      <c r="AL25" s="29">
        <v>1.5375521733287336</v>
      </c>
      <c r="AM25" s="29">
        <v>0.33182973399962717</v>
      </c>
      <c r="AN25" s="29">
        <v>0.16700000000000001</v>
      </c>
      <c r="AO25" s="29">
        <v>0</v>
      </c>
      <c r="AP25" s="29">
        <v>-9.11</v>
      </c>
      <c r="AS25" s="29">
        <v>-3.83</v>
      </c>
      <c r="AV25" s="29">
        <v>26.97</v>
      </c>
      <c r="AY25" s="29">
        <v>0.53700000000000003</v>
      </c>
      <c r="BB25" s="29"/>
      <c r="BC25" s="29"/>
      <c r="BD25" s="29">
        <v>0.16700000000000001</v>
      </c>
      <c r="BI25" s="29">
        <f>SQRT((BG2*(10^6))/(AY25-BH2))-273.15</f>
        <v>46.363337508707161</v>
      </c>
      <c r="BL25" s="29">
        <f>IF(H25="Calcite",EXP((((18.03*10^3)/(BI25+273.15))-32.42)/1000),IF(H25="Aragonite",EXP((((17.88*10^3)/(BI25+273.15))-31.14)/1000),IF(H25="Dolomite",EXP((((18.02*10^3)/(BI25+273.15))-29.38)/1000),"")))</f>
        <v>1.0251306883204265</v>
      </c>
      <c r="BN25" s="29">
        <f>((AV25+1000)/BL25)-1000</f>
        <v>1.7942216543990526</v>
      </c>
    </row>
    <row r="26" spans="1:68" ht="13.5" customHeight="1" x14ac:dyDescent="0.2">
      <c r="B26" s="22"/>
      <c r="C26" s="23"/>
    </row>
    <row r="27" spans="1:68" ht="13.5" customHeight="1" x14ac:dyDescent="0.2">
      <c r="A27" s="30"/>
      <c r="B27" s="31">
        <v>2</v>
      </c>
      <c r="C27" s="32"/>
      <c r="D27" s="33" t="str">
        <f>G29</f>
        <v>Xifeng S M 06</v>
      </c>
      <c r="E27" s="30"/>
      <c r="F27" s="30"/>
      <c r="G27" s="30"/>
      <c r="H27" s="30"/>
      <c r="I27" s="30"/>
      <c r="J27" s="30"/>
      <c r="K27" s="33">
        <f>STDEV(J29:J30)/SQRT(COUNT(J29:J30))</f>
        <v>0.10999999999999986</v>
      </c>
      <c r="L27" s="30"/>
      <c r="M27" s="33">
        <f>STDEV(L29:L30)/SQRT(COUNT(L29:L30))</f>
        <v>0.66999999999999971</v>
      </c>
      <c r="N27" s="30"/>
      <c r="O27" s="33">
        <f>STDEV(N29:N30)/SQRT(COUNT(N29:N30))</f>
        <v>0.69500000000000017</v>
      </c>
      <c r="P27" s="30"/>
      <c r="Q27" s="33">
        <f>STDEV(P29:P30)/SQRT(COUNT(P29:P30))</f>
        <v>2.004999999999999</v>
      </c>
      <c r="R27" s="30"/>
      <c r="S27" s="33">
        <f>STDEV(R29:R30)/SQRT(COUNT(R29:R30))</f>
        <v>2.7999999999999994E-2</v>
      </c>
      <c r="T27" s="30"/>
      <c r="U27" s="33">
        <f>STDEV(T29:T30)/SQRT(COUNT(T29:T30))</f>
        <v>4.5500000000000105</v>
      </c>
      <c r="V27" s="30"/>
      <c r="W27" s="33">
        <f>STDEV(V29:V30)/SQRT(COUNT(V29:V30))</f>
        <v>0.17799999999999999</v>
      </c>
      <c r="X27" s="30"/>
      <c r="Y27" s="33">
        <f>STDEV(X29:X30)/SQRT(COUNT(X29:X30))</f>
        <v>44.019000000000005</v>
      </c>
      <c r="Z27" s="30"/>
      <c r="AA27" s="33">
        <f>STDEV(Z29:Z30)/SQRT(COUNT(Z29:Z30))</f>
        <v>39.007499999999986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3">
        <f>AVERAGE(AP29:AP30)</f>
        <v>-6.6899999999999995</v>
      </c>
      <c r="AR27" s="33">
        <f>STDEV(AP29:AP30)</f>
        <v>0.19798989873223347</v>
      </c>
      <c r="AS27" s="30"/>
      <c r="AT27" s="33">
        <f>AVERAGE(AS29:AS30)</f>
        <v>-6.46</v>
      </c>
      <c r="AU27" s="33">
        <f>STDEV(AS29:AS30)</f>
        <v>0.26870057685088861</v>
      </c>
      <c r="AV27" s="30"/>
      <c r="AW27" s="33">
        <f>AVERAGE(AV29:AV30)</f>
        <v>24.254999999999999</v>
      </c>
      <c r="AX27" s="33">
        <f>STDEV(AV29:AV30)</f>
        <v>0.27577164466275395</v>
      </c>
      <c r="AY27" s="30"/>
      <c r="AZ27" s="33">
        <f>AVERAGE(AY29:AY30)</f>
        <v>0.63050000000000006</v>
      </c>
      <c r="BA27" s="33">
        <f>STDEV(AY29:AY30)/SQRT(COUNT(AY29:AY30))</f>
        <v>1.6500000000000015E-2</v>
      </c>
      <c r="BB27" s="38">
        <f>STDEV(AY29:AY30)</f>
        <v>2.333452377915609E-2</v>
      </c>
      <c r="BC27" s="30">
        <f>BB27*1.96</f>
        <v>4.5735666607145932E-2</v>
      </c>
      <c r="BD27" s="30"/>
      <c r="BE27" s="33">
        <f>AVERAGE(BD29:BD30)</f>
        <v>2.5385</v>
      </c>
      <c r="BF27" s="33">
        <f>STDEV(BD29:BD30)/SQRT(COUNT(BD29:BD30))</f>
        <v>2.1645000000000008</v>
      </c>
      <c r="BG27" s="30"/>
      <c r="BH27" s="30"/>
      <c r="BI27" s="30"/>
      <c r="BJ27" s="33">
        <f>AVERAGE(BI29:BI30)</f>
        <v>13.434259364894018</v>
      </c>
      <c r="BK27" s="33">
        <f>STDEV(BI29:BI30)/SQRT(COUNT(BI29:BI30))</f>
        <v>4.9633353773710089</v>
      </c>
      <c r="BL27" s="30"/>
      <c r="BM27" s="33">
        <f>AVERAGE(BL29:BL30)</f>
        <v>1.0317633528113961</v>
      </c>
      <c r="BN27" s="30"/>
      <c r="BO27" s="33">
        <f>AVERAGE(BN29:BN30)</f>
        <v>-7.2762489357783124</v>
      </c>
      <c r="BP27" s="33">
        <f>STDEV(BN29:BN30)/SQRT(COUNT(BN29:BN30))</f>
        <v>0.88399150127270154</v>
      </c>
    </row>
    <row r="28" spans="1:68" ht="13.5" customHeight="1" x14ac:dyDescent="0.2">
      <c r="B28" s="22"/>
      <c r="C28" s="23"/>
      <c r="D28" s="29" t="s">
        <v>156</v>
      </c>
      <c r="AP28" s="29">
        <v>-6.69</v>
      </c>
      <c r="AS28" s="29">
        <v>-6.46</v>
      </c>
      <c r="AV28" s="29">
        <v>24.26</v>
      </c>
      <c r="AY28" s="29">
        <v>0.63100000000000001</v>
      </c>
      <c r="BB28" s="29"/>
      <c r="BC28" s="29"/>
      <c r="BD28" s="29">
        <v>2.5390000000000001</v>
      </c>
    </row>
    <row r="29" spans="1:68" ht="13.5" customHeight="1" x14ac:dyDescent="0.2">
      <c r="B29" s="22"/>
      <c r="C29" s="23"/>
      <c r="D29" s="29" t="s">
        <v>69</v>
      </c>
      <c r="E29" s="29" t="s">
        <v>157</v>
      </c>
      <c r="F29" s="29" t="s">
        <v>71</v>
      </c>
      <c r="G29" s="29" t="s">
        <v>158</v>
      </c>
      <c r="H29" s="29" t="s">
        <v>73</v>
      </c>
      <c r="I29" s="29" t="s">
        <v>137</v>
      </c>
      <c r="J29" s="29">
        <v>-6.54</v>
      </c>
      <c r="K29" s="29" t="s">
        <v>75</v>
      </c>
      <c r="L29" s="29">
        <v>2.4500000000000002</v>
      </c>
      <c r="M29" s="29" t="s">
        <v>75</v>
      </c>
      <c r="N29" s="29">
        <v>33.450000000000003</v>
      </c>
      <c r="O29" s="29" t="s">
        <v>75</v>
      </c>
      <c r="P29" s="29">
        <v>5.1539999999999999</v>
      </c>
      <c r="Q29" s="29" t="s">
        <v>159</v>
      </c>
      <c r="R29" s="29">
        <v>-0.308</v>
      </c>
      <c r="S29" s="29" t="s">
        <v>159</v>
      </c>
      <c r="T29" s="29">
        <v>16.341000000000001</v>
      </c>
      <c r="U29" s="29" t="s">
        <v>140</v>
      </c>
      <c r="V29" s="29">
        <v>-5.8999999999999997E-2</v>
      </c>
      <c r="W29" s="29" t="s">
        <v>140</v>
      </c>
      <c r="X29" s="29">
        <v>21.995999999999999</v>
      </c>
      <c r="Y29" s="29" t="s">
        <v>160</v>
      </c>
      <c r="Z29" s="29">
        <v>8.4420000000000002</v>
      </c>
      <c r="AA29" s="29" t="s">
        <v>161</v>
      </c>
      <c r="AB29" s="29">
        <v>2.8175150344298712E-4</v>
      </c>
      <c r="AC29" s="29" t="s">
        <v>162</v>
      </c>
      <c r="AD29" s="29">
        <v>-0.309</v>
      </c>
      <c r="AE29" s="29">
        <v>1.0745293229951394</v>
      </c>
      <c r="AF29" s="29">
        <v>0.97939021964098705</v>
      </c>
      <c r="AG29" s="29">
        <v>0.64700000000000002</v>
      </c>
      <c r="AH29" s="29">
        <v>0</v>
      </c>
      <c r="AI29" s="29">
        <v>-2.5181149798096767E-3</v>
      </c>
      <c r="AJ29" s="29" t="s">
        <v>163</v>
      </c>
      <c r="AK29" s="29">
        <v>-1.7999999999999999E-2</v>
      </c>
      <c r="AL29" s="29">
        <v>1.1300875477993435</v>
      </c>
      <c r="AM29" s="29">
        <v>0.39502200698655576</v>
      </c>
      <c r="AN29" s="29">
        <v>0.374</v>
      </c>
      <c r="AO29" s="29">
        <v>0</v>
      </c>
      <c r="AP29" s="29">
        <v>-6.55</v>
      </c>
      <c r="AS29" s="29">
        <v>-6.27</v>
      </c>
      <c r="AV29" s="29">
        <v>24.45</v>
      </c>
      <c r="AY29" s="29">
        <v>0.64700000000000002</v>
      </c>
      <c r="BB29" s="29"/>
      <c r="BC29" s="29"/>
      <c r="BD29" s="29">
        <v>0.374</v>
      </c>
      <c r="BI29" s="29">
        <f>SQRT((BG2*(10^6))/(AY29-BH2))-273.15</f>
        <v>8.4709239875230082</v>
      </c>
      <c r="BL29" s="29">
        <f t="shared" ref="BL29:BL30" si="4">IF(H29="Calcite",EXP((((18.03*10^3)/(BI29+273.15))-32.42)/1000),IF(H29="Aragonite",EXP((((17.88*10^3)/(BI29+273.15))-31.14)/1000),IF(H29="Dolomite",EXP((((18.02*10^3)/(BI29+273.15))-29.38)/1000),"")))</f>
        <v>1.0328785372058695</v>
      </c>
      <c r="BN29" s="29">
        <f t="shared" ref="BN29:BN30" si="5">((AV29+1000)/BL29)-1000</f>
        <v>-8.1602404370510158</v>
      </c>
    </row>
    <row r="30" spans="1:68" ht="13.5" customHeight="1" x14ac:dyDescent="0.2">
      <c r="B30" s="22"/>
      <c r="C30" s="23"/>
      <c r="D30" s="29" t="s">
        <v>105</v>
      </c>
      <c r="E30" s="29" t="s">
        <v>164</v>
      </c>
      <c r="F30" s="29" t="s">
        <v>165</v>
      </c>
      <c r="G30" s="29" t="s">
        <v>158</v>
      </c>
      <c r="H30" s="29" t="s">
        <v>73</v>
      </c>
      <c r="I30" s="29" t="s">
        <v>166</v>
      </c>
      <c r="J30" s="29">
        <v>-6.76</v>
      </c>
      <c r="K30" s="29" t="s">
        <v>75</v>
      </c>
      <c r="L30" s="29">
        <v>1.1100000000000001</v>
      </c>
      <c r="M30" s="29" t="s">
        <v>75</v>
      </c>
      <c r="N30" s="29">
        <v>32.06</v>
      </c>
      <c r="O30" s="29" t="s">
        <v>75</v>
      </c>
      <c r="P30" s="29">
        <v>9.1639999999999997</v>
      </c>
      <c r="Q30" s="29" t="s">
        <v>167</v>
      </c>
      <c r="R30" s="29">
        <v>-0.252</v>
      </c>
      <c r="S30" s="29" t="s">
        <v>167</v>
      </c>
      <c r="T30" s="29">
        <v>25.440999999999999</v>
      </c>
      <c r="U30" s="29" t="s">
        <v>168</v>
      </c>
      <c r="V30" s="29">
        <v>0.29699999999999999</v>
      </c>
      <c r="W30" s="29" t="s">
        <v>168</v>
      </c>
      <c r="X30" s="29">
        <v>110.03400000000001</v>
      </c>
      <c r="Y30" s="29" t="s">
        <v>169</v>
      </c>
      <c r="Z30" s="29">
        <v>86.456999999999994</v>
      </c>
      <c r="AA30" s="29" t="s">
        <v>170</v>
      </c>
      <c r="AB30" s="29">
        <v>4.2804130318482882E-3</v>
      </c>
      <c r="AC30" s="29" t="s">
        <v>171</v>
      </c>
      <c r="AD30" s="29">
        <v>-0.29099999999999998</v>
      </c>
      <c r="AE30" s="29">
        <v>1.1872757273778296</v>
      </c>
      <c r="AF30" s="29">
        <v>0.96005730094830333</v>
      </c>
      <c r="AG30" s="29">
        <v>0.61399999999999999</v>
      </c>
      <c r="AH30" s="29">
        <v>0</v>
      </c>
      <c r="AI30" s="29">
        <v>5.6642060905652207E-2</v>
      </c>
      <c r="AJ30" s="29" t="s">
        <v>172</v>
      </c>
      <c r="AK30" s="29">
        <v>-1.1439999999999999</v>
      </c>
      <c r="AL30" s="29">
        <v>14.148157090091939</v>
      </c>
      <c r="AM30" s="29">
        <v>20.882752395171313</v>
      </c>
      <c r="AN30" s="29">
        <v>4.7030000000000003</v>
      </c>
      <c r="AO30" s="29">
        <v>0</v>
      </c>
      <c r="AP30" s="29">
        <v>-6.83</v>
      </c>
      <c r="AS30" s="29">
        <v>-6.65</v>
      </c>
      <c r="AV30" s="29">
        <v>24.06</v>
      </c>
      <c r="AY30" s="29">
        <v>0.61399999999999999</v>
      </c>
      <c r="BB30" s="29"/>
      <c r="BC30" s="29"/>
      <c r="BD30" s="29">
        <v>4.7030000000000003</v>
      </c>
      <c r="BI30" s="29">
        <f>SQRT((BG2*(10^6))/(AY30-BH2))-273.15</f>
        <v>18.397594742265028</v>
      </c>
      <c r="BL30" s="29">
        <f t="shared" si="4"/>
        <v>1.0306481684169226</v>
      </c>
      <c r="BN30" s="29">
        <f t="shared" si="5"/>
        <v>-6.3922574345056091</v>
      </c>
    </row>
    <row r="31" spans="1:68" ht="13.5" customHeight="1" x14ac:dyDescent="0.2">
      <c r="B31" s="22"/>
      <c r="C31" s="23"/>
    </row>
    <row r="32" spans="1:68" ht="13.5" customHeight="1" x14ac:dyDescent="0.2">
      <c r="A32" s="30"/>
      <c r="B32" s="31">
        <v>1</v>
      </c>
      <c r="C32" s="32"/>
      <c r="D32" s="33" t="str">
        <f>G34</f>
        <v>Xifeng S M 07</v>
      </c>
      <c r="E32" s="30"/>
      <c r="F32" s="30"/>
      <c r="G32" s="30"/>
      <c r="H32" s="30"/>
      <c r="I32" s="30"/>
      <c r="J32" s="30"/>
      <c r="K32" s="33">
        <f>STDEV(J34:J36)/SQRT(COUNT(J34:J36))</f>
        <v>0.11532562594670803</v>
      </c>
      <c r="L32" s="30"/>
      <c r="M32" s="33">
        <f>STDEV(L34:L36)/SQRT(COUNT(L34:L36))</f>
        <v>0.22213609442061533</v>
      </c>
      <c r="N32" s="30"/>
      <c r="O32" s="33">
        <f>STDEV(N34:N36)/SQRT(COUNT(N34:N36))</f>
        <v>0.22878908287863031</v>
      </c>
      <c r="P32" s="30"/>
      <c r="Q32" s="33">
        <f>STDEV(P34:P36)/SQRT(COUNT(P34:P36))</f>
        <v>0.20246343977233142</v>
      </c>
      <c r="R32" s="30"/>
      <c r="S32" s="33">
        <f>STDEV(R34:R36)/SQRT(COUNT(R34:R36))</f>
        <v>0.13888404435995438</v>
      </c>
      <c r="T32" s="30"/>
      <c r="U32" s="33">
        <f>STDEV(T34:T36)/SQRT(COUNT(T34:T36))</f>
        <v>1.0116294336915623</v>
      </c>
      <c r="V32" s="30"/>
      <c r="W32" s="33">
        <f>STDEV(V34:V36)/SQRT(COUNT(V34:V36))</f>
        <v>1.0131613889208371</v>
      </c>
      <c r="X32" s="30"/>
      <c r="Y32" s="33">
        <f>STDEV(X34:X36)/SQRT(COUNT(X34:X36))</f>
        <v>427.27056243491029</v>
      </c>
      <c r="Z32" s="30"/>
      <c r="AA32" s="33">
        <f>STDEV(Z34:Z36)/SQRT(COUNT(Z34:Z36))</f>
        <v>418.35461811176947</v>
      </c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3">
        <f>AVERAGE(AP36)</f>
        <v>-5.98</v>
      </c>
      <c r="AR32" s="33" t="e">
        <f>STDEV(AP36)</f>
        <v>#DIV/0!</v>
      </c>
      <c r="AS32" s="30"/>
      <c r="AT32" s="33">
        <f>AVERAGE(AS36)</f>
        <v>-2.84</v>
      </c>
      <c r="AU32" s="33" t="e">
        <f>STDEV(AS36)</f>
        <v>#DIV/0!</v>
      </c>
      <c r="AV32" s="30"/>
      <c r="AW32" s="33">
        <f>AVERAGE(AV36)</f>
        <v>28</v>
      </c>
      <c r="AX32" s="33" t="e">
        <f>STDEV(AV36)</f>
        <v>#DIV/0!</v>
      </c>
      <c r="AY32" s="30"/>
      <c r="AZ32" s="33">
        <f>AVERAGE(AY36)</f>
        <v>0.58199999999999996</v>
      </c>
      <c r="BA32" s="33" t="e">
        <f>STDEV(AY36)/SQRT(COUNT(AY36))</f>
        <v>#DIV/0!</v>
      </c>
      <c r="BB32" s="30"/>
      <c r="BC32" s="30"/>
      <c r="BD32" s="30"/>
      <c r="BE32" s="33">
        <f>AVERAGE(BD36)</f>
        <v>0.27900000000000003</v>
      </c>
      <c r="BF32" s="33" t="e">
        <f>STDEV(BD36)/SQRT(COUNT(BD36))</f>
        <v>#DIV/0!</v>
      </c>
      <c r="BG32" s="30"/>
      <c r="BH32" s="30"/>
      <c r="BI32" s="30"/>
      <c r="BJ32" s="33">
        <f>AVERAGE(BI36)</f>
        <v>29.100128514308381</v>
      </c>
      <c r="BK32" s="33" t="e">
        <f>STDEV(BI36)/SQRT(COUNT(BI36))</f>
        <v>#DIV/0!</v>
      </c>
      <c r="BL32" s="30"/>
      <c r="BM32" s="33">
        <f>AVERAGE(BL34:BL36)</f>
        <v>1.0338920877137767</v>
      </c>
      <c r="BN32" s="30"/>
      <c r="BO32" s="33">
        <f>AVERAGE(BN36)</f>
        <v>-0.40105491362839985</v>
      </c>
      <c r="BP32" s="33"/>
    </row>
    <row r="33" spans="1:68" ht="13.5" customHeight="1" x14ac:dyDescent="0.2">
      <c r="B33" s="22"/>
      <c r="C33" s="23"/>
      <c r="D33" s="29" t="s">
        <v>173</v>
      </c>
      <c r="AP33" s="29">
        <v>-6.15</v>
      </c>
      <c r="AS33" s="29">
        <v>-3.27</v>
      </c>
      <c r="AV33" s="29">
        <v>27.54</v>
      </c>
      <c r="AY33" s="29">
        <v>0.67900000000000005</v>
      </c>
      <c r="BB33" s="29"/>
      <c r="BC33" s="29"/>
      <c r="BD33" s="29">
        <v>3.1720000000000002</v>
      </c>
    </row>
    <row r="34" spans="1:68" s="90" customFormat="1" ht="13.5" customHeight="1" x14ac:dyDescent="0.2">
      <c r="A34" s="86" t="s">
        <v>648</v>
      </c>
      <c r="B34" s="87"/>
      <c r="C34" s="88"/>
      <c r="D34" s="89" t="s">
        <v>69</v>
      </c>
      <c r="E34" s="89" t="s">
        <v>174</v>
      </c>
      <c r="F34" s="89" t="s">
        <v>71</v>
      </c>
      <c r="G34" s="89" t="s">
        <v>175</v>
      </c>
      <c r="H34" s="89" t="s">
        <v>73</v>
      </c>
      <c r="I34" s="89" t="s">
        <v>74</v>
      </c>
      <c r="J34" s="89">
        <v>-6.33</v>
      </c>
      <c r="K34" s="89" t="s">
        <v>117</v>
      </c>
      <c r="L34" s="89">
        <v>5.22</v>
      </c>
      <c r="M34" s="89" t="s">
        <v>96</v>
      </c>
      <c r="N34" s="89">
        <v>36.299999999999997</v>
      </c>
      <c r="O34" s="89" t="s">
        <v>96</v>
      </c>
      <c r="P34" s="89">
        <v>8.5489999999999995</v>
      </c>
      <c r="Q34" s="89" t="s">
        <v>78</v>
      </c>
      <c r="R34" s="89">
        <v>5.7000000000000002E-2</v>
      </c>
      <c r="S34" s="89" t="s">
        <v>119</v>
      </c>
      <c r="T34" s="89">
        <v>24.262</v>
      </c>
      <c r="U34" s="89" t="s">
        <v>176</v>
      </c>
      <c r="V34" s="89">
        <v>2.2000000000000002</v>
      </c>
      <c r="W34" s="89" t="s">
        <v>177</v>
      </c>
      <c r="X34" s="89">
        <v>347.58800000000002</v>
      </c>
      <c r="Y34" s="89" t="s">
        <v>178</v>
      </c>
      <c r="Z34" s="89">
        <v>322.12799999999999</v>
      </c>
      <c r="AA34" s="89" t="s">
        <v>179</v>
      </c>
      <c r="AB34" s="89">
        <v>-1.6408236179866703E-4</v>
      </c>
      <c r="AC34" s="89" t="s">
        <v>133</v>
      </c>
      <c r="AD34" s="89">
        <v>5.8000000000000003E-2</v>
      </c>
      <c r="AE34" s="89">
        <v>1.0877881459559104</v>
      </c>
      <c r="AF34" s="89">
        <v>0.89464121034958399</v>
      </c>
      <c r="AG34" s="89">
        <v>0.95799999999999996</v>
      </c>
      <c r="AH34" s="89">
        <v>0</v>
      </c>
      <c r="AI34" s="89">
        <v>-1.8770573972348582E-3</v>
      </c>
      <c r="AJ34" s="89" t="s">
        <v>180</v>
      </c>
      <c r="AK34" s="89">
        <v>2.246</v>
      </c>
      <c r="AL34" s="89">
        <v>1.5375521733287336</v>
      </c>
      <c r="AM34" s="89">
        <v>0.33182973399962717</v>
      </c>
      <c r="AN34" s="89">
        <v>3.7850000000000001</v>
      </c>
      <c r="AO34" s="89">
        <v>0</v>
      </c>
      <c r="AP34" s="89">
        <v>-6.4</v>
      </c>
      <c r="AQ34" s="86"/>
      <c r="AR34" s="86"/>
      <c r="AS34" s="89">
        <v>-3.81</v>
      </c>
      <c r="AT34" s="86"/>
      <c r="AU34" s="86"/>
      <c r="AV34" s="89">
        <v>26.99</v>
      </c>
      <c r="AW34" s="86"/>
      <c r="AX34" s="86"/>
      <c r="AY34" s="89">
        <v>0.95799999999999996</v>
      </c>
      <c r="AZ34" s="86"/>
      <c r="BA34" s="86"/>
      <c r="BB34" s="89"/>
      <c r="BC34" s="89"/>
      <c r="BD34" s="89">
        <v>3.7850000000000001</v>
      </c>
      <c r="BE34" s="86"/>
      <c r="BF34" s="86"/>
      <c r="BG34" s="86"/>
      <c r="BH34" s="86"/>
      <c r="BI34" s="89">
        <f>SQRT((BG2*(10^6))/(AY34-BH2))-273.15</f>
        <v>-52.623718582070325</v>
      </c>
      <c r="BJ34" s="86"/>
      <c r="BK34" s="86"/>
      <c r="BL34" s="89">
        <f t="shared" ref="BL34:BL36" si="6">IF(H34="Calcite",EXP((((18.03*10^3)/(BI34+273.15))-32.42)/1000),IF(H34="Aragonite",EXP((((17.88*10^3)/(BI34+273.15))-31.14)/1000),IF(H34="Dolomite",EXP((((18.02*10^3)/(BI34+273.15))-29.38)/1000),"")))</f>
        <v>1.0512067306856143</v>
      </c>
      <c r="BM34" s="86"/>
      <c r="BN34" s="89">
        <f t="shared" ref="BN34:BN36" si="7">((AV34+1000)/BL34)-1000</f>
        <v>-23.037077273867681</v>
      </c>
      <c r="BO34" s="86"/>
      <c r="BP34" s="86"/>
    </row>
    <row r="35" spans="1:68" s="90" customFormat="1" ht="13.5" customHeight="1" x14ac:dyDescent="0.2">
      <c r="A35" s="86" t="s">
        <v>649</v>
      </c>
      <c r="B35" s="87"/>
      <c r="C35" s="88"/>
      <c r="D35" s="89" t="s">
        <v>105</v>
      </c>
      <c r="E35" s="89" t="s">
        <v>181</v>
      </c>
      <c r="F35" s="89" t="s">
        <v>71</v>
      </c>
      <c r="G35" s="89" t="s">
        <v>175</v>
      </c>
      <c r="H35" s="89" t="s">
        <v>73</v>
      </c>
      <c r="I35" s="89" t="s">
        <v>74</v>
      </c>
      <c r="J35" s="89">
        <v>-6</v>
      </c>
      <c r="K35" s="89" t="s">
        <v>75</v>
      </c>
      <c r="L35" s="89">
        <v>5.86</v>
      </c>
      <c r="M35" s="89" t="s">
        <v>96</v>
      </c>
      <c r="N35" s="89">
        <v>36.96</v>
      </c>
      <c r="O35" s="89" t="s">
        <v>96</v>
      </c>
      <c r="P35" s="89">
        <v>9.1159999999999997</v>
      </c>
      <c r="Q35" s="89" t="s">
        <v>182</v>
      </c>
      <c r="R35" s="89">
        <v>-0.35299999999999998</v>
      </c>
      <c r="S35" s="89" t="s">
        <v>183</v>
      </c>
      <c r="T35" s="89">
        <v>26.675999999999998</v>
      </c>
      <c r="U35" s="89" t="s">
        <v>184</v>
      </c>
      <c r="V35" s="89">
        <v>3.28</v>
      </c>
      <c r="W35" s="89" t="s">
        <v>185</v>
      </c>
      <c r="X35" s="89">
        <v>1426.9380000000001</v>
      </c>
      <c r="Y35" s="89" t="s">
        <v>186</v>
      </c>
      <c r="Z35" s="89">
        <v>1377.27</v>
      </c>
      <c r="AA35" s="89" t="s">
        <v>187</v>
      </c>
      <c r="AB35" s="89">
        <v>-1.6408236179866735E-4</v>
      </c>
      <c r="AC35" s="89" t="s">
        <v>124</v>
      </c>
      <c r="AD35" s="89">
        <v>-0.35099999999999998</v>
      </c>
      <c r="AE35" s="89">
        <v>1.1965219441796755</v>
      </c>
      <c r="AF35" s="89">
        <v>0.91739673550776835</v>
      </c>
      <c r="AG35" s="89">
        <v>0.497</v>
      </c>
      <c r="AH35" s="89">
        <v>0</v>
      </c>
      <c r="AI35" s="89">
        <v>-1.8770573972348584E-3</v>
      </c>
      <c r="AJ35" s="89" t="s">
        <v>188</v>
      </c>
      <c r="AK35" s="89">
        <v>3.33</v>
      </c>
      <c r="AL35" s="89">
        <v>1.5375521733287334</v>
      </c>
      <c r="AM35" s="89">
        <v>0.33182973399962717</v>
      </c>
      <c r="AN35" s="89">
        <v>5.452</v>
      </c>
      <c r="AO35" s="89">
        <v>0</v>
      </c>
      <c r="AP35" s="89">
        <v>-6.07</v>
      </c>
      <c r="AQ35" s="86"/>
      <c r="AR35" s="86"/>
      <c r="AS35" s="89">
        <v>-3.18</v>
      </c>
      <c r="AT35" s="86"/>
      <c r="AU35" s="86"/>
      <c r="AV35" s="89">
        <v>27.64</v>
      </c>
      <c r="AW35" s="86"/>
      <c r="AX35" s="86"/>
      <c r="AY35" s="89">
        <v>0.497</v>
      </c>
      <c r="AZ35" s="86"/>
      <c r="BA35" s="86"/>
      <c r="BB35" s="89"/>
      <c r="BC35" s="89"/>
      <c r="BD35" s="89">
        <v>5.452</v>
      </c>
      <c r="BE35" s="86"/>
      <c r="BF35" s="86"/>
      <c r="BG35" s="86"/>
      <c r="BH35" s="86"/>
      <c r="BI35" s="89">
        <f>SQRT((BG2*(10^6))/(AY35-BH2))-273.15</f>
        <v>64.480225388974816</v>
      </c>
      <c r="BJ35" s="86"/>
      <c r="BK35" s="86"/>
      <c r="BL35" s="89">
        <f t="shared" si="6"/>
        <v>1.0220570825894606</v>
      </c>
      <c r="BM35" s="86"/>
      <c r="BN35" s="89">
        <f t="shared" si="7"/>
        <v>5.4624320946876423</v>
      </c>
      <c r="BO35" s="86"/>
      <c r="BP35" s="86"/>
    </row>
    <row r="36" spans="1:68" ht="13.5" customHeight="1" x14ac:dyDescent="0.2">
      <c r="B36" s="22"/>
      <c r="C36" s="23"/>
      <c r="D36" s="29" t="s">
        <v>135</v>
      </c>
      <c r="E36" s="29" t="s">
        <v>189</v>
      </c>
      <c r="F36" s="29" t="s">
        <v>71</v>
      </c>
      <c r="G36" s="29" t="s">
        <v>175</v>
      </c>
      <c r="H36" s="29" t="s">
        <v>73</v>
      </c>
      <c r="I36" s="29" t="s">
        <v>137</v>
      </c>
      <c r="J36" s="29">
        <v>-5.97</v>
      </c>
      <c r="K36" s="29" t="s">
        <v>75</v>
      </c>
      <c r="L36" s="29">
        <v>5.91</v>
      </c>
      <c r="M36" s="29" t="s">
        <v>75</v>
      </c>
      <c r="N36" s="29">
        <v>37.01</v>
      </c>
      <c r="O36" s="29" t="s">
        <v>75</v>
      </c>
      <c r="P36" s="29">
        <v>9.19</v>
      </c>
      <c r="Q36" s="29" t="s">
        <v>190</v>
      </c>
      <c r="R36" s="29">
        <v>-0.36599999999999999</v>
      </c>
      <c r="S36" s="29" t="s">
        <v>108</v>
      </c>
      <c r="T36" s="29">
        <v>23.268999999999998</v>
      </c>
      <c r="U36" s="29" t="s">
        <v>168</v>
      </c>
      <c r="V36" s="29">
        <v>-0.152</v>
      </c>
      <c r="W36" s="29" t="s">
        <v>191</v>
      </c>
      <c r="X36" s="29">
        <v>10.169</v>
      </c>
      <c r="Y36" s="29" t="s">
        <v>192</v>
      </c>
      <c r="Z36" s="29">
        <v>-10.645</v>
      </c>
      <c r="AA36" s="29" t="s">
        <v>193</v>
      </c>
      <c r="AB36" s="29">
        <v>2.6537494684951277E-4</v>
      </c>
      <c r="AC36" s="29" t="s">
        <v>194</v>
      </c>
      <c r="AD36" s="29">
        <v>-0.36799999999999999</v>
      </c>
      <c r="AE36" s="29">
        <v>1.0618946940755738</v>
      </c>
      <c r="AF36" s="29">
        <v>0.9736497955853094</v>
      </c>
      <c r="AG36" s="29">
        <v>0.58199999999999996</v>
      </c>
      <c r="AH36" s="29">
        <v>0</v>
      </c>
      <c r="AI36" s="29">
        <v>-2.3993961086486624E-3</v>
      </c>
      <c r="AJ36" s="29" t="s">
        <v>195</v>
      </c>
      <c r="AK36" s="29">
        <v>-9.7000000000000003E-2</v>
      </c>
      <c r="AL36" s="29">
        <v>1.1027915089645028</v>
      </c>
      <c r="AM36" s="29">
        <v>0.38548067891483362</v>
      </c>
      <c r="AN36" s="29">
        <v>0.27900000000000003</v>
      </c>
      <c r="AO36" s="29">
        <v>0</v>
      </c>
      <c r="AP36" s="29">
        <v>-5.98</v>
      </c>
      <c r="AS36" s="29">
        <v>-2.84</v>
      </c>
      <c r="AV36" s="29">
        <v>28</v>
      </c>
      <c r="AY36" s="29">
        <v>0.58199999999999996</v>
      </c>
      <c r="BB36" s="29"/>
      <c r="BC36" s="29"/>
      <c r="BD36" s="29">
        <v>0.27900000000000003</v>
      </c>
      <c r="BI36" s="29">
        <f>SQRT((BG2*(10^6))/(AY36-BH2))-273.15</f>
        <v>29.100128514308381</v>
      </c>
      <c r="BL36" s="29">
        <f t="shared" si="6"/>
        <v>1.0284124498662555</v>
      </c>
      <c r="BN36" s="29">
        <f t="shared" si="7"/>
        <v>-0.40105491362839985</v>
      </c>
    </row>
    <row r="37" spans="1:68" ht="13.5" customHeight="1" x14ac:dyDescent="0.2">
      <c r="B37" s="22"/>
      <c r="C37" s="23"/>
    </row>
    <row r="38" spans="1:68" ht="13.5" customHeight="1" x14ac:dyDescent="0.2">
      <c r="A38" s="30"/>
      <c r="B38" s="31">
        <v>1</v>
      </c>
      <c r="C38" s="32"/>
      <c r="D38" s="33" t="str">
        <f>G40</f>
        <v>Xifeng S M 08</v>
      </c>
      <c r="E38" s="30"/>
      <c r="F38" s="30"/>
      <c r="G38" s="30"/>
      <c r="H38" s="30"/>
      <c r="I38" s="30"/>
      <c r="J38" s="30"/>
      <c r="K38" s="33">
        <f>STDEV(J40:J42)/SQRT(COUNT(J40:J42))</f>
        <v>5.783117190965837E-2</v>
      </c>
      <c r="L38" s="30"/>
      <c r="M38" s="33">
        <f>STDEV(L40:L42)/SQRT(COUNT(L40:L42))</f>
        <v>0.15999999999999975</v>
      </c>
      <c r="N38" s="30"/>
      <c r="O38" s="33">
        <f>STDEV(N40:N42)/SQRT(COUNT(N40:N42))</f>
        <v>0.16169243780846582</v>
      </c>
      <c r="P38" s="30"/>
      <c r="Q38" s="33">
        <f>STDEV(P40:P42)/SQRT(COUNT(P40:P42))</f>
        <v>9.8997194124098534E-2</v>
      </c>
      <c r="R38" s="30"/>
      <c r="S38" s="33">
        <f>STDEV(R40:R42)/SQRT(COUNT(R40:R42))</f>
        <v>0.11780822457612106</v>
      </c>
      <c r="T38" s="30"/>
      <c r="U38" s="33">
        <f>STDEV(T40:T42)/SQRT(COUNT(T40:T42))</f>
        <v>1.4775135645175483</v>
      </c>
      <c r="V38" s="30"/>
      <c r="W38" s="33">
        <f>STDEV(V40:V42)/SQRT(COUNT(V40:V42))</f>
        <v>1.3538146516828338</v>
      </c>
      <c r="X38" s="30"/>
      <c r="Y38" s="33">
        <f>STDEV(X40:X42)/SQRT(COUNT(X40:X42))</f>
        <v>550.28110839834505</v>
      </c>
      <c r="Z38" s="30"/>
      <c r="AA38" s="33">
        <f>STDEV(Z40:Z42)/SQRT(COUNT(Z40:Z42))</f>
        <v>546.24496341669942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3">
        <f>AVERAGE(AP42)</f>
        <v>-6.65</v>
      </c>
      <c r="AR38" s="33" t="e">
        <f>STDEV(AP42)</f>
        <v>#DIV/0!</v>
      </c>
      <c r="AS38" s="30"/>
      <c r="AT38" s="33">
        <f>AVERAGE(AS42)</f>
        <v>-9.4</v>
      </c>
      <c r="AU38" s="33" t="e">
        <f>STDEV(AS42)</f>
        <v>#DIV/0!</v>
      </c>
      <c r="AV38" s="30"/>
      <c r="AW38" s="33">
        <f>AVERAGE(AV42)</f>
        <v>21.23</v>
      </c>
      <c r="AX38" s="33" t="e">
        <f>STDEV(AV42)</f>
        <v>#DIV/0!</v>
      </c>
      <c r="AY38" s="30"/>
      <c r="AZ38" s="33">
        <f>AVERAGE(AY40:AY42)</f>
        <v>0.64100000000000001</v>
      </c>
      <c r="BA38" s="33" t="e">
        <f>STDEV(AY42)/SQRT(COUNT(AY42))</f>
        <v>#DIV/0!</v>
      </c>
      <c r="BB38" s="30"/>
      <c r="BC38" s="30"/>
      <c r="BD38" s="30"/>
      <c r="BE38" s="33">
        <f>AVERAGE(BD40:BD42)</f>
        <v>3.2256666666666667</v>
      </c>
      <c r="BF38" s="33" t="e">
        <f>STDEV(BD42)/SQRT(COUNT(BD42))</f>
        <v>#DIV/0!</v>
      </c>
      <c r="BG38" s="30"/>
      <c r="BH38" s="30"/>
      <c r="BI38" s="30"/>
      <c r="BJ38" s="33">
        <f>AVERAGE(BI40:BI42)</f>
        <v>23.61802288043101</v>
      </c>
      <c r="BK38" s="33" t="e">
        <f>STDEV(BI42)/SQRT(COUNT(BI42))</f>
        <v>#DIV/0!</v>
      </c>
      <c r="BL38" s="30"/>
      <c r="BM38" s="33">
        <f>AVERAGE(BL40:BL42)</f>
        <v>1.0315361630579785</v>
      </c>
      <c r="BN38" s="30"/>
      <c r="BO38" s="33">
        <f>AVERAGE(BN42)</f>
        <v>-7.4623296068585887</v>
      </c>
      <c r="BP38" s="33"/>
    </row>
    <row r="39" spans="1:68" ht="13.5" customHeight="1" x14ac:dyDescent="0.2">
      <c r="B39" s="22"/>
      <c r="C39" s="23"/>
      <c r="D39" s="29" t="s">
        <v>196</v>
      </c>
      <c r="AP39" s="29">
        <v>-6.72</v>
      </c>
      <c r="AS39" s="29">
        <v>-9.7200000000000006</v>
      </c>
      <c r="AV39" s="29">
        <v>20.9</v>
      </c>
      <c r="AY39" s="29">
        <v>0.64100000000000001</v>
      </c>
      <c r="BB39" s="29"/>
      <c r="BC39" s="29"/>
      <c r="BD39" s="29">
        <v>3.2250000000000001</v>
      </c>
    </row>
    <row r="40" spans="1:68" s="90" customFormat="1" ht="13.5" customHeight="1" x14ac:dyDescent="0.2">
      <c r="A40" s="86" t="s">
        <v>648</v>
      </c>
      <c r="B40" s="87"/>
      <c r="C40" s="88"/>
      <c r="D40" s="89" t="s">
        <v>69</v>
      </c>
      <c r="E40" s="89" t="s">
        <v>197</v>
      </c>
      <c r="F40" s="89" t="s">
        <v>71</v>
      </c>
      <c r="G40" s="89" t="s">
        <v>198</v>
      </c>
      <c r="H40" s="89" t="s">
        <v>73</v>
      </c>
      <c r="I40" s="89" t="s">
        <v>74</v>
      </c>
      <c r="J40" s="89">
        <v>-6.79</v>
      </c>
      <c r="K40" s="89" t="s">
        <v>117</v>
      </c>
      <c r="L40" s="89">
        <v>-1.17</v>
      </c>
      <c r="M40" s="89" t="s">
        <v>97</v>
      </c>
      <c r="N40" s="89">
        <v>29.72</v>
      </c>
      <c r="O40" s="89" t="s">
        <v>97</v>
      </c>
      <c r="P40" s="89">
        <v>1.508</v>
      </c>
      <c r="Q40" s="89" t="s">
        <v>108</v>
      </c>
      <c r="R40" s="89">
        <v>-1.9E-2</v>
      </c>
      <c r="S40" s="89" t="s">
        <v>148</v>
      </c>
      <c r="T40" s="89">
        <v>10.292999999999999</v>
      </c>
      <c r="U40" s="89" t="s">
        <v>199</v>
      </c>
      <c r="V40" s="89">
        <v>1.196</v>
      </c>
      <c r="W40" s="89" t="s">
        <v>200</v>
      </c>
      <c r="X40" s="89">
        <v>317.91300000000001</v>
      </c>
      <c r="Y40" s="89" t="s">
        <v>201</v>
      </c>
      <c r="Z40" s="89">
        <v>310.202</v>
      </c>
      <c r="AA40" s="89" t="s">
        <v>202</v>
      </c>
      <c r="AB40" s="89">
        <v>-1.6408236179866499E-4</v>
      </c>
      <c r="AC40" s="89" t="s">
        <v>154</v>
      </c>
      <c r="AD40" s="89">
        <v>-1.9E-2</v>
      </c>
      <c r="AE40" s="89">
        <v>1.0877881459559107</v>
      </c>
      <c r="AF40" s="89">
        <v>0.89464121034958421</v>
      </c>
      <c r="AG40" s="89">
        <v>0.874</v>
      </c>
      <c r="AH40" s="89">
        <v>0</v>
      </c>
      <c r="AI40" s="89">
        <v>-1.8770573972348586E-3</v>
      </c>
      <c r="AJ40" s="89" t="s">
        <v>203</v>
      </c>
      <c r="AK40" s="89">
        <v>1.2150000000000001</v>
      </c>
      <c r="AL40" s="89">
        <v>1.5375521733287336</v>
      </c>
      <c r="AM40" s="89">
        <v>0.33182973399962717</v>
      </c>
      <c r="AN40" s="89">
        <v>2.2000000000000002</v>
      </c>
      <c r="AO40" s="89">
        <v>0</v>
      </c>
      <c r="AP40" s="89">
        <v>-6.86</v>
      </c>
      <c r="AQ40" s="86"/>
      <c r="AR40" s="86"/>
      <c r="AS40" s="89">
        <v>-10.11</v>
      </c>
      <c r="AT40" s="86"/>
      <c r="AU40" s="86"/>
      <c r="AV40" s="89">
        <v>20.49</v>
      </c>
      <c r="AW40" s="86"/>
      <c r="AX40" s="86"/>
      <c r="AY40" s="89">
        <v>0.874</v>
      </c>
      <c r="AZ40" s="86"/>
      <c r="BA40" s="86"/>
      <c r="BB40" s="89"/>
      <c r="BC40" s="89"/>
      <c r="BD40" s="89">
        <v>2.2000000000000002</v>
      </c>
      <c r="BE40" s="86"/>
      <c r="BF40" s="86"/>
      <c r="BG40" s="86"/>
      <c r="BH40" s="86"/>
      <c r="BI40" s="89">
        <f>SQRT((BG2*(10^6))/(AY40-BH2))-273.15</f>
        <v>-40.114475764840591</v>
      </c>
      <c r="BJ40" s="86"/>
      <c r="BK40" s="86"/>
      <c r="BL40" s="89">
        <f t="shared" ref="BL40:BL42" si="8">IF(H40="Calcite",EXP((((18.03*10^3)/(BI40+273.15))-32.42)/1000),IF(H40="Aragonite",EXP((((17.88*10^3)/(BI40+273.15))-31.14)/1000),IF(H40="Dolomite",EXP((((18.02*10^3)/(BI40+273.15))-29.38)/1000),"")))</f>
        <v>1.0466415345165097</v>
      </c>
      <c r="BM40" s="86"/>
      <c r="BN40" s="89">
        <f t="shared" ref="BN40:BN42" si="9">((AV40+1000)/BL40)-1000</f>
        <v>-24.986142489166696</v>
      </c>
      <c r="BO40" s="86"/>
      <c r="BP40" s="86"/>
    </row>
    <row r="41" spans="1:68" s="90" customFormat="1" ht="13.5" customHeight="1" x14ac:dyDescent="0.2">
      <c r="A41" s="86" t="s">
        <v>649</v>
      </c>
      <c r="B41" s="87"/>
      <c r="C41" s="88"/>
      <c r="D41" s="89" t="s">
        <v>105</v>
      </c>
      <c r="E41" s="89" t="s">
        <v>204</v>
      </c>
      <c r="F41" s="89" t="s">
        <v>71</v>
      </c>
      <c r="G41" s="89" t="s">
        <v>198</v>
      </c>
      <c r="H41" s="89" t="s">
        <v>73</v>
      </c>
      <c r="I41" s="89" t="s">
        <v>74</v>
      </c>
      <c r="J41" s="89">
        <v>-6.6</v>
      </c>
      <c r="K41" s="89" t="s">
        <v>117</v>
      </c>
      <c r="L41" s="89">
        <v>-0.69</v>
      </c>
      <c r="M41" s="89" t="s">
        <v>75</v>
      </c>
      <c r="N41" s="89">
        <v>30.21</v>
      </c>
      <c r="O41" s="89" t="s">
        <v>75</v>
      </c>
      <c r="P41" s="89">
        <v>1.8180000000000001</v>
      </c>
      <c r="Q41" s="89" t="s">
        <v>205</v>
      </c>
      <c r="R41" s="89">
        <v>-0.38200000000000001</v>
      </c>
      <c r="S41" s="89" t="s">
        <v>206</v>
      </c>
      <c r="T41" s="89">
        <v>14.525</v>
      </c>
      <c r="U41" s="89" t="s">
        <v>207</v>
      </c>
      <c r="V41" s="89">
        <v>4.4340000000000002</v>
      </c>
      <c r="W41" s="89" t="s">
        <v>208</v>
      </c>
      <c r="X41" s="89">
        <v>1792.8620000000001</v>
      </c>
      <c r="Y41" s="89" t="s">
        <v>209</v>
      </c>
      <c r="Z41" s="89">
        <v>1773.3330000000001</v>
      </c>
      <c r="AA41" s="89" t="s">
        <v>210</v>
      </c>
      <c r="AB41" s="89">
        <v>-1.640823617986677E-4</v>
      </c>
      <c r="AC41" s="89" t="s">
        <v>211</v>
      </c>
      <c r="AD41" s="89">
        <v>-0.38200000000000001</v>
      </c>
      <c r="AE41" s="89">
        <v>1.1965219441796755</v>
      </c>
      <c r="AF41" s="89">
        <v>0.91739673550776846</v>
      </c>
      <c r="AG41" s="89">
        <v>0.46</v>
      </c>
      <c r="AH41" s="89">
        <v>0</v>
      </c>
      <c r="AI41" s="89">
        <v>-1.8770573972348582E-3</v>
      </c>
      <c r="AJ41" s="89" t="s">
        <v>212</v>
      </c>
      <c r="AK41" s="89">
        <v>4.4610000000000003</v>
      </c>
      <c r="AL41" s="89">
        <v>1.5375521733287334</v>
      </c>
      <c r="AM41" s="89">
        <v>0.33182973399962717</v>
      </c>
      <c r="AN41" s="89">
        <v>7.1920000000000002</v>
      </c>
      <c r="AO41" s="89">
        <v>0</v>
      </c>
      <c r="AP41" s="89">
        <v>-6.66</v>
      </c>
      <c r="AQ41" s="86"/>
      <c r="AR41" s="86"/>
      <c r="AS41" s="89">
        <v>-9.64</v>
      </c>
      <c r="AT41" s="86"/>
      <c r="AU41" s="86"/>
      <c r="AV41" s="89">
        <v>20.98</v>
      </c>
      <c r="AW41" s="86"/>
      <c r="AX41" s="86"/>
      <c r="AY41" s="89">
        <v>0.46</v>
      </c>
      <c r="AZ41" s="86"/>
      <c r="BA41" s="86"/>
      <c r="BB41" s="89"/>
      <c r="BC41" s="89"/>
      <c r="BD41" s="89">
        <v>7.1920000000000002</v>
      </c>
      <c r="BE41" s="86"/>
      <c r="BF41" s="86"/>
      <c r="BG41" s="86"/>
      <c r="BH41" s="86"/>
      <c r="BI41" s="89">
        <f>SQRT((BG2*(10^6))/(AY41-BH2))-273.15</f>
        <v>84.310176492120263</v>
      </c>
      <c r="BJ41" s="86"/>
      <c r="BK41" s="86"/>
      <c r="BL41" s="89">
        <f t="shared" si="8"/>
        <v>1.0190589036456248</v>
      </c>
      <c r="BM41" s="86"/>
      <c r="BN41" s="89">
        <f t="shared" si="9"/>
        <v>1.8851671355822646</v>
      </c>
      <c r="BO41" s="86"/>
      <c r="BP41" s="86"/>
    </row>
    <row r="42" spans="1:68" ht="13.5" customHeight="1" x14ac:dyDescent="0.2">
      <c r="B42" s="22"/>
      <c r="C42" s="23"/>
      <c r="D42" s="29" t="s">
        <v>135</v>
      </c>
      <c r="E42" s="29" t="s">
        <v>213</v>
      </c>
      <c r="F42" s="29" t="s">
        <v>71</v>
      </c>
      <c r="G42" s="29" t="s">
        <v>198</v>
      </c>
      <c r="H42" s="29" t="s">
        <v>73</v>
      </c>
      <c r="I42" s="29" t="s">
        <v>137</v>
      </c>
      <c r="J42" s="29">
        <v>-6.64</v>
      </c>
      <c r="K42" s="29" t="s">
        <v>75</v>
      </c>
      <c r="L42" s="29">
        <v>-0.69</v>
      </c>
      <c r="M42" s="29" t="s">
        <v>75</v>
      </c>
      <c r="N42" s="29">
        <v>30.2</v>
      </c>
      <c r="O42" s="29" t="s">
        <v>75</v>
      </c>
      <c r="P42" s="29">
        <v>1.79</v>
      </c>
      <c r="Q42" s="29" t="s">
        <v>191</v>
      </c>
      <c r="R42" s="29">
        <v>-0.36199999999999999</v>
      </c>
      <c r="S42" s="29" t="s">
        <v>99</v>
      </c>
      <c r="T42" s="29">
        <v>9.9160000000000004</v>
      </c>
      <c r="U42" s="29" t="s">
        <v>214</v>
      </c>
      <c r="V42" s="29">
        <v>-0.123</v>
      </c>
      <c r="W42" s="29" t="s">
        <v>215</v>
      </c>
      <c r="X42" s="29">
        <v>9.5969999999999995</v>
      </c>
      <c r="Y42" s="29" t="s">
        <v>216</v>
      </c>
      <c r="Z42" s="29">
        <v>2.5910000000000002</v>
      </c>
      <c r="AA42" s="29" t="s">
        <v>217</v>
      </c>
      <c r="AB42" s="29">
        <v>2.8175150344298647E-4</v>
      </c>
      <c r="AC42" s="29" t="s">
        <v>218</v>
      </c>
      <c r="AD42" s="29">
        <v>-0.36299999999999999</v>
      </c>
      <c r="AE42" s="29">
        <v>1.0745293229951391</v>
      </c>
      <c r="AF42" s="29">
        <v>0.97939021964098683</v>
      </c>
      <c r="AG42" s="29">
        <v>0.58899999999999997</v>
      </c>
      <c r="AH42" s="29">
        <v>0</v>
      </c>
      <c r="AI42" s="29">
        <v>-2.5181149798096767E-3</v>
      </c>
      <c r="AJ42" s="29" t="s">
        <v>219</v>
      </c>
      <c r="AK42" s="29">
        <v>-9.8000000000000004E-2</v>
      </c>
      <c r="AL42" s="29">
        <v>1.1300875477993435</v>
      </c>
      <c r="AM42" s="29">
        <v>0.39502200698655576</v>
      </c>
      <c r="AN42" s="29">
        <v>0.28499999999999998</v>
      </c>
      <c r="AO42" s="29">
        <v>0</v>
      </c>
      <c r="AP42" s="29">
        <v>-6.65</v>
      </c>
      <c r="AS42" s="29">
        <v>-9.4</v>
      </c>
      <c r="AV42" s="29">
        <v>21.23</v>
      </c>
      <c r="AY42" s="29">
        <v>0.58899999999999997</v>
      </c>
      <c r="BB42" s="29"/>
      <c r="BC42" s="29"/>
      <c r="BD42" s="29">
        <v>0.28499999999999998</v>
      </c>
      <c r="BI42" s="29">
        <f>SQRT((BG2*(10^6))/(AY42-BH2))-273.15</f>
        <v>26.658367914013354</v>
      </c>
      <c r="BL42" s="29">
        <f t="shared" si="8"/>
        <v>1.0289080510118005</v>
      </c>
      <c r="BN42" s="29">
        <f t="shared" si="9"/>
        <v>-7.4623296068585887</v>
      </c>
    </row>
    <row r="43" spans="1:68" ht="13.5" customHeight="1" x14ac:dyDescent="0.2">
      <c r="B43" s="22"/>
      <c r="C43" s="23"/>
    </row>
    <row r="44" spans="1:68" ht="13.5" customHeight="1" x14ac:dyDescent="0.2">
      <c r="A44" s="30"/>
      <c r="B44" s="31">
        <v>1</v>
      </c>
      <c r="C44" s="32"/>
      <c r="D44" s="33" t="str">
        <f>G46</f>
        <v>Xifeng S M 09</v>
      </c>
      <c r="E44" s="30"/>
      <c r="F44" s="30"/>
      <c r="G44" s="30"/>
      <c r="H44" s="30"/>
      <c r="I44" s="30"/>
      <c r="J44" s="30"/>
      <c r="K44" s="33" t="e">
        <f>STDEV(J46)/SQRT(COUNT(J46))</f>
        <v>#DIV/0!</v>
      </c>
      <c r="L44" s="30"/>
      <c r="M44" s="33" t="e">
        <f>STDEV(L46)/SQRT(COUNT(L46))</f>
        <v>#DIV/0!</v>
      </c>
      <c r="N44" s="30"/>
      <c r="O44" s="33" t="e">
        <f>STDEV(N46)/SQRT(COUNT(N46))</f>
        <v>#DIV/0!</v>
      </c>
      <c r="P44" s="30"/>
      <c r="Q44" s="33" t="e">
        <f>STDEV(P46)/SQRT(COUNT(P46))</f>
        <v>#DIV/0!</v>
      </c>
      <c r="R44" s="30"/>
      <c r="S44" s="33" t="e">
        <f>STDEV(R46)/SQRT(COUNT(R46))</f>
        <v>#DIV/0!</v>
      </c>
      <c r="T44" s="30"/>
      <c r="U44" s="33" t="e">
        <f>STDEV(T46)/SQRT(COUNT(T46))</f>
        <v>#DIV/0!</v>
      </c>
      <c r="V44" s="30"/>
      <c r="W44" s="33" t="e">
        <f>STDEV(V46)/SQRT(COUNT(V46))</f>
        <v>#DIV/0!</v>
      </c>
      <c r="X44" s="30"/>
      <c r="Y44" s="33" t="e">
        <f>STDEV(X46)/SQRT(COUNT(X46))</f>
        <v>#DIV/0!</v>
      </c>
      <c r="Z44" s="30"/>
      <c r="AA44" s="33" t="e">
        <f>STDEV(Z46)/SQRT(COUNT(Z46))</f>
        <v>#DIV/0!</v>
      </c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3">
        <f>AVERAGE(AP46)</f>
        <v>-6.56</v>
      </c>
      <c r="AR44" s="33" t="e">
        <f>STDEV(AP46)</f>
        <v>#DIV/0!</v>
      </c>
      <c r="AS44" s="30"/>
      <c r="AT44" s="33">
        <f>AVERAGE(AS46)</f>
        <v>-8.1300000000000008</v>
      </c>
      <c r="AU44" s="33" t="e">
        <f>STDEV(AS46)</f>
        <v>#DIV/0!</v>
      </c>
      <c r="AV44" s="30"/>
      <c r="AW44" s="33">
        <f>AVERAGE(AV46)</f>
        <v>22.54</v>
      </c>
      <c r="AX44" s="33" t="e">
        <f>STDEV(AV46)</f>
        <v>#DIV/0!</v>
      </c>
      <c r="AY44" s="30"/>
      <c r="AZ44" s="33">
        <f>AVERAGE(AY46)</f>
        <v>0.61</v>
      </c>
      <c r="BA44" s="33" t="e">
        <f>STDEV(AY46)/SQRT(COUNT(AY46))</f>
        <v>#DIV/0!</v>
      </c>
      <c r="BB44" s="30"/>
      <c r="BC44" s="30"/>
      <c r="BD44" s="30"/>
      <c r="BE44" s="33">
        <f>AVERAGE(BD46)</f>
        <v>0.29499999999999998</v>
      </c>
      <c r="BF44" s="33" t="e">
        <f>STDEV(BD46)/SQRT(COUNT(BD46))</f>
        <v>#DIV/0!</v>
      </c>
      <c r="BG44" s="30"/>
      <c r="BH44" s="30"/>
      <c r="BI44" s="30"/>
      <c r="BJ44" s="33">
        <f>AVERAGE(BI46)</f>
        <v>19.673520290101919</v>
      </c>
      <c r="BK44" s="33" t="e">
        <f>STDEV(BI46)/SQRT(COUNT(BI46))</f>
        <v>#DIV/0!</v>
      </c>
      <c r="BL44" s="30"/>
      <c r="BM44" s="33">
        <f>AVERAGE(BL46)</f>
        <v>1.0303727900389656</v>
      </c>
      <c r="BN44" s="30"/>
      <c r="BO44" s="33">
        <f>AVERAGE(BN46)</f>
        <v>-7.60189915212095</v>
      </c>
      <c r="BP44" s="33" t="e">
        <f>STDEV(BN46)/SQRT(COUNT(BN46))</f>
        <v>#DIV/0!</v>
      </c>
    </row>
    <row r="45" spans="1:68" ht="13.5" customHeight="1" x14ac:dyDescent="0.2">
      <c r="B45" s="22"/>
      <c r="C45" s="23"/>
      <c r="D45" s="29" t="s">
        <v>220</v>
      </c>
      <c r="AP45" s="29">
        <v>-6.56</v>
      </c>
      <c r="AS45" s="29">
        <v>-8.1300000000000008</v>
      </c>
      <c r="AV45" s="29">
        <v>22.54</v>
      </c>
      <c r="AY45" s="29">
        <v>0.61</v>
      </c>
      <c r="BB45" s="29"/>
      <c r="BC45" s="29"/>
      <c r="BD45" s="29">
        <v>0.29499999999999998</v>
      </c>
    </row>
    <row r="46" spans="1:68" ht="13.5" customHeight="1" x14ac:dyDescent="0.2">
      <c r="B46" s="22"/>
      <c r="C46" s="23"/>
      <c r="D46" s="29" t="s">
        <v>69</v>
      </c>
      <c r="E46" s="29" t="s">
        <v>221</v>
      </c>
      <c r="F46" s="29" t="s">
        <v>71</v>
      </c>
      <c r="G46" s="29" t="s">
        <v>222</v>
      </c>
      <c r="H46" s="29" t="s">
        <v>73</v>
      </c>
      <c r="I46" s="29" t="s">
        <v>137</v>
      </c>
      <c r="J46" s="29">
        <v>-6.55</v>
      </c>
      <c r="K46" s="29" t="s">
        <v>75</v>
      </c>
      <c r="L46" s="29">
        <v>0.57999999999999996</v>
      </c>
      <c r="M46" s="29" t="s">
        <v>75</v>
      </c>
      <c r="N46" s="29">
        <v>31.52</v>
      </c>
      <c r="O46" s="29" t="s">
        <v>75</v>
      </c>
      <c r="P46" s="29">
        <v>3.2050000000000001</v>
      </c>
      <c r="Q46" s="29" t="s">
        <v>223</v>
      </c>
      <c r="R46" s="29">
        <v>-0.34300000000000003</v>
      </c>
      <c r="S46" s="29" t="s">
        <v>223</v>
      </c>
      <c r="T46" s="29">
        <v>12.496</v>
      </c>
      <c r="U46" s="29" t="s">
        <v>168</v>
      </c>
      <c r="V46" s="29">
        <v>-0.12</v>
      </c>
      <c r="W46" s="29" t="s">
        <v>99</v>
      </c>
      <c r="X46" s="29">
        <v>17.356000000000002</v>
      </c>
      <c r="Y46" s="29" t="s">
        <v>224</v>
      </c>
      <c r="Z46" s="29">
        <v>7.625</v>
      </c>
      <c r="AA46" s="29" t="s">
        <v>225</v>
      </c>
      <c r="AB46" s="29">
        <v>2.8175150344298577E-4</v>
      </c>
      <c r="AC46" s="29" t="s">
        <v>226</v>
      </c>
      <c r="AD46" s="29">
        <v>-0.34399999999999997</v>
      </c>
      <c r="AE46" s="29">
        <v>1.0745293229951391</v>
      </c>
      <c r="AF46" s="29">
        <v>0.97939021964098694</v>
      </c>
      <c r="AG46" s="29">
        <v>0.61</v>
      </c>
      <c r="AH46" s="29">
        <v>0</v>
      </c>
      <c r="AI46" s="29">
        <v>-2.5181149798096767E-3</v>
      </c>
      <c r="AJ46" s="29" t="s">
        <v>227</v>
      </c>
      <c r="AK46" s="29">
        <v>-8.7999999999999995E-2</v>
      </c>
      <c r="AL46" s="29">
        <v>1.1300875477993433</v>
      </c>
      <c r="AM46" s="29">
        <v>0.39502200698655582</v>
      </c>
      <c r="AN46" s="29">
        <v>0.29499999999999998</v>
      </c>
      <c r="AO46" s="29">
        <v>0</v>
      </c>
      <c r="AP46" s="29">
        <v>-6.56</v>
      </c>
      <c r="AS46" s="29">
        <v>-8.1300000000000008</v>
      </c>
      <c r="AV46" s="29">
        <v>22.54</v>
      </c>
      <c r="AY46" s="29">
        <v>0.61</v>
      </c>
      <c r="BB46" s="29"/>
      <c r="BC46" s="29"/>
      <c r="BD46" s="29">
        <v>0.29499999999999998</v>
      </c>
      <c r="BI46" s="29">
        <f>SQRT((BG2*(10^6))/(AY46-BH2))-273.15</f>
        <v>19.673520290101919</v>
      </c>
      <c r="BL46" s="29">
        <f>IF(H46="Calcite",EXP((((18.03*10^3)/(BI46+273.15))-32.42)/1000),IF(H46="Aragonite",EXP((((17.88*10^3)/(BI46+273.15))-31.14)/1000),IF(H46="Dolomite",EXP((((18.02*10^3)/(BI46+273.15))-29.38)/1000),"")))</f>
        <v>1.0303727900389656</v>
      </c>
      <c r="BN46" s="29">
        <f>((AV46+1000)/BL46)-1000</f>
        <v>-7.60189915212095</v>
      </c>
    </row>
    <row r="47" spans="1:68" ht="13.5" customHeight="1" x14ac:dyDescent="0.2">
      <c r="B47" s="22"/>
      <c r="C47" s="23"/>
    </row>
    <row r="48" spans="1:68" ht="13.5" customHeight="1" x14ac:dyDescent="0.2">
      <c r="A48" s="30"/>
      <c r="B48" s="31">
        <v>1</v>
      </c>
      <c r="C48" s="32"/>
      <c r="D48" s="33" t="str">
        <f>G50</f>
        <v>Xifeng S M 10</v>
      </c>
      <c r="E48" s="30"/>
      <c r="F48" s="30"/>
      <c r="G48" s="30"/>
      <c r="H48" s="30"/>
      <c r="I48" s="30"/>
      <c r="J48" s="30"/>
      <c r="K48" s="33">
        <f>STDEV(J50:J52)/SQRT(COUNT(J50:J52))</f>
        <v>4.702245326555312E-2</v>
      </c>
      <c r="L48" s="30"/>
      <c r="M48" s="33">
        <f>STDEV(L50:L52)/SQRT(COUNT(L50:L52))</f>
        <v>0.10170764201594902</v>
      </c>
      <c r="N48" s="30"/>
      <c r="O48" s="33">
        <f>STDEV(N50:N52)/SQRT(COUNT(N50:N52))</f>
        <v>0.10170764201594985</v>
      </c>
      <c r="P48" s="30"/>
      <c r="Q48" s="33">
        <f>STDEV(P50:P52)/SQRT(COUNT(P50:P52))</f>
        <v>8.0635668975405111E-2</v>
      </c>
      <c r="R48" s="30"/>
      <c r="S48" s="33">
        <f>STDEV(R50:R52)/SQRT(COUNT(R50:R52))</f>
        <v>9.6740776189659455E-2</v>
      </c>
      <c r="T48" s="30"/>
      <c r="U48" s="33">
        <f>STDEV(T50:T52)/SQRT(COUNT(T50:T52))</f>
        <v>1.2156647472793549</v>
      </c>
      <c r="V48" s="30"/>
      <c r="W48" s="33">
        <f>STDEV(V50:V52)/SQRT(COUNT(V50:V52))</f>
        <v>1.1629807010914286</v>
      </c>
      <c r="X48" s="30"/>
      <c r="Y48" s="33">
        <f>STDEV(X50:X52)/SQRT(COUNT(X50:X52))</f>
        <v>468.79731399223408</v>
      </c>
      <c r="Z48" s="30"/>
      <c r="AA48" s="33">
        <f>STDEV(Z50:Z52)/SQRT(COUNT(Z50:Z52))</f>
        <v>460.7842095592157</v>
      </c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3">
        <f>AVERAGE(AP52)</f>
        <v>-8.25</v>
      </c>
      <c r="AR48" s="33" t="e">
        <f>STDEV(AP52)</f>
        <v>#DIV/0!</v>
      </c>
      <c r="AS48" s="30"/>
      <c r="AT48" s="33">
        <f>AVERAGE(AS52)</f>
        <v>-3.44</v>
      </c>
      <c r="AU48" s="33" t="e">
        <f>STDEV(AS52)</f>
        <v>#DIV/0!</v>
      </c>
      <c r="AV48" s="30"/>
      <c r="AW48" s="33">
        <f>AVERAGE(AV52)</f>
        <v>27.37</v>
      </c>
      <c r="AX48" s="33" t="e">
        <f>STDEV(AV52)</f>
        <v>#DIV/0!</v>
      </c>
      <c r="AY48" s="30"/>
      <c r="AZ48" s="33">
        <f>AVERAGE(AY52)</f>
        <v>0.58799999999999997</v>
      </c>
      <c r="BA48" s="33" t="e">
        <f>STDEV(AY52)/SQRT(COUNT(AY52))</f>
        <v>#DIV/0!</v>
      </c>
      <c r="BB48" s="30"/>
      <c r="BC48" s="30"/>
      <c r="BD48" s="30"/>
      <c r="BE48" s="33">
        <f>AVERAGE(BD52)</f>
        <v>0.318</v>
      </c>
      <c r="BF48" s="33" t="e">
        <f>STDEV(BD52)/SQRT(COUNT(BD52))</f>
        <v>#DIV/0!</v>
      </c>
      <c r="BG48" s="30"/>
      <c r="BH48" s="30"/>
      <c r="BI48" s="30"/>
      <c r="BJ48" s="33">
        <f>AVERAGE(BI52)</f>
        <v>27.003570524519205</v>
      </c>
      <c r="BK48" s="33" t="e">
        <f>STDEV(BI52)/SQRT(COUNT(BI52))</f>
        <v>#DIV/0!</v>
      </c>
      <c r="BL48" s="30"/>
      <c r="BM48" s="33">
        <f>AVERAGE(BL50:BL52)</f>
        <v>1.0262170810686675</v>
      </c>
      <c r="BN48" s="30"/>
      <c r="BO48" s="33">
        <f>AVERAGE(BN52)</f>
        <v>-1.4263493584489879</v>
      </c>
      <c r="BP48" s="33"/>
    </row>
    <row r="49" spans="1:68" ht="13.5" customHeight="1" x14ac:dyDescent="0.2">
      <c r="B49" s="22"/>
      <c r="C49" s="23"/>
      <c r="D49" s="29" t="s">
        <v>228</v>
      </c>
      <c r="AP49" s="29">
        <v>-8.35</v>
      </c>
      <c r="AS49" s="29">
        <v>-3.77</v>
      </c>
      <c r="AV49" s="29">
        <v>27.04</v>
      </c>
      <c r="AY49" s="29">
        <v>0.56799999999999995</v>
      </c>
      <c r="BB49" s="29"/>
      <c r="BC49" s="29"/>
      <c r="BD49" s="29">
        <v>2.67</v>
      </c>
    </row>
    <row r="50" spans="1:68" s="90" customFormat="1" ht="13.5" customHeight="1" x14ac:dyDescent="0.2">
      <c r="A50" s="86" t="s">
        <v>648</v>
      </c>
      <c r="B50" s="87"/>
      <c r="C50" s="88"/>
      <c r="D50" s="89" t="s">
        <v>69</v>
      </c>
      <c r="E50" s="89" t="s">
        <v>229</v>
      </c>
      <c r="F50" s="89" t="s">
        <v>71</v>
      </c>
      <c r="G50" s="89" t="s">
        <v>230</v>
      </c>
      <c r="H50" s="89" t="s">
        <v>73</v>
      </c>
      <c r="I50" s="89" t="s">
        <v>74</v>
      </c>
      <c r="J50" s="89">
        <v>-8.39</v>
      </c>
      <c r="K50" s="89" t="s">
        <v>117</v>
      </c>
      <c r="L50" s="89">
        <v>4.97</v>
      </c>
      <c r="M50" s="89" t="s">
        <v>97</v>
      </c>
      <c r="N50" s="89">
        <v>36.049999999999997</v>
      </c>
      <c r="O50" s="89" t="s">
        <v>97</v>
      </c>
      <c r="P50" s="89">
        <v>6.0890000000000004</v>
      </c>
      <c r="Q50" s="89" t="s">
        <v>231</v>
      </c>
      <c r="R50" s="89">
        <v>-0.13500000000000001</v>
      </c>
      <c r="S50" s="89" t="s">
        <v>183</v>
      </c>
      <c r="T50" s="89">
        <v>22.280999999999999</v>
      </c>
      <c r="U50" s="89" t="s">
        <v>232</v>
      </c>
      <c r="V50" s="89">
        <v>0.754</v>
      </c>
      <c r="W50" s="89" t="s">
        <v>233</v>
      </c>
      <c r="X50" s="89">
        <v>272.26799999999997</v>
      </c>
      <c r="Y50" s="89" t="s">
        <v>234</v>
      </c>
      <c r="Z50" s="89">
        <v>251.43299999999999</v>
      </c>
      <c r="AA50" s="89" t="s">
        <v>235</v>
      </c>
      <c r="AB50" s="89">
        <v>-1.6408236179866193E-4</v>
      </c>
      <c r="AC50" s="89" t="s">
        <v>236</v>
      </c>
      <c r="AD50" s="89">
        <v>-0.13400000000000001</v>
      </c>
      <c r="AE50" s="89">
        <v>1.0877881459559104</v>
      </c>
      <c r="AF50" s="89">
        <v>0.89464121034958399</v>
      </c>
      <c r="AG50" s="89">
        <v>0.749</v>
      </c>
      <c r="AH50" s="89">
        <v>0</v>
      </c>
      <c r="AI50" s="89">
        <v>-1.8770573972348584E-3</v>
      </c>
      <c r="AJ50" s="89" t="s">
        <v>237</v>
      </c>
      <c r="AK50" s="89">
        <v>0.79600000000000004</v>
      </c>
      <c r="AL50" s="89">
        <v>1.5375521733287336</v>
      </c>
      <c r="AM50" s="89">
        <v>0.33182973399962717</v>
      </c>
      <c r="AN50" s="89">
        <v>1.556</v>
      </c>
      <c r="AO50" s="89">
        <v>0</v>
      </c>
      <c r="AP50" s="89">
        <v>-8.4600000000000009</v>
      </c>
      <c r="AQ50" s="86"/>
      <c r="AR50" s="86"/>
      <c r="AS50" s="89">
        <v>-4.05</v>
      </c>
      <c r="AT50" s="86"/>
      <c r="AU50" s="86"/>
      <c r="AV50" s="89">
        <v>26.74</v>
      </c>
      <c r="AW50" s="86"/>
      <c r="AX50" s="86"/>
      <c r="AY50" s="89">
        <v>0.749</v>
      </c>
      <c r="AZ50" s="86"/>
      <c r="BA50" s="86"/>
      <c r="BB50" s="89"/>
      <c r="BC50" s="89"/>
      <c r="BD50" s="89">
        <v>1.556</v>
      </c>
      <c r="BE50" s="86"/>
      <c r="BF50" s="86"/>
      <c r="BG50" s="86"/>
      <c r="BH50" s="86"/>
      <c r="BI50" s="89">
        <f>SQRT((BG2*(10^6))/(AY50-BH2))-273.15</f>
        <v>-16.802022215337672</v>
      </c>
      <c r="BJ50" s="86"/>
      <c r="BK50" s="86"/>
      <c r="BL50" s="89">
        <f t="shared" ref="BL50:BL52" si="10">IF(H50="Calcite",EXP((((18.03*10^3)/(BI50+273.15))-32.42)/1000),IF(H50="Aragonite",EXP((((17.88*10^3)/(BI50+273.15))-31.14)/1000),IF(H50="Dolomite",EXP((((18.02*10^3)/(BI50+273.15))-29.38)/1000),"")))</f>
        <v>1.039363951628107</v>
      </c>
      <c r="BM50" s="86"/>
      <c r="BN50" s="89">
        <f t="shared" ref="BN50:BN52" si="11">((AV50+1000)/BL50)-1000</f>
        <v>-12.145843242236992</v>
      </c>
      <c r="BO50" s="86"/>
      <c r="BP50" s="86"/>
    </row>
    <row r="51" spans="1:68" s="90" customFormat="1" ht="13.5" customHeight="1" x14ac:dyDescent="0.2">
      <c r="A51" s="86" t="s">
        <v>649</v>
      </c>
      <c r="B51" s="87"/>
      <c r="C51" s="88"/>
      <c r="D51" s="89" t="s">
        <v>105</v>
      </c>
      <c r="E51" s="89" t="s">
        <v>238</v>
      </c>
      <c r="F51" s="89" t="s">
        <v>71</v>
      </c>
      <c r="G51" s="89" t="s">
        <v>230</v>
      </c>
      <c r="H51" s="89" t="s">
        <v>73</v>
      </c>
      <c r="I51" s="89" t="s">
        <v>74</v>
      </c>
      <c r="J51" s="89">
        <v>-8.26</v>
      </c>
      <c r="K51" s="89" t="s">
        <v>117</v>
      </c>
      <c r="L51" s="89">
        <v>5.22</v>
      </c>
      <c r="M51" s="89" t="s">
        <v>96</v>
      </c>
      <c r="N51" s="89">
        <v>36.299999999999997</v>
      </c>
      <c r="O51" s="89" t="s">
        <v>96</v>
      </c>
      <c r="P51" s="89">
        <v>6.1390000000000002</v>
      </c>
      <c r="Q51" s="89" t="s">
        <v>239</v>
      </c>
      <c r="R51" s="89">
        <v>-0.46200000000000002</v>
      </c>
      <c r="S51" s="89" t="s">
        <v>240</v>
      </c>
      <c r="T51" s="89">
        <v>25.818999999999999</v>
      </c>
      <c r="U51" s="89" t="s">
        <v>241</v>
      </c>
      <c r="V51" s="89">
        <v>3.7269999999999999</v>
      </c>
      <c r="W51" s="89" t="s">
        <v>242</v>
      </c>
      <c r="X51" s="89">
        <v>1536.3309999999999</v>
      </c>
      <c r="Y51" s="89" t="s">
        <v>243</v>
      </c>
      <c r="Z51" s="89">
        <v>1493.251</v>
      </c>
      <c r="AA51" s="89" t="s">
        <v>244</v>
      </c>
      <c r="AB51" s="89">
        <v>-1.6408236179866903E-4</v>
      </c>
      <c r="AC51" s="89" t="s">
        <v>245</v>
      </c>
      <c r="AD51" s="89">
        <v>-0.46100000000000002</v>
      </c>
      <c r="AE51" s="89">
        <v>1.1965219441796755</v>
      </c>
      <c r="AF51" s="89">
        <v>0.91739673550776835</v>
      </c>
      <c r="AG51" s="89">
        <v>0.36499999999999999</v>
      </c>
      <c r="AH51" s="89">
        <v>0</v>
      </c>
      <c r="AI51" s="89">
        <v>-1.8770573972348599E-3</v>
      </c>
      <c r="AJ51" s="89" t="s">
        <v>246</v>
      </c>
      <c r="AK51" s="89">
        <v>3.7759999999999998</v>
      </c>
      <c r="AL51" s="89">
        <v>1.5375521733287332</v>
      </c>
      <c r="AM51" s="89">
        <v>0.33182973399962717</v>
      </c>
      <c r="AN51" s="89">
        <v>6.1369999999999996</v>
      </c>
      <c r="AO51" s="89">
        <v>0</v>
      </c>
      <c r="AP51" s="89">
        <v>-8.33</v>
      </c>
      <c r="AQ51" s="86"/>
      <c r="AR51" s="86"/>
      <c r="AS51" s="89">
        <v>-3.81</v>
      </c>
      <c r="AT51" s="86"/>
      <c r="AU51" s="86"/>
      <c r="AV51" s="89">
        <v>26.99</v>
      </c>
      <c r="AW51" s="86"/>
      <c r="AX51" s="86"/>
      <c r="AY51" s="89">
        <v>0.36499999999999999</v>
      </c>
      <c r="AZ51" s="86"/>
      <c r="BA51" s="86"/>
      <c r="BB51" s="89"/>
      <c r="BC51" s="89"/>
      <c r="BD51" s="89">
        <v>6.1369999999999996</v>
      </c>
      <c r="BE51" s="86"/>
      <c r="BF51" s="86"/>
      <c r="BG51" s="86"/>
      <c r="BH51" s="86"/>
      <c r="BI51" s="89">
        <f>SQRT((BG2*(10^6))/(AY51-BH2))-273.15</f>
        <v>157.32422323762654</v>
      </c>
      <c r="BJ51" s="86"/>
      <c r="BK51" s="86"/>
      <c r="BL51" s="89">
        <f t="shared" si="10"/>
        <v>1.0104498098959505</v>
      </c>
      <c r="BM51" s="86"/>
      <c r="BN51" s="89">
        <f t="shared" si="11"/>
        <v>16.369135747328983</v>
      </c>
      <c r="BO51" s="86"/>
      <c r="BP51" s="86"/>
    </row>
    <row r="52" spans="1:68" ht="13.5" customHeight="1" x14ac:dyDescent="0.2">
      <c r="B52" s="22"/>
      <c r="C52" s="23"/>
      <c r="D52" s="29" t="s">
        <v>135</v>
      </c>
      <c r="E52" s="29" t="s">
        <v>247</v>
      </c>
      <c r="F52" s="29" t="s">
        <v>71</v>
      </c>
      <c r="G52" s="29" t="s">
        <v>230</v>
      </c>
      <c r="H52" s="29" t="s">
        <v>73</v>
      </c>
      <c r="I52" s="29" t="s">
        <v>137</v>
      </c>
      <c r="J52" s="29">
        <v>-8.24</v>
      </c>
      <c r="K52" s="29" t="s">
        <v>75</v>
      </c>
      <c r="L52" s="29">
        <v>5.31</v>
      </c>
      <c r="M52" s="29" t="s">
        <v>75</v>
      </c>
      <c r="N52" s="29">
        <v>36.39</v>
      </c>
      <c r="O52" s="29" t="s">
        <v>75</v>
      </c>
      <c r="P52" s="29">
        <v>6.3520000000000003</v>
      </c>
      <c r="Q52" s="29" t="s">
        <v>248</v>
      </c>
      <c r="R52" s="29">
        <v>-0.36199999999999999</v>
      </c>
      <c r="S52" s="29" t="s">
        <v>249</v>
      </c>
      <c r="T52" s="29">
        <v>22.071999999999999</v>
      </c>
      <c r="U52" s="29" t="s">
        <v>250</v>
      </c>
      <c r="V52" s="29">
        <v>-0.114</v>
      </c>
      <c r="W52" s="29" t="s">
        <v>248</v>
      </c>
      <c r="X52" s="29">
        <v>21.38</v>
      </c>
      <c r="Y52" s="29" t="s">
        <v>251</v>
      </c>
      <c r="Z52" s="29">
        <v>3.8290000000000002</v>
      </c>
      <c r="AA52" s="29" t="s">
        <v>252</v>
      </c>
      <c r="AB52" s="29">
        <v>2.6537494684951543E-4</v>
      </c>
      <c r="AC52" s="29" t="s">
        <v>253</v>
      </c>
      <c r="AD52" s="29">
        <v>-0.36399999999999999</v>
      </c>
      <c r="AE52" s="29">
        <v>1.0661052230384245</v>
      </c>
      <c r="AF52" s="29">
        <v>0.97648775398767074</v>
      </c>
      <c r="AG52" s="29">
        <v>0.58799999999999997</v>
      </c>
      <c r="AH52" s="29">
        <v>0</v>
      </c>
      <c r="AI52" s="29">
        <v>-2.3993961086486628E-3</v>
      </c>
      <c r="AJ52" s="29" t="s">
        <v>254</v>
      </c>
      <c r="AK52" s="29">
        <v>-6.0999999999999999E-2</v>
      </c>
      <c r="AL52" s="29">
        <v>1.1027915089645031</v>
      </c>
      <c r="AM52" s="29">
        <v>0.38548067891483356</v>
      </c>
      <c r="AN52" s="29">
        <v>0.318</v>
      </c>
      <c r="AO52" s="29">
        <v>0</v>
      </c>
      <c r="AP52" s="29">
        <v>-8.25</v>
      </c>
      <c r="AS52" s="29">
        <v>-3.44</v>
      </c>
      <c r="AV52" s="29">
        <v>27.37</v>
      </c>
      <c r="AY52" s="29">
        <v>0.58799999999999997</v>
      </c>
      <c r="BB52" s="29"/>
      <c r="BC52" s="29"/>
      <c r="BD52" s="29">
        <v>0.318</v>
      </c>
      <c r="BI52" s="29">
        <f>SQRT((BG2*(10^6))/(AY52-BH2))-273.15</f>
        <v>27.003570524519205</v>
      </c>
      <c r="BL52" s="29">
        <f t="shared" si="10"/>
        <v>1.0288374816819452</v>
      </c>
      <c r="BN52" s="29">
        <f t="shared" si="11"/>
        <v>-1.4263493584489879</v>
      </c>
    </row>
    <row r="53" spans="1:68" ht="13.5" customHeight="1" x14ac:dyDescent="0.2">
      <c r="B53" s="22"/>
      <c r="C53" s="23"/>
    </row>
    <row r="54" spans="1:68" ht="13.5" customHeight="1" x14ac:dyDescent="0.2">
      <c r="A54" s="30"/>
      <c r="B54" s="31">
        <v>1</v>
      </c>
      <c r="C54" s="32"/>
      <c r="D54" s="33" t="str">
        <f>G56</f>
        <v>Xifeng S M 11</v>
      </c>
      <c r="E54" s="30"/>
      <c r="F54" s="30"/>
      <c r="G54" s="30"/>
      <c r="H54" s="30"/>
      <c r="I54" s="30"/>
      <c r="J54" s="30"/>
      <c r="K54" s="33">
        <f>STDEV(J56:J57)/SQRT(COUNT(J56:J57))</f>
        <v>1.0000000000000231E-2</v>
      </c>
      <c r="L54" s="30"/>
      <c r="M54" s="33">
        <f>STDEV(L56:L57)/SQRT(COUNT(L56:L57))</f>
        <v>0.12999999999999998</v>
      </c>
      <c r="N54" s="30"/>
      <c r="O54" s="33">
        <f>STDEV(N56:N57)/SQRT(COUNT(N56:N57))</f>
        <v>0.13499999999999979</v>
      </c>
      <c r="P54" s="30"/>
      <c r="Q54" s="33">
        <f>STDEV(P56:P57)/SQRT(COUNT(P56:P57))</f>
        <v>0.122</v>
      </c>
      <c r="R54" s="30"/>
      <c r="S54" s="33">
        <f>STDEV(R56:R57)/SQRT(COUNT(R56:R57))</f>
        <v>2.0000000000000018E-2</v>
      </c>
      <c r="T54" s="30"/>
      <c r="U54" s="33">
        <f>STDEV(T56:T57)/SQRT(COUNT(T56:T57))</f>
        <v>1.599000000000002</v>
      </c>
      <c r="V54" s="30"/>
      <c r="W54" s="33">
        <f>STDEV(V56:V57)/SQRT(COUNT(V56:V57))</f>
        <v>1.8445</v>
      </c>
      <c r="X54" s="30"/>
      <c r="Y54" s="33">
        <f>STDEV(X56:X57)/SQRT(COUNT(X56:X57))</f>
        <v>743.84799999999996</v>
      </c>
      <c r="Z54" s="30"/>
      <c r="AA54" s="33">
        <f>STDEV(Z56:Z57)/SQRT(COUNT(Z56:Z57))</f>
        <v>739.89800000000002</v>
      </c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3">
        <f>AVERAGE(AP57)</f>
        <v>-6.23</v>
      </c>
      <c r="AR54" s="33" t="e">
        <f>STDEV(AP57)</f>
        <v>#DIV/0!</v>
      </c>
      <c r="AS54" s="30"/>
      <c r="AT54" s="33">
        <f>AVERAGE(AS57)</f>
        <v>-9.98</v>
      </c>
      <c r="AU54" s="33" t="e">
        <f>STDEV(AS57)</f>
        <v>#DIV/0!</v>
      </c>
      <c r="AV54" s="30"/>
      <c r="AW54" s="33">
        <f>AVERAGE(AV57)</f>
        <v>20.64</v>
      </c>
      <c r="AX54" s="33" t="e">
        <f>STDEV(AV57)</f>
        <v>#DIV/0!</v>
      </c>
      <c r="AY54" s="30"/>
      <c r="AZ54" s="33">
        <f>AVERAGE(AY57)</f>
        <v>0.55800000000000005</v>
      </c>
      <c r="BA54" s="33" t="e">
        <f>STDEV(AY57)/SQRT(COUNT(AY57))</f>
        <v>#DIV/0!</v>
      </c>
      <c r="BB54" s="30"/>
      <c r="BC54" s="30"/>
      <c r="BD54" s="30"/>
      <c r="BE54" s="33">
        <f>AVERAGE(BD57)</f>
        <v>0.27400000000000002</v>
      </c>
      <c r="BF54" s="33" t="e">
        <f>STDEV(BD57)/SQRT(COUNT(BD57))</f>
        <v>#DIV/0!</v>
      </c>
      <c r="BG54" s="30"/>
      <c r="BH54" s="30"/>
      <c r="BI54" s="30"/>
      <c r="BJ54" s="33">
        <f>AVERAGE(BI57)</f>
        <v>37.948341714998207</v>
      </c>
      <c r="BK54" s="33" t="e">
        <f>STDEV(BI57)/SQRT(COUNT(BI57))</f>
        <v>#DIV/0!</v>
      </c>
      <c r="BL54" s="30"/>
      <c r="BM54" s="33">
        <f>AVERAGE(BL56:BL57)</f>
        <v>1.0243308567474707</v>
      </c>
      <c r="BN54" s="30"/>
      <c r="BO54" s="33">
        <f>AVERAGE(BN57)</f>
        <v>-5.8865122360986106</v>
      </c>
      <c r="BP54" s="33"/>
    </row>
    <row r="55" spans="1:68" ht="13.5" customHeight="1" x14ac:dyDescent="0.2">
      <c r="B55" s="22"/>
      <c r="C55" s="23"/>
      <c r="D55" s="29" t="s">
        <v>255</v>
      </c>
      <c r="AP55" s="29">
        <v>-6.27</v>
      </c>
      <c r="AS55" s="29">
        <v>-10.23</v>
      </c>
      <c r="AV55" s="29">
        <v>20.38</v>
      </c>
      <c r="AY55" s="29">
        <v>0.52700000000000002</v>
      </c>
      <c r="BB55" s="29"/>
      <c r="BC55" s="29"/>
      <c r="BD55" s="29">
        <v>3.0569999999999999</v>
      </c>
    </row>
    <row r="56" spans="1:68" s="90" customFormat="1" ht="13.5" customHeight="1" x14ac:dyDescent="0.2">
      <c r="A56" s="86" t="s">
        <v>649</v>
      </c>
      <c r="B56" s="87"/>
      <c r="C56" s="88"/>
      <c r="D56" s="89" t="s">
        <v>69</v>
      </c>
      <c r="E56" s="89" t="s">
        <v>256</v>
      </c>
      <c r="F56" s="89" t="s">
        <v>71</v>
      </c>
      <c r="G56" s="89" t="s">
        <v>257</v>
      </c>
      <c r="H56" s="89" t="s">
        <v>73</v>
      </c>
      <c r="I56" s="89" t="s">
        <v>74</v>
      </c>
      <c r="J56" s="89">
        <v>-6.24</v>
      </c>
      <c r="K56" s="89" t="s">
        <v>117</v>
      </c>
      <c r="L56" s="89">
        <v>-1.53</v>
      </c>
      <c r="M56" s="89" t="s">
        <v>75</v>
      </c>
      <c r="N56" s="89">
        <v>29.34</v>
      </c>
      <c r="O56" s="89" t="s">
        <v>75</v>
      </c>
      <c r="P56" s="89">
        <v>1.333</v>
      </c>
      <c r="Q56" s="89" t="s">
        <v>168</v>
      </c>
      <c r="R56" s="89">
        <v>-0.35199999999999998</v>
      </c>
      <c r="S56" s="89" t="s">
        <v>119</v>
      </c>
      <c r="T56" s="89">
        <v>11.936</v>
      </c>
      <c r="U56" s="89" t="s">
        <v>258</v>
      </c>
      <c r="V56" s="89">
        <v>3.56</v>
      </c>
      <c r="W56" s="89" t="s">
        <v>259</v>
      </c>
      <c r="X56" s="89">
        <v>1491.567</v>
      </c>
      <c r="Y56" s="89" t="s">
        <v>260</v>
      </c>
      <c r="Z56" s="89">
        <v>1477.4390000000001</v>
      </c>
      <c r="AA56" s="89" t="s">
        <v>261</v>
      </c>
      <c r="AB56" s="89">
        <v>-1.6408236179866567E-4</v>
      </c>
      <c r="AC56" s="89" t="s">
        <v>154</v>
      </c>
      <c r="AD56" s="89">
        <v>-0.35199999999999998</v>
      </c>
      <c r="AE56" s="89">
        <v>1.1965219441796757</v>
      </c>
      <c r="AF56" s="89">
        <v>0.91739673550776868</v>
      </c>
      <c r="AG56" s="89">
        <v>0.496</v>
      </c>
      <c r="AH56" s="89">
        <v>0</v>
      </c>
      <c r="AI56" s="89">
        <v>-1.8770573972348578E-3</v>
      </c>
      <c r="AJ56" s="89" t="s">
        <v>262</v>
      </c>
      <c r="AK56" s="89">
        <v>3.5819999999999999</v>
      </c>
      <c r="AL56" s="89">
        <v>1.5375521733287336</v>
      </c>
      <c r="AM56" s="89">
        <v>0.33182973399962717</v>
      </c>
      <c r="AN56" s="89">
        <v>5.84</v>
      </c>
      <c r="AO56" s="89">
        <v>0</v>
      </c>
      <c r="AP56" s="89">
        <v>-6.31</v>
      </c>
      <c r="AQ56" s="86"/>
      <c r="AR56" s="86"/>
      <c r="AS56" s="89">
        <v>-10.48</v>
      </c>
      <c r="AT56" s="86"/>
      <c r="AU56" s="86"/>
      <c r="AV56" s="89">
        <v>20.12</v>
      </c>
      <c r="AW56" s="86"/>
      <c r="AX56" s="86"/>
      <c r="AY56" s="89">
        <v>0.496</v>
      </c>
      <c r="AZ56" s="86"/>
      <c r="BA56" s="86"/>
      <c r="BB56" s="89"/>
      <c r="BC56" s="89"/>
      <c r="BD56" s="89">
        <v>5.84</v>
      </c>
      <c r="BE56" s="86"/>
      <c r="BF56" s="86"/>
      <c r="BG56" s="86"/>
      <c r="BH56" s="86"/>
      <c r="BI56" s="89">
        <f>SQRT((BG2*(10^6))/(AY56-BH2))-273.15</f>
        <v>64.973476529088373</v>
      </c>
      <c r="BJ56" s="86"/>
      <c r="BK56" s="86"/>
      <c r="BL56" s="89">
        <f t="shared" ref="BL56:BL57" si="12">IF(H56="Calcite",EXP((((18.03*10^3)/(BI56+273.15))-32.42)/1000),IF(H56="Aragonite",EXP((((17.88*10^3)/(BI56+273.15))-31.14)/1000),IF(H56="Dolomite",EXP((((18.02*10^3)/(BI56+273.15))-29.38)/1000),"")))</f>
        <v>1.0219781280063613</v>
      </c>
      <c r="BM56" s="86"/>
      <c r="BN56" s="89">
        <f t="shared" ref="BN56:BN57" si="13">((AV56+1000)/BL56)-1000</f>
        <v>-1.8181680756574679</v>
      </c>
      <c r="BO56" s="86"/>
      <c r="BP56" s="86"/>
    </row>
    <row r="57" spans="1:68" ht="13.5" customHeight="1" x14ac:dyDescent="0.2">
      <c r="B57" s="22"/>
      <c r="C57" s="23"/>
      <c r="D57" s="29" t="s">
        <v>105</v>
      </c>
      <c r="E57" s="29" t="s">
        <v>263</v>
      </c>
      <c r="F57" s="29" t="s">
        <v>71</v>
      </c>
      <c r="G57" s="29" t="s">
        <v>257</v>
      </c>
      <c r="H57" s="29" t="s">
        <v>73</v>
      </c>
      <c r="I57" s="29" t="s">
        <v>137</v>
      </c>
      <c r="J57" s="29">
        <v>-6.22</v>
      </c>
      <c r="K57" s="29" t="s">
        <v>75</v>
      </c>
      <c r="L57" s="29">
        <v>-1.27</v>
      </c>
      <c r="M57" s="29" t="s">
        <v>75</v>
      </c>
      <c r="N57" s="29">
        <v>29.61</v>
      </c>
      <c r="O57" s="29" t="s">
        <v>75</v>
      </c>
      <c r="P57" s="29">
        <v>1.577</v>
      </c>
      <c r="Q57" s="29" t="s">
        <v>168</v>
      </c>
      <c r="R57" s="29">
        <v>-0.39200000000000002</v>
      </c>
      <c r="S57" s="29" t="s">
        <v>264</v>
      </c>
      <c r="T57" s="29">
        <v>8.7379999999999995</v>
      </c>
      <c r="U57" s="29" t="s">
        <v>148</v>
      </c>
      <c r="V57" s="29">
        <v>-0.129</v>
      </c>
      <c r="W57" s="29" t="s">
        <v>190</v>
      </c>
      <c r="X57" s="29">
        <v>3.871</v>
      </c>
      <c r="Y57" s="29" t="s">
        <v>265</v>
      </c>
      <c r="Z57" s="29">
        <v>-2.3570000000000002</v>
      </c>
      <c r="AA57" s="29" t="s">
        <v>266</v>
      </c>
      <c r="AB57" s="29">
        <v>2.8175150344297991E-4</v>
      </c>
      <c r="AC57" s="29" t="s">
        <v>267</v>
      </c>
      <c r="AD57" s="29">
        <v>-0.39200000000000002</v>
      </c>
      <c r="AE57" s="29">
        <v>1.0745293229951394</v>
      </c>
      <c r="AF57" s="29">
        <v>0.97939021964098671</v>
      </c>
      <c r="AG57" s="29">
        <v>0.55800000000000005</v>
      </c>
      <c r="AH57" s="29">
        <v>0</v>
      </c>
      <c r="AI57" s="29">
        <v>-2.5181149798096754E-3</v>
      </c>
      <c r="AJ57" s="29" t="s">
        <v>268</v>
      </c>
      <c r="AK57" s="29">
        <v>-0.107</v>
      </c>
      <c r="AL57" s="29">
        <v>1.1300875477993431</v>
      </c>
      <c r="AM57" s="29">
        <v>0.39502200698655576</v>
      </c>
      <c r="AN57" s="29">
        <v>0.27400000000000002</v>
      </c>
      <c r="AO57" s="29">
        <v>0</v>
      </c>
      <c r="AP57" s="29">
        <v>-6.23</v>
      </c>
      <c r="AS57" s="29">
        <v>-9.98</v>
      </c>
      <c r="AV57" s="29">
        <v>20.64</v>
      </c>
      <c r="AY57" s="29">
        <v>0.55800000000000005</v>
      </c>
      <c r="BB57" s="29"/>
      <c r="BC57" s="29"/>
      <c r="BD57" s="29">
        <v>0.27400000000000002</v>
      </c>
      <c r="BI57" s="29">
        <f>SQRT((BG2*(10^6))/(AY57-BH2))-273.15</f>
        <v>37.948341714998207</v>
      </c>
      <c r="BL57" s="29">
        <f t="shared" si="12"/>
        <v>1.0266835854885801</v>
      </c>
      <c r="BN57" s="29">
        <f t="shared" si="13"/>
        <v>-5.8865122360986106</v>
      </c>
    </row>
    <row r="58" spans="1:68" ht="13.5" customHeight="1" x14ac:dyDescent="0.2">
      <c r="B58" s="22"/>
      <c r="C58" s="23"/>
    </row>
    <row r="59" spans="1:68" ht="13.5" customHeight="1" x14ac:dyDescent="0.2">
      <c r="A59" s="30"/>
      <c r="B59" s="31">
        <v>1</v>
      </c>
      <c r="C59" s="32"/>
      <c r="D59" s="33" t="str">
        <f>G61</f>
        <v>Xifeng S M 12</v>
      </c>
      <c r="E59" s="30"/>
      <c r="F59" s="30"/>
      <c r="G59" s="30"/>
      <c r="H59" s="30"/>
      <c r="I59" s="30"/>
      <c r="J59" s="30"/>
      <c r="K59" s="33">
        <f>STDEV(J61:J62)/SQRT(COUNT(J61:J62))</f>
        <v>0.37499999999999994</v>
      </c>
      <c r="L59" s="30"/>
      <c r="M59" s="33">
        <f>STDEV(L61:L62)/SQRT(COUNT(L61:L62))</f>
        <v>2.0299999999999994</v>
      </c>
      <c r="N59" s="30"/>
      <c r="O59" s="33">
        <f>STDEV(N61:N62)/SQRT(COUNT(N61:N62))</f>
        <v>2.09</v>
      </c>
      <c r="P59" s="30"/>
      <c r="Q59" s="33">
        <f>STDEV(P61:P62)/SQRT(COUNT(P61:P62))</f>
        <v>2.226</v>
      </c>
      <c r="R59" s="30"/>
      <c r="S59" s="33">
        <f>STDEV(R61:R62)/SQRT(COUNT(R61:R62))</f>
        <v>0.20549999999999999</v>
      </c>
      <c r="T59" s="30"/>
      <c r="U59" s="33">
        <f>STDEV(T61:T62)/SQRT(COUNT(T61:T62))</f>
        <v>2.9314999999999958</v>
      </c>
      <c r="V59" s="30"/>
      <c r="W59" s="33">
        <f>STDEV(V61:V62)/SQRT(COUNT(V61:V62))</f>
        <v>1.1599999999999999</v>
      </c>
      <c r="X59" s="30"/>
      <c r="Y59" s="33">
        <f>STDEV(X61:X62)/SQRT(COUNT(X61:X62))</f>
        <v>266.6515</v>
      </c>
      <c r="Z59" s="30"/>
      <c r="AA59" s="33">
        <f>STDEV(Z61:Z62)/SQRT(COUNT(Z61:Z62))</f>
        <v>269.78349999999995</v>
      </c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3">
        <f>AVERAGE(AP61,AP62)</f>
        <v>-8.6349999999999998</v>
      </c>
      <c r="AR59" s="33">
        <f>STDEV(AP61,AP62)</f>
        <v>0.57275649276110263</v>
      </c>
      <c r="AS59" s="30"/>
      <c r="AT59" s="33">
        <f>AVERAGE(AS61,AS62)</f>
        <v>-7.32</v>
      </c>
      <c r="AU59" s="33">
        <f>STDEV(AS61,AS62)</f>
        <v>3.0264170234784231</v>
      </c>
      <c r="AV59" s="30"/>
      <c r="AW59" s="33">
        <f>AVERAGE(AV61,AV62)</f>
        <v>23.375</v>
      </c>
      <c r="AX59" s="33">
        <f>STDEV(AV61,AV62)</f>
        <v>3.1183409050326723</v>
      </c>
      <c r="AY59" s="30"/>
      <c r="AZ59" s="33">
        <f>AVERAGE(AY62)</f>
        <v>0.60499999999999998</v>
      </c>
      <c r="BA59" s="33" t="e">
        <f>STDEV(AY62)/SQRT(COUNT(AY62))</f>
        <v>#DIV/0!</v>
      </c>
      <c r="BB59" s="30"/>
      <c r="BC59" s="30"/>
      <c r="BD59" s="30"/>
      <c r="BE59" s="33">
        <f>AVERAGE(BD62)</f>
        <v>0.35499999999999998</v>
      </c>
      <c r="BF59" s="33" t="e">
        <f>STDEV(BD62)/SQRT(COUNT(BD62))</f>
        <v>#DIV/0!</v>
      </c>
      <c r="BG59" s="30"/>
      <c r="BH59" s="30"/>
      <c r="BI59" s="30"/>
      <c r="BJ59" s="33">
        <f>AVERAGE(BI62)</f>
        <v>21.292236438099451</v>
      </c>
      <c r="BK59" s="33" t="e">
        <f>STDEV(BI62)/SQRT(COUNT(BI62))</f>
        <v>#DIV/0!</v>
      </c>
      <c r="BL59" s="30"/>
      <c r="BM59" s="33">
        <f>AVERAGE(BL61:BL62)</f>
        <v>1.0415613225327784</v>
      </c>
      <c r="BN59" s="30"/>
      <c r="BO59" s="33">
        <f>AVERAGE(BN62)</f>
        <v>-4.3173308735654246</v>
      </c>
      <c r="BP59" s="33"/>
    </row>
    <row r="60" spans="1:68" ht="13.5" customHeight="1" x14ac:dyDescent="0.2">
      <c r="B60" s="22"/>
      <c r="C60" s="23"/>
      <c r="D60" s="29" t="s">
        <v>269</v>
      </c>
      <c r="AP60" s="29">
        <v>-8.64</v>
      </c>
      <c r="AS60" s="29">
        <v>-7.32</v>
      </c>
      <c r="AV60" s="29">
        <v>23.37</v>
      </c>
      <c r="AY60" s="29">
        <v>0.79900000000000004</v>
      </c>
      <c r="BB60" s="29"/>
      <c r="BC60" s="29"/>
      <c r="BD60" s="29">
        <v>2.0790000000000002</v>
      </c>
    </row>
    <row r="61" spans="1:68" s="90" customFormat="1" ht="13.5" customHeight="1" x14ac:dyDescent="0.2">
      <c r="A61" s="86" t="s">
        <v>648</v>
      </c>
      <c r="B61" s="87"/>
      <c r="C61" s="88"/>
      <c r="D61" s="89" t="s">
        <v>69</v>
      </c>
      <c r="E61" s="89" t="s">
        <v>270</v>
      </c>
      <c r="F61" s="89" t="s">
        <v>71</v>
      </c>
      <c r="G61" s="89" t="s">
        <v>271</v>
      </c>
      <c r="H61" s="89" t="s">
        <v>73</v>
      </c>
      <c r="I61" s="89" t="s">
        <v>74</v>
      </c>
      <c r="J61" s="89">
        <v>-8.9700000000000006</v>
      </c>
      <c r="K61" s="89" t="s">
        <v>117</v>
      </c>
      <c r="L61" s="89">
        <v>-0.51</v>
      </c>
      <c r="M61" s="89" t="s">
        <v>96</v>
      </c>
      <c r="N61" s="89">
        <v>30.4</v>
      </c>
      <c r="O61" s="89" t="s">
        <v>96</v>
      </c>
      <c r="P61" s="89">
        <v>0.13700000000000001</v>
      </c>
      <c r="Q61" s="89" t="s">
        <v>272</v>
      </c>
      <c r="R61" s="89">
        <v>6.4000000000000001E-2</v>
      </c>
      <c r="S61" s="89" t="s">
        <v>273</v>
      </c>
      <c r="T61" s="89">
        <v>12.667</v>
      </c>
      <c r="U61" s="89" t="s">
        <v>274</v>
      </c>
      <c r="V61" s="89">
        <v>2.234</v>
      </c>
      <c r="W61" s="89" t="s">
        <v>275</v>
      </c>
      <c r="X61" s="89">
        <v>550.52099999999996</v>
      </c>
      <c r="Y61" s="89" t="s">
        <v>276</v>
      </c>
      <c r="Z61" s="89">
        <v>542.79899999999998</v>
      </c>
      <c r="AA61" s="89" t="s">
        <v>277</v>
      </c>
      <c r="AB61" s="89">
        <v>-1.6408236179866432E-4</v>
      </c>
      <c r="AC61" s="89" t="s">
        <v>82</v>
      </c>
      <c r="AD61" s="89">
        <v>6.4000000000000001E-2</v>
      </c>
      <c r="AE61" s="89">
        <v>1.1965219441796751</v>
      </c>
      <c r="AF61" s="89">
        <v>0.91739673550776824</v>
      </c>
      <c r="AG61" s="89">
        <v>0.99399999999999999</v>
      </c>
      <c r="AH61" s="89">
        <v>0</v>
      </c>
      <c r="AI61" s="89">
        <v>-1.8770573972348606E-3</v>
      </c>
      <c r="AJ61" s="89" t="s">
        <v>278</v>
      </c>
      <c r="AK61" s="89">
        <v>2.258</v>
      </c>
      <c r="AL61" s="89">
        <v>1.5375521733287332</v>
      </c>
      <c r="AM61" s="89">
        <v>0.33182973399962717</v>
      </c>
      <c r="AN61" s="89">
        <v>3.8039999999999998</v>
      </c>
      <c r="AO61" s="89">
        <v>0</v>
      </c>
      <c r="AP61" s="89">
        <v>-9.0399999999999991</v>
      </c>
      <c r="AQ61" s="86"/>
      <c r="AR61" s="86"/>
      <c r="AS61" s="89">
        <v>-9.4600000000000009</v>
      </c>
      <c r="AT61" s="86"/>
      <c r="AU61" s="86"/>
      <c r="AV61" s="89">
        <v>21.17</v>
      </c>
      <c r="AW61" s="86"/>
      <c r="AX61" s="86"/>
      <c r="AY61" s="89">
        <v>0.99399999999999999</v>
      </c>
      <c r="AZ61" s="86"/>
      <c r="BA61" s="86"/>
      <c r="BB61" s="89"/>
      <c r="BC61" s="89"/>
      <c r="BD61" s="89">
        <v>3.8039999999999998</v>
      </c>
      <c r="BE61" s="86"/>
      <c r="BF61" s="86"/>
      <c r="BG61" s="86"/>
      <c r="BH61" s="86"/>
      <c r="BI61" s="89">
        <f>SQRT((BG2*(10^6))/(AY61-BH2))-273.15</f>
        <v>-57.401027702055899</v>
      </c>
      <c r="BJ61" s="86"/>
      <c r="BK61" s="86"/>
      <c r="BL61" s="89">
        <f t="shared" ref="BL61:BL62" si="14">IF(H61="Calcite",EXP((((18.03*10^3)/(BI61+273.15))-32.42)/1000),IF(H61="Aragonite",EXP((((17.88*10^3)/(BI61+273.15))-31.14)/1000),IF(H61="Dolomite",EXP((((18.02*10^3)/(BI61+273.15))-29.38)/1000),"")))</f>
        <v>1.0530956778393461</v>
      </c>
      <c r="BM61" s="86"/>
      <c r="BN61" s="89">
        <f t="shared" ref="BN61:BN62" si="15">((AV61+1000)/BL61)-1000</f>
        <v>-30.316027794215756</v>
      </c>
      <c r="BO61" s="86"/>
      <c r="BP61" s="86"/>
    </row>
    <row r="62" spans="1:68" ht="13.5" customHeight="1" x14ac:dyDescent="0.2">
      <c r="B62" s="22"/>
      <c r="C62" s="23"/>
      <c r="D62" s="29" t="s">
        <v>105</v>
      </c>
      <c r="E62" s="29" t="s">
        <v>279</v>
      </c>
      <c r="F62" s="29" t="s">
        <v>71</v>
      </c>
      <c r="G62" s="29" t="s">
        <v>271</v>
      </c>
      <c r="H62" s="29" t="s">
        <v>73</v>
      </c>
      <c r="I62" s="29" t="s">
        <v>137</v>
      </c>
      <c r="J62" s="29">
        <v>-8.2200000000000006</v>
      </c>
      <c r="K62" s="29" t="s">
        <v>75</v>
      </c>
      <c r="L62" s="29">
        <v>3.55</v>
      </c>
      <c r="M62" s="29" t="s">
        <v>75</v>
      </c>
      <c r="N62" s="29">
        <v>34.58</v>
      </c>
      <c r="O62" s="29" t="s">
        <v>75</v>
      </c>
      <c r="P62" s="29">
        <v>4.5890000000000004</v>
      </c>
      <c r="Q62" s="29" t="s">
        <v>140</v>
      </c>
      <c r="R62" s="29">
        <v>-0.34699999999999998</v>
      </c>
      <c r="S62" s="29" t="s">
        <v>223</v>
      </c>
      <c r="T62" s="29">
        <v>18.53</v>
      </c>
      <c r="U62" s="29" t="s">
        <v>109</v>
      </c>
      <c r="V62" s="29">
        <v>-8.5999999999999993E-2</v>
      </c>
      <c r="W62" s="29" t="s">
        <v>280</v>
      </c>
      <c r="X62" s="29">
        <v>17.218</v>
      </c>
      <c r="Y62" s="29" t="s">
        <v>281</v>
      </c>
      <c r="Z62" s="29">
        <v>3.2320000000000002</v>
      </c>
      <c r="AA62" s="29" t="s">
        <v>282</v>
      </c>
      <c r="AB62" s="29">
        <v>2.7538164300039251E-4</v>
      </c>
      <c r="AC62" s="29" t="s">
        <v>283</v>
      </c>
      <c r="AD62" s="29">
        <v>-0.34799999999999998</v>
      </c>
      <c r="AE62" s="29">
        <v>1.0484166258618091</v>
      </c>
      <c r="AF62" s="29">
        <v>0.9704319610585187</v>
      </c>
      <c r="AG62" s="29">
        <v>0.60499999999999998</v>
      </c>
      <c r="AH62" s="29">
        <v>0</v>
      </c>
      <c r="AI62" s="29">
        <v>-2.6812441376507122E-3</v>
      </c>
      <c r="AJ62" s="29" t="s">
        <v>284</v>
      </c>
      <c r="AK62" s="29">
        <v>-3.5999999999999997E-2</v>
      </c>
      <c r="AL62" s="29">
        <v>1.2271812782328757</v>
      </c>
      <c r="AM62" s="29">
        <v>0.39931974769837475</v>
      </c>
      <c r="AN62" s="29">
        <v>0.35499999999999998</v>
      </c>
      <c r="AO62" s="29">
        <v>0</v>
      </c>
      <c r="AP62" s="29">
        <v>-8.23</v>
      </c>
      <c r="AS62" s="29">
        <v>-5.18</v>
      </c>
      <c r="AV62" s="29">
        <v>25.58</v>
      </c>
      <c r="AY62" s="29">
        <v>0.60499999999999998</v>
      </c>
      <c r="BB62" s="29"/>
      <c r="BC62" s="29"/>
      <c r="BD62" s="29">
        <v>0.35499999999999998</v>
      </c>
      <c r="BI62" s="29">
        <f>SQRT((BG2*(10^6))/(AY62-BH2))-273.15</f>
        <v>21.292236438099451</v>
      </c>
      <c r="BL62" s="29">
        <f t="shared" si="14"/>
        <v>1.0300269672262106</v>
      </c>
      <c r="BN62" s="29">
        <f t="shared" si="15"/>
        <v>-4.3173308735654246</v>
      </c>
    </row>
    <row r="63" spans="1:68" ht="13.5" customHeight="1" x14ac:dyDescent="0.2">
      <c r="B63" s="22"/>
      <c r="C63" s="23"/>
    </row>
    <row r="64" spans="1:68" ht="13.5" customHeight="1" x14ac:dyDescent="0.2">
      <c r="A64" s="30"/>
      <c r="B64" s="31">
        <v>1</v>
      </c>
      <c r="C64" s="32"/>
      <c r="D64" s="33" t="str">
        <f>G66</f>
        <v>Xifeng S M 13</v>
      </c>
      <c r="E64" s="30"/>
      <c r="F64" s="30"/>
      <c r="G64" s="30"/>
      <c r="H64" s="30"/>
      <c r="I64" s="30"/>
      <c r="J64" s="30"/>
      <c r="K64" s="33" t="e">
        <f>STDEV(J66)/SQRT(COUNT(J66))</f>
        <v>#DIV/0!</v>
      </c>
      <c r="L64" s="30"/>
      <c r="M64" s="33" t="e">
        <f>STDEV(L66)/SQRT(COUNT(L66))</f>
        <v>#DIV/0!</v>
      </c>
      <c r="N64" s="30"/>
      <c r="O64" s="33" t="e">
        <f>STDEV(N66)/SQRT(COUNT(N66))</f>
        <v>#DIV/0!</v>
      </c>
      <c r="P64" s="30"/>
      <c r="Q64" s="33" t="e">
        <f>STDEV(P66)/SQRT(COUNT(P66))</f>
        <v>#DIV/0!</v>
      </c>
      <c r="R64" s="30"/>
      <c r="S64" s="33" t="e">
        <f>STDEV(R66)/SQRT(COUNT(R66))</f>
        <v>#DIV/0!</v>
      </c>
      <c r="T64" s="30"/>
      <c r="U64" s="33" t="e">
        <f>STDEV(T66)/SQRT(COUNT(T66))</f>
        <v>#DIV/0!</v>
      </c>
      <c r="V64" s="30"/>
      <c r="W64" s="33" t="e">
        <f>STDEV(V66)/SQRT(COUNT(V66))</f>
        <v>#DIV/0!</v>
      </c>
      <c r="X64" s="30"/>
      <c r="Y64" s="33" t="e">
        <f>STDEV(X66)/SQRT(COUNT(X66))</f>
        <v>#DIV/0!</v>
      </c>
      <c r="Z64" s="30"/>
      <c r="AA64" s="33" t="e">
        <f>STDEV(Z66)/SQRT(COUNT(Z66))</f>
        <v>#DIV/0!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3">
        <f>AVERAGE(AP66)</f>
        <v>-6.17</v>
      </c>
      <c r="AR64" s="33" t="e">
        <f>STDEV(AP66)</f>
        <v>#DIV/0!</v>
      </c>
      <c r="AS64" s="30"/>
      <c r="AT64" s="33">
        <f>AVERAGE(AS66)</f>
        <v>-7.9</v>
      </c>
      <c r="AU64" s="33" t="e">
        <f>STDEV(AS66)</f>
        <v>#DIV/0!</v>
      </c>
      <c r="AV64" s="30"/>
      <c r="AW64" s="33">
        <f>AVERAGE(AV66)</f>
        <v>22.77</v>
      </c>
      <c r="AX64" s="33" t="e">
        <f>STDEV(AV66)</f>
        <v>#DIV/0!</v>
      </c>
      <c r="AY64" s="30"/>
      <c r="AZ64" s="33">
        <f>AVERAGE(AY66)</f>
        <v>0.61899999999999999</v>
      </c>
      <c r="BA64" s="33" t="e">
        <f>STDEV(AY66)/SQRT(COUNT(AY66))</f>
        <v>#DIV/0!</v>
      </c>
      <c r="BB64" s="30"/>
      <c r="BC64" s="30"/>
      <c r="BD64" s="30"/>
      <c r="BE64" s="33">
        <f>AVERAGE(BD66)</f>
        <v>0.23200000000000001</v>
      </c>
      <c r="BF64" s="33" t="e">
        <f>STDEV(BD66)/SQRT(COUNT(BD66))</f>
        <v>#DIV/0!</v>
      </c>
      <c r="BG64" s="30"/>
      <c r="BH64" s="30"/>
      <c r="BI64" s="30"/>
      <c r="BJ64" s="33">
        <f>AVERAGE(BI66)</f>
        <v>16.825898145649944</v>
      </c>
      <c r="BK64" s="33" t="e">
        <f>STDEV(BI66)/SQRT(COUNT(BI66))</f>
        <v>#DIV/0!</v>
      </c>
      <c r="BL64" s="30"/>
      <c r="BM64" s="33">
        <f>AVERAGE(BL66)</f>
        <v>1.0309908158481065</v>
      </c>
      <c r="BN64" s="30"/>
      <c r="BO64" s="33">
        <f>AVERAGE(BN66)</f>
        <v>-7.973704248125614</v>
      </c>
      <c r="BP64" s="33" t="e">
        <f>STDEV(BN66)/SQRT(COUNT(BN66))</f>
        <v>#DIV/0!</v>
      </c>
    </row>
    <row r="65" spans="1:68" ht="13.5" customHeight="1" x14ac:dyDescent="0.2">
      <c r="B65" s="22"/>
      <c r="C65" s="23"/>
      <c r="D65" s="29" t="s">
        <v>285</v>
      </c>
      <c r="AP65" s="29">
        <v>-6.17</v>
      </c>
      <c r="AS65" s="29">
        <v>-7.9</v>
      </c>
      <c r="AV65" s="29">
        <v>22.77</v>
      </c>
      <c r="AY65" s="29">
        <v>0.61899999999999999</v>
      </c>
      <c r="BB65" s="29"/>
      <c r="BC65" s="29"/>
      <c r="BD65" s="29">
        <v>0.23200000000000001</v>
      </c>
    </row>
    <row r="66" spans="1:68" ht="13.5" customHeight="1" x14ac:dyDescent="0.2">
      <c r="B66" s="22"/>
      <c r="C66" s="23"/>
      <c r="D66" s="29" t="s">
        <v>69</v>
      </c>
      <c r="E66" s="29" t="s">
        <v>286</v>
      </c>
      <c r="F66" s="29" t="s">
        <v>71</v>
      </c>
      <c r="G66" s="29" t="s">
        <v>287</v>
      </c>
      <c r="H66" s="29" t="s">
        <v>73</v>
      </c>
      <c r="I66" s="29" t="s">
        <v>137</v>
      </c>
      <c r="J66" s="29">
        <v>-6.16</v>
      </c>
      <c r="K66" s="29" t="s">
        <v>96</v>
      </c>
      <c r="L66" s="29">
        <v>0.81</v>
      </c>
      <c r="M66" s="29" t="s">
        <v>288</v>
      </c>
      <c r="N66" s="29">
        <v>31.76</v>
      </c>
      <c r="O66" s="29" t="s">
        <v>288</v>
      </c>
      <c r="P66" s="29">
        <v>3.8250000000000002</v>
      </c>
      <c r="Q66" s="29" t="s">
        <v>79</v>
      </c>
      <c r="R66" s="29">
        <v>-0.33400000000000002</v>
      </c>
      <c r="S66" s="29" t="s">
        <v>76</v>
      </c>
      <c r="T66" s="29">
        <v>12.912000000000001</v>
      </c>
      <c r="U66" s="29" t="s">
        <v>289</v>
      </c>
      <c r="V66" s="29">
        <v>-0.17</v>
      </c>
      <c r="W66" s="29" t="s">
        <v>273</v>
      </c>
      <c r="X66" s="29">
        <v>5.335</v>
      </c>
      <c r="Y66" s="29" t="s">
        <v>290</v>
      </c>
      <c r="Z66" s="29">
        <v>-5.1239999999999997</v>
      </c>
      <c r="AA66" s="29" t="s">
        <v>291</v>
      </c>
      <c r="AB66" s="29">
        <v>2.6537494684951668E-4</v>
      </c>
      <c r="AC66" s="29" t="s">
        <v>292</v>
      </c>
      <c r="AD66" s="29">
        <v>-0.33500000000000002</v>
      </c>
      <c r="AE66" s="29">
        <v>1.0661052230384243</v>
      </c>
      <c r="AF66" s="29">
        <v>0.97648775398767051</v>
      </c>
      <c r="AG66" s="29">
        <v>0.61899999999999999</v>
      </c>
      <c r="AH66" s="29">
        <v>0</v>
      </c>
      <c r="AI66" s="29">
        <v>-2.3993961086486615E-3</v>
      </c>
      <c r="AJ66" s="29" t="s">
        <v>293</v>
      </c>
      <c r="AK66" s="29">
        <v>-0.13900000000000001</v>
      </c>
      <c r="AL66" s="29">
        <v>1.1027915089645028</v>
      </c>
      <c r="AM66" s="29">
        <v>0.38548067891483362</v>
      </c>
      <c r="AN66" s="29">
        <v>0.23200000000000001</v>
      </c>
      <c r="AO66" s="29">
        <v>0</v>
      </c>
      <c r="AP66" s="29">
        <v>-6.17</v>
      </c>
      <c r="AS66" s="29">
        <v>-7.9</v>
      </c>
      <c r="AV66" s="29">
        <v>22.77</v>
      </c>
      <c r="AY66" s="29">
        <v>0.61899999999999999</v>
      </c>
      <c r="BB66" s="29"/>
      <c r="BC66" s="29"/>
      <c r="BD66" s="29">
        <v>0.23200000000000001</v>
      </c>
      <c r="BI66" s="29">
        <f>SQRT((BG2*(10^6))/(AY66-BH2))-273.15</f>
        <v>16.825898145649944</v>
      </c>
      <c r="BL66" s="29">
        <f>IF(H66="Calcite",EXP((((18.03*10^3)/(BI66+273.15))-32.42)/1000),IF(H66="Aragonite",EXP((((17.88*10^3)/(BI66+273.15))-31.14)/1000),IF(H66="Dolomite",EXP((((18.02*10^3)/(BI66+273.15))-29.38)/1000),"")))</f>
        <v>1.0309908158481065</v>
      </c>
      <c r="BN66" s="29">
        <f>((AV66+1000)/BL66)-1000</f>
        <v>-7.973704248125614</v>
      </c>
    </row>
    <row r="67" spans="1:68" ht="13.5" customHeight="1" x14ac:dyDescent="0.2">
      <c r="B67" s="22"/>
      <c r="C67" s="23"/>
    </row>
    <row r="68" spans="1:68" ht="13.5" customHeight="1" x14ac:dyDescent="0.2">
      <c r="A68" s="30"/>
      <c r="B68" s="31">
        <v>1</v>
      </c>
      <c r="C68" s="32"/>
      <c r="D68" s="33" t="str">
        <f>G70</f>
        <v>Xifeng S M 14</v>
      </c>
      <c r="E68" s="30"/>
      <c r="F68" s="30"/>
      <c r="G68" s="30"/>
      <c r="H68" s="30"/>
      <c r="I68" s="30"/>
      <c r="J68" s="30"/>
      <c r="K68" s="33" t="e">
        <f>STDEV(J70)/SQRT(COUNT(J70))</f>
        <v>#DIV/0!</v>
      </c>
      <c r="L68" s="30"/>
      <c r="M68" s="33" t="e">
        <f>STDEV(L70)/SQRT(COUNT(L70))</f>
        <v>#DIV/0!</v>
      </c>
      <c r="N68" s="30"/>
      <c r="O68" s="33" t="e">
        <f>STDEV(N70)/SQRT(COUNT(N70))</f>
        <v>#DIV/0!</v>
      </c>
      <c r="P68" s="30"/>
      <c r="Q68" s="33" t="e">
        <f>STDEV(P70)/SQRT(COUNT(P70))</f>
        <v>#DIV/0!</v>
      </c>
      <c r="R68" s="30"/>
      <c r="S68" s="33" t="e">
        <f>STDEV(R70)/SQRT(COUNT(R70))</f>
        <v>#DIV/0!</v>
      </c>
      <c r="T68" s="30"/>
      <c r="U68" s="33" t="e">
        <f>STDEV(T70)/SQRT(COUNT(T70))</f>
        <v>#DIV/0!</v>
      </c>
      <c r="V68" s="30"/>
      <c r="W68" s="33" t="e">
        <f>STDEV(V70)/SQRT(COUNT(V70))</f>
        <v>#DIV/0!</v>
      </c>
      <c r="X68" s="30"/>
      <c r="Y68" s="33" t="e">
        <f>STDEV(X70)/SQRT(COUNT(X70))</f>
        <v>#DIV/0!</v>
      </c>
      <c r="Z68" s="30"/>
      <c r="AA68" s="33" t="e">
        <f>STDEV(Z70)/SQRT(COUNT(Z70))</f>
        <v>#DIV/0!</v>
      </c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3">
        <f>AVERAGE(AP70)</f>
        <v>-8.77</v>
      </c>
      <c r="AR68" s="33" t="e">
        <f>STDEV(AP70)</f>
        <v>#DIV/0!</v>
      </c>
      <c r="AS68" s="30"/>
      <c r="AT68" s="33">
        <f>AVERAGE(AS70)</f>
        <v>-2.96</v>
      </c>
      <c r="AU68" s="33" t="e">
        <f>STDEV(AS70)</f>
        <v>#DIV/0!</v>
      </c>
      <c r="AV68" s="30"/>
      <c r="AW68" s="33">
        <f>AVERAGE(AV70)</f>
        <v>27.87</v>
      </c>
      <c r="AX68" s="33" t="e">
        <f>STDEV(AV70)</f>
        <v>#DIV/0!</v>
      </c>
      <c r="AY68" s="30"/>
      <c r="AZ68" s="33">
        <f>AVERAGE(AY70)</f>
        <v>0.54200000000000004</v>
      </c>
      <c r="BA68" s="33" t="e">
        <f>STDEV(AY70)/SQRT(COUNT(AY70))</f>
        <v>#DIV/0!</v>
      </c>
      <c r="BB68" s="30"/>
      <c r="BC68" s="30"/>
      <c r="BD68" s="30"/>
      <c r="BE68" s="33">
        <f>AVERAGE(BD70)</f>
        <v>0.34</v>
      </c>
      <c r="BF68" s="33" t="e">
        <f>STDEV(BD70)/SQRT(COUNT(BD70))</f>
        <v>#DIV/0!</v>
      </c>
      <c r="BG68" s="30"/>
      <c r="BH68" s="30"/>
      <c r="BI68" s="30"/>
      <c r="BJ68" s="33">
        <f>AVERAGE(BI70)</f>
        <v>44.297941994098721</v>
      </c>
      <c r="BK68" s="33" t="e">
        <f>STDEV(BI70)/SQRT(COUNT(BI70))</f>
        <v>#DIV/0!</v>
      </c>
      <c r="BL68" s="30"/>
      <c r="BM68" s="33">
        <f>AVERAGE(BL70)</f>
        <v>1.025503996524828</v>
      </c>
      <c r="BN68" s="30"/>
      <c r="BO68" s="33">
        <f>AVERAGE(BN70)</f>
        <v>2.3071616329040125</v>
      </c>
      <c r="BP68" s="33" t="e">
        <f>STDEV(BN70)/SQRT(COUNT(BN70))</f>
        <v>#DIV/0!</v>
      </c>
    </row>
    <row r="69" spans="1:68" ht="13.5" customHeight="1" x14ac:dyDescent="0.2">
      <c r="B69" s="22"/>
      <c r="C69" s="23"/>
      <c r="D69" s="29" t="s">
        <v>294</v>
      </c>
      <c r="AP69" s="29">
        <v>-8.77</v>
      </c>
      <c r="AS69" s="29">
        <v>-2.96</v>
      </c>
      <c r="AV69" s="29">
        <v>27.87</v>
      </c>
      <c r="AY69" s="29">
        <v>0.54200000000000004</v>
      </c>
      <c r="BB69" s="29"/>
      <c r="BC69" s="29"/>
      <c r="BD69" s="29">
        <v>0.34</v>
      </c>
    </row>
    <row r="70" spans="1:68" ht="13.5" customHeight="1" x14ac:dyDescent="0.2">
      <c r="B70" s="22"/>
      <c r="C70" s="23"/>
      <c r="D70" s="29" t="s">
        <v>69</v>
      </c>
      <c r="E70" s="29" t="s">
        <v>295</v>
      </c>
      <c r="F70" s="29" t="s">
        <v>71</v>
      </c>
      <c r="G70" s="29" t="s">
        <v>296</v>
      </c>
      <c r="H70" s="29" t="s">
        <v>73</v>
      </c>
      <c r="I70" s="29" t="s">
        <v>137</v>
      </c>
      <c r="J70" s="29">
        <v>-8.76</v>
      </c>
      <c r="K70" s="29" t="s">
        <v>75</v>
      </c>
      <c r="L70" s="29">
        <v>5.79</v>
      </c>
      <c r="M70" s="29" t="s">
        <v>75</v>
      </c>
      <c r="N70" s="29">
        <v>36.89</v>
      </c>
      <c r="O70" s="29" t="s">
        <v>75</v>
      </c>
      <c r="P70" s="29">
        <v>6.2939999999999996</v>
      </c>
      <c r="Q70" s="29" t="s">
        <v>78</v>
      </c>
      <c r="R70" s="29">
        <v>-0.40699999999999997</v>
      </c>
      <c r="S70" s="29" t="s">
        <v>78</v>
      </c>
      <c r="T70" s="29">
        <v>23.067</v>
      </c>
      <c r="U70" s="29" t="s">
        <v>297</v>
      </c>
      <c r="V70" s="29">
        <v>-0.107</v>
      </c>
      <c r="W70" s="29" t="s">
        <v>108</v>
      </c>
      <c r="X70" s="29">
        <v>9.077</v>
      </c>
      <c r="Y70" s="29" t="s">
        <v>298</v>
      </c>
      <c r="Z70" s="29">
        <v>-8.702</v>
      </c>
      <c r="AA70" s="29" t="s">
        <v>299</v>
      </c>
      <c r="AB70" s="29">
        <v>2.8175150344298761E-4</v>
      </c>
      <c r="AC70" s="29" t="s">
        <v>300</v>
      </c>
      <c r="AD70" s="29">
        <v>-0.40799999999999997</v>
      </c>
      <c r="AE70" s="29">
        <v>1.0484166258618091</v>
      </c>
      <c r="AF70" s="29">
        <v>0.9704319610585187</v>
      </c>
      <c r="AG70" s="29">
        <v>0.54200000000000004</v>
      </c>
      <c r="AH70" s="29">
        <v>0</v>
      </c>
      <c r="AI70" s="29">
        <v>-2.5181149798096767E-3</v>
      </c>
      <c r="AJ70" s="29" t="s">
        <v>301</v>
      </c>
      <c r="AK70" s="29">
        <v>-4.9000000000000002E-2</v>
      </c>
      <c r="AL70" s="29">
        <v>1.1300875477993433</v>
      </c>
      <c r="AM70" s="29">
        <v>0.39502200698655582</v>
      </c>
      <c r="AN70" s="29">
        <v>0.34</v>
      </c>
      <c r="AO70" s="29">
        <v>0</v>
      </c>
      <c r="AP70" s="29">
        <v>-8.77</v>
      </c>
      <c r="AS70" s="29">
        <v>-2.96</v>
      </c>
      <c r="AV70" s="29">
        <v>27.87</v>
      </c>
      <c r="AY70" s="29">
        <v>0.54200000000000004</v>
      </c>
      <c r="BB70" s="29"/>
      <c r="BC70" s="29"/>
      <c r="BD70" s="29">
        <v>0.34</v>
      </c>
      <c r="BI70" s="29">
        <f>SQRT((BG2*(10^6))/(AY70-BH2))-273.15</f>
        <v>44.297941994098721</v>
      </c>
      <c r="BL70" s="29">
        <f>IF(H70="Calcite",EXP((((18.03*10^3)/(BI70+273.15))-32.42)/1000),IF(H70="Aragonite",EXP((((17.88*10^3)/(BI70+273.15))-31.14)/1000),IF(H70="Dolomite",EXP((((18.02*10^3)/(BI70+273.15))-29.38)/1000),"")))</f>
        <v>1.025503996524828</v>
      </c>
      <c r="BN70" s="29">
        <f>((AV70+1000)/BL70)-1000</f>
        <v>2.3071616329040125</v>
      </c>
    </row>
    <row r="71" spans="1:68" ht="13.5" customHeight="1" x14ac:dyDescent="0.2">
      <c r="B71" s="22"/>
      <c r="C71" s="23"/>
    </row>
    <row r="72" spans="1:68" ht="13.5" customHeight="1" x14ac:dyDescent="0.2">
      <c r="A72" s="30"/>
      <c r="B72" s="31">
        <v>3</v>
      </c>
      <c r="C72" s="32"/>
      <c r="D72" s="33" t="str">
        <f>G74</f>
        <v>Xifeng S M 15</v>
      </c>
      <c r="E72" s="30"/>
      <c r="F72" s="30"/>
      <c r="G72" s="30"/>
      <c r="H72" s="30"/>
      <c r="I72" s="30"/>
      <c r="J72" s="30"/>
      <c r="K72" s="33">
        <f>STDEV(J74:J76)/SQRT(COUNT(J74:J76))</f>
        <v>9.9999999999997868E-3</v>
      </c>
      <c r="L72" s="30"/>
      <c r="M72" s="33">
        <f>STDEV(L74:L76)/SQRT(COUNT(L74:L76))</f>
        <v>0.17785762095938795</v>
      </c>
      <c r="N72" s="30"/>
      <c r="O72" s="33">
        <f>STDEV(N74:N76)/SQRT(COUNT(N74:N76))</f>
        <v>0.18357559750685706</v>
      </c>
      <c r="P72" s="30"/>
      <c r="Q72" s="33">
        <f>STDEV(P74:P76)/SQRT(COUNT(P74:P76))</f>
        <v>1.7421579530379383</v>
      </c>
      <c r="R72" s="30"/>
      <c r="S72" s="33">
        <f>STDEV(R74:R76)/SQRT(COUNT(R74:R76))</f>
        <v>4.8477944584224254E-2</v>
      </c>
      <c r="T72" s="30"/>
      <c r="U72" s="33">
        <f>STDEV(T74:T76)/SQRT(COUNT(T74:T76))</f>
        <v>3.161004130195209</v>
      </c>
      <c r="V72" s="30"/>
      <c r="W72" s="33">
        <f>STDEV(V74:V76)/SQRT(COUNT(V74:V76))</f>
        <v>0.41845044841388063</v>
      </c>
      <c r="X72" s="30"/>
      <c r="Y72" s="33">
        <f>STDEV(X74:X76)/SQRT(COUNT(X74:X76))</f>
        <v>37.66721218041554</v>
      </c>
      <c r="Z72" s="30"/>
      <c r="AA72" s="33">
        <f>STDEV(Z74:Z76)/SQRT(COUNT(Z74:Z76))</f>
        <v>33.380799038435924</v>
      </c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3">
        <f>AVERAGE(AP74:AP76)</f>
        <v>-6.5100000000000007</v>
      </c>
      <c r="AR72" s="33">
        <f>STDEV(AP74:AP76)</f>
        <v>9.9999999999997868E-3</v>
      </c>
      <c r="AS72" s="30"/>
      <c r="AT72" s="33">
        <f>AVERAGE(AS74:AS76)</f>
        <v>-4.8299999999999992</v>
      </c>
      <c r="AU72" s="33">
        <f>STDEV(AS74:AS76)</f>
        <v>7.0000000000000034E-2</v>
      </c>
      <c r="AV72" s="30"/>
      <c r="AW72" s="33">
        <f>AVERAGE(AV74:AV76)</f>
        <v>25.939999999999998</v>
      </c>
      <c r="AX72" s="33">
        <f>STDEV(AV74:AV76)</f>
        <v>6.9999999999999535E-2</v>
      </c>
      <c r="AY72" s="30"/>
      <c r="AZ72" s="33">
        <f>AVERAGE(AY74:AY76)</f>
        <v>0.57266666666666666</v>
      </c>
      <c r="BA72" s="33">
        <f>STDEV(AY74:AY76)/SQRT(COUNT(AY74:AY76))</f>
        <v>1.8976593769987032E-2</v>
      </c>
      <c r="BB72" s="38">
        <f>STDEV(AY74:AY76)</f>
        <v>3.2868424564212566E-2</v>
      </c>
      <c r="BC72" s="30">
        <f>BB72*1.96</f>
        <v>6.4422112145856622E-2</v>
      </c>
      <c r="BD72" s="30"/>
      <c r="BE72" s="33">
        <f>AVERAGE(BD74:BD76)</f>
        <v>0.20899999999999999</v>
      </c>
      <c r="BF72" s="33">
        <f>STDEV(BD74:BD76)/SQRT(COUNT(BD74:BD76))</f>
        <v>4.8850110883531611E-2</v>
      </c>
      <c r="BG72" s="30"/>
      <c r="BH72" s="30"/>
      <c r="BI72" s="30"/>
      <c r="BJ72" s="33">
        <f>AVERAGE(BI74:BI76)</f>
        <v>32.912172212012457</v>
      </c>
      <c r="BK72" s="33">
        <f>STDEV(BI74:BI76)/SQRT(COUNT(BI74:BI76))</f>
        <v>6.8039181750409066</v>
      </c>
      <c r="BL72" s="30"/>
      <c r="BM72" s="33">
        <f>AVERAGE(BL74:BL76)</f>
        <v>1.0277169659946963</v>
      </c>
      <c r="BN72" s="30"/>
      <c r="BO72" s="33">
        <f>AVERAGE(BN74:BN76)</f>
        <v>-1.7255688736966022</v>
      </c>
      <c r="BP72" s="33">
        <f>STDEV(BN74:BN76)/SQRT(COUNT(BN74:BN76))</f>
        <v>1.3182208812410918</v>
      </c>
    </row>
    <row r="73" spans="1:68" ht="13.5" customHeight="1" x14ac:dyDescent="0.2">
      <c r="B73" s="22"/>
      <c r="C73" s="23"/>
      <c r="D73" s="29" t="s">
        <v>302</v>
      </c>
      <c r="AP73" s="29">
        <v>-6.51</v>
      </c>
      <c r="AS73" s="29">
        <v>-4.83</v>
      </c>
      <c r="AV73" s="29">
        <v>25.94</v>
      </c>
      <c r="AY73" s="29">
        <v>0.57299999999999995</v>
      </c>
      <c r="BB73" s="29"/>
      <c r="BC73" s="29"/>
      <c r="BD73" s="29">
        <v>0.20899999999999999</v>
      </c>
    </row>
    <row r="74" spans="1:68" ht="13.5" customHeight="1" x14ac:dyDescent="0.2">
      <c r="B74" s="22"/>
      <c r="C74" s="23"/>
      <c r="D74" s="29" t="s">
        <v>69</v>
      </c>
      <c r="E74" s="29" t="s">
        <v>303</v>
      </c>
      <c r="F74" s="29" t="s">
        <v>71</v>
      </c>
      <c r="G74" s="29" t="s">
        <v>304</v>
      </c>
      <c r="H74" s="29" t="s">
        <v>73</v>
      </c>
      <c r="I74" s="29" t="s">
        <v>137</v>
      </c>
      <c r="J74" s="29">
        <v>-6.51</v>
      </c>
      <c r="K74" s="29" t="s">
        <v>75</v>
      </c>
      <c r="L74" s="29">
        <v>3.86</v>
      </c>
      <c r="M74" s="29" t="s">
        <v>75</v>
      </c>
      <c r="N74" s="29">
        <v>34.9</v>
      </c>
      <c r="O74" s="29" t="s">
        <v>75</v>
      </c>
      <c r="P74" s="29">
        <v>6.5279999999999996</v>
      </c>
      <c r="Q74" s="29" t="s">
        <v>305</v>
      </c>
      <c r="R74" s="29">
        <v>-0.40400000000000003</v>
      </c>
      <c r="S74" s="29" t="s">
        <v>182</v>
      </c>
      <c r="T74" s="29">
        <v>19.117999999999999</v>
      </c>
      <c r="U74" s="29" t="s">
        <v>78</v>
      </c>
      <c r="V74" s="29">
        <v>-0.13600000000000001</v>
      </c>
      <c r="W74" s="29" t="s">
        <v>138</v>
      </c>
      <c r="X74" s="29">
        <v>-2.4260000000000002</v>
      </c>
      <c r="Y74" s="29" t="s">
        <v>306</v>
      </c>
      <c r="Z74" s="29">
        <v>-18.45</v>
      </c>
      <c r="AA74" s="29" t="s">
        <v>307</v>
      </c>
      <c r="AB74" s="29">
        <v>2.8175150344298642E-4</v>
      </c>
      <c r="AC74" s="29" t="s">
        <v>308</v>
      </c>
      <c r="AD74" s="29">
        <v>-0.40600000000000003</v>
      </c>
      <c r="AE74" s="29">
        <v>1.0484166258618093</v>
      </c>
      <c r="AF74" s="29">
        <v>0.97043196105851892</v>
      </c>
      <c r="AG74" s="29">
        <v>0.54500000000000004</v>
      </c>
      <c r="AH74" s="29">
        <v>0</v>
      </c>
      <c r="AI74" s="29">
        <v>-2.5181149798096767E-3</v>
      </c>
      <c r="AJ74" s="29" t="s">
        <v>309</v>
      </c>
      <c r="AK74" s="29">
        <v>-8.7999999999999995E-2</v>
      </c>
      <c r="AL74" s="29">
        <v>1.1300875477993433</v>
      </c>
      <c r="AM74" s="29">
        <v>0.39502200698655576</v>
      </c>
      <c r="AN74" s="29">
        <v>0.29599999999999999</v>
      </c>
      <c r="AO74" s="29">
        <v>0</v>
      </c>
      <c r="AP74" s="29">
        <v>-6.52</v>
      </c>
      <c r="AS74" s="29">
        <v>-4.88</v>
      </c>
      <c r="AV74" s="29">
        <v>25.89</v>
      </c>
      <c r="AY74" s="29">
        <v>0.54500000000000004</v>
      </c>
      <c r="BB74" s="29"/>
      <c r="BC74" s="29"/>
      <c r="BD74" s="29">
        <v>0.29599999999999999</v>
      </c>
      <c r="BI74" s="29">
        <f>SQRT((BG2*(10^6))/(AY74-BH2))-273.15</f>
        <v>43.077766016837984</v>
      </c>
      <c r="BL74" s="29">
        <f t="shared" ref="BL74:BL76" si="16">IF(H74="Calcite",EXP((((18.03*10^3)/(BI74+273.15))-32.42)/1000),IF(H74="Aragonite",EXP((((17.88*10^3)/(BI74+273.15))-31.14)/1000),IF(H74="Dolomite",EXP((((18.02*10^3)/(BI74+273.15))-29.38)/1000),"")))</f>
        <v>1.0257268923936937</v>
      </c>
      <c r="BN74" s="29">
        <f t="shared" ref="BN74:BN76" si="17">((AV74+1000)/BL74)-1000</f>
        <v>0.15901660326528599</v>
      </c>
    </row>
    <row r="75" spans="1:68" ht="13.5" customHeight="1" x14ac:dyDescent="0.2">
      <c r="B75" s="22"/>
      <c r="C75" s="23"/>
      <c r="D75" s="29" t="s">
        <v>105</v>
      </c>
      <c r="E75" s="29" t="s">
        <v>310</v>
      </c>
      <c r="F75" s="29" t="s">
        <v>165</v>
      </c>
      <c r="G75" s="29" t="s">
        <v>304</v>
      </c>
      <c r="H75" s="29" t="s">
        <v>73</v>
      </c>
      <c r="I75" s="29" t="s">
        <v>311</v>
      </c>
      <c r="J75" s="29">
        <v>-6.48</v>
      </c>
      <c r="K75" s="29" t="s">
        <v>75</v>
      </c>
      <c r="L75" s="29">
        <v>3.48</v>
      </c>
      <c r="M75" s="29" t="s">
        <v>75</v>
      </c>
      <c r="N75" s="29">
        <v>34.51</v>
      </c>
      <c r="O75" s="29" t="s">
        <v>75</v>
      </c>
      <c r="P75" s="29">
        <v>6.3079999999999998</v>
      </c>
      <c r="Q75" s="29" t="s">
        <v>167</v>
      </c>
      <c r="R75" s="29">
        <v>-0.26900000000000002</v>
      </c>
      <c r="S75" s="29" t="s">
        <v>167</v>
      </c>
      <c r="T75" s="29">
        <v>18.957999999999998</v>
      </c>
      <c r="U75" s="29" t="s">
        <v>206</v>
      </c>
      <c r="V75" s="29">
        <v>0.45700000000000002</v>
      </c>
      <c r="W75" s="29" t="s">
        <v>312</v>
      </c>
      <c r="X75" s="29">
        <v>1.7589999999999999</v>
      </c>
      <c r="Y75" s="29" t="s">
        <v>313</v>
      </c>
      <c r="Z75" s="29">
        <v>-13.62</v>
      </c>
      <c r="AA75" s="29" t="s">
        <v>314</v>
      </c>
      <c r="AB75" s="29">
        <v>3.7005274965348227E-3</v>
      </c>
      <c r="AC75" s="29" t="s">
        <v>315</v>
      </c>
      <c r="AD75" s="29">
        <v>-0.29199999999999998</v>
      </c>
      <c r="AE75" s="29">
        <v>1.1028208778840651</v>
      </c>
      <c r="AF75" s="29">
        <v>0.88638811090100478</v>
      </c>
      <c r="AG75" s="29">
        <v>0.56399999999999995</v>
      </c>
      <c r="AH75" s="29">
        <v>0</v>
      </c>
      <c r="AI75" s="29">
        <v>2.834951530192541E-2</v>
      </c>
      <c r="AJ75" s="29" t="s">
        <v>316</v>
      </c>
      <c r="AK75" s="29">
        <v>-8.1000000000000003E-2</v>
      </c>
      <c r="AL75" s="29">
        <v>-0.12507625136514045</v>
      </c>
      <c r="AM75" s="29">
        <v>0.1934528874851591</v>
      </c>
      <c r="AN75" s="29">
        <v>0.20399999999999999</v>
      </c>
      <c r="AO75" s="29">
        <v>0</v>
      </c>
      <c r="AP75" s="29">
        <v>-6.5</v>
      </c>
      <c r="AS75" s="29">
        <v>-4.75</v>
      </c>
      <c r="AV75" s="29">
        <v>26.02</v>
      </c>
      <c r="AY75" s="29">
        <v>0.56399999999999995</v>
      </c>
      <c r="BB75" s="29"/>
      <c r="BC75" s="29"/>
      <c r="BD75" s="29">
        <v>0.20399999999999999</v>
      </c>
      <c r="BI75" s="29">
        <f>SQRT((BG2*(10^6))/(AY75-BH2))-273.15</f>
        <v>35.663622851286505</v>
      </c>
      <c r="BL75" s="29">
        <f t="shared" si="16"/>
        <v>1.0271202371239765</v>
      </c>
      <c r="BN75" s="29">
        <f t="shared" si="17"/>
        <v>-1.0711862975821305</v>
      </c>
    </row>
    <row r="76" spans="1:68" ht="13.5" customHeight="1" x14ac:dyDescent="0.2">
      <c r="B76" s="22"/>
      <c r="C76" s="23"/>
      <c r="D76" s="29" t="s">
        <v>135</v>
      </c>
      <c r="E76" s="29" t="s">
        <v>317</v>
      </c>
      <c r="F76" s="29" t="s">
        <v>165</v>
      </c>
      <c r="G76" s="29" t="s">
        <v>304</v>
      </c>
      <c r="H76" s="29" t="s">
        <v>73</v>
      </c>
      <c r="I76" s="29" t="s">
        <v>318</v>
      </c>
      <c r="J76" s="29">
        <v>-6.48</v>
      </c>
      <c r="K76" s="29" t="s">
        <v>75</v>
      </c>
      <c r="L76" s="29">
        <v>3.25</v>
      </c>
      <c r="M76" s="29" t="s">
        <v>75</v>
      </c>
      <c r="N76" s="29">
        <v>34.270000000000003</v>
      </c>
      <c r="O76" s="29" t="s">
        <v>75</v>
      </c>
      <c r="P76" s="29">
        <v>11.641</v>
      </c>
      <c r="Q76" s="29" t="s">
        <v>167</v>
      </c>
      <c r="R76" s="29">
        <v>-0.25</v>
      </c>
      <c r="S76" s="29" t="s">
        <v>319</v>
      </c>
      <c r="T76" s="29">
        <v>28.52</v>
      </c>
      <c r="U76" s="29" t="s">
        <v>168</v>
      </c>
      <c r="V76" s="29">
        <v>-0.98499999999999999</v>
      </c>
      <c r="W76" s="29" t="s">
        <v>191</v>
      </c>
      <c r="X76" s="29">
        <v>112.61</v>
      </c>
      <c r="Y76" s="29" t="s">
        <v>320</v>
      </c>
      <c r="Z76" s="29">
        <v>84.02</v>
      </c>
      <c r="AA76" s="29" t="s">
        <v>321</v>
      </c>
      <c r="AB76" s="29">
        <v>4.9466516166104769E-3</v>
      </c>
      <c r="AC76" s="29" t="s">
        <v>322</v>
      </c>
      <c r="AD76" s="29">
        <v>-0.308</v>
      </c>
      <c r="AE76" s="29">
        <v>1.0550730055702473</v>
      </c>
      <c r="AF76" s="29">
        <v>0.93395398753760539</v>
      </c>
      <c r="AG76" s="29">
        <v>0.60899999999999999</v>
      </c>
      <c r="AH76" s="29">
        <v>0</v>
      </c>
      <c r="AI76" s="29">
        <v>2.1280020533589215E-2</v>
      </c>
      <c r="AJ76" s="29" t="s">
        <v>323</v>
      </c>
      <c r="AK76" s="29">
        <v>-1.5920000000000001</v>
      </c>
      <c r="AL76" s="29">
        <v>0.24582847964050389</v>
      </c>
      <c r="AM76" s="29">
        <v>0.51786114478053891</v>
      </c>
      <c r="AN76" s="29">
        <v>0.127</v>
      </c>
      <c r="AO76" s="29">
        <v>0</v>
      </c>
      <c r="AP76" s="29">
        <v>-6.51</v>
      </c>
      <c r="AS76" s="29">
        <v>-4.8600000000000003</v>
      </c>
      <c r="AV76" s="29">
        <v>25.91</v>
      </c>
      <c r="AY76" s="29">
        <v>0.60899999999999999</v>
      </c>
      <c r="BB76" s="29"/>
      <c r="BC76" s="29"/>
      <c r="BD76" s="29">
        <v>0.127</v>
      </c>
      <c r="BI76" s="29">
        <f>SQRT((BG2*(10^6))/(AY76-BH2))-273.15</f>
        <v>19.995127767912891</v>
      </c>
      <c r="BL76" s="29">
        <f t="shared" si="16"/>
        <v>1.0303037684664185</v>
      </c>
      <c r="BN76" s="29">
        <f t="shared" si="17"/>
        <v>-4.264536926772962</v>
      </c>
    </row>
    <row r="77" spans="1:68" ht="13.5" customHeight="1" x14ac:dyDescent="0.2">
      <c r="B77" s="22"/>
      <c r="C77" s="23"/>
    </row>
    <row r="78" spans="1:68" ht="13.5" customHeight="1" x14ac:dyDescent="0.2">
      <c r="A78" s="30"/>
      <c r="B78" s="31">
        <v>1</v>
      </c>
      <c r="C78" s="32"/>
      <c r="D78" s="33" t="str">
        <f>G80</f>
        <v>Xifeng S M 16</v>
      </c>
      <c r="E78" s="30"/>
      <c r="F78" s="30"/>
      <c r="G78" s="30"/>
      <c r="H78" s="30"/>
      <c r="I78" s="30"/>
      <c r="J78" s="30"/>
      <c r="K78" s="33" t="e">
        <f>STDEV(J80)/SQRT(COUNT(J80))</f>
        <v>#DIV/0!</v>
      </c>
      <c r="L78" s="30"/>
      <c r="M78" s="33" t="e">
        <f>STDEV(L80)/SQRT(COUNT(L80))</f>
        <v>#DIV/0!</v>
      </c>
      <c r="N78" s="30"/>
      <c r="O78" s="33" t="e">
        <f>STDEV(N80)/SQRT(COUNT(N80))</f>
        <v>#DIV/0!</v>
      </c>
      <c r="P78" s="30"/>
      <c r="Q78" s="33" t="e">
        <f>STDEV(P80)/SQRT(COUNT(P80))</f>
        <v>#DIV/0!</v>
      </c>
      <c r="R78" s="30"/>
      <c r="S78" s="33" t="e">
        <f>STDEV(R80)/SQRT(COUNT(R80))</f>
        <v>#DIV/0!</v>
      </c>
      <c r="T78" s="30"/>
      <c r="U78" s="33" t="e">
        <f>STDEV(T80)/SQRT(COUNT(T80))</f>
        <v>#DIV/0!</v>
      </c>
      <c r="V78" s="30"/>
      <c r="W78" s="33" t="e">
        <f>STDEV(V80)/SQRT(COUNT(V80))</f>
        <v>#DIV/0!</v>
      </c>
      <c r="X78" s="30"/>
      <c r="Y78" s="33" t="e">
        <f>STDEV(X80)/SQRT(COUNT(X80))</f>
        <v>#DIV/0!</v>
      </c>
      <c r="Z78" s="30"/>
      <c r="AA78" s="33" t="e">
        <f>STDEV(Z80)/SQRT(COUNT(Z80))</f>
        <v>#DIV/0!</v>
      </c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3">
        <f>AVERAGE(AP80)</f>
        <v>-6.21</v>
      </c>
      <c r="AR78" s="33" t="e">
        <f>STDEV(AP80)</f>
        <v>#DIV/0!</v>
      </c>
      <c r="AS78" s="30"/>
      <c r="AT78" s="33">
        <f>AVERAGE(AS80)</f>
        <v>-5.61</v>
      </c>
      <c r="AU78" s="33" t="e">
        <f>STDEV(AS80)</f>
        <v>#DIV/0!</v>
      </c>
      <c r="AV78" s="30"/>
      <c r="AW78" s="33">
        <f>AVERAGE(AV80)</f>
        <v>25.14</v>
      </c>
      <c r="AX78" s="33" t="e">
        <f>STDEV(AV80)</f>
        <v>#DIV/0!</v>
      </c>
      <c r="AY78" s="30"/>
      <c r="AZ78" s="33">
        <f>AVERAGE(AY80)</f>
        <v>0.63</v>
      </c>
      <c r="BA78" s="33" t="e">
        <f>STDEV(AY80)/SQRT(COUNT(AY80))</f>
        <v>#DIV/0!</v>
      </c>
      <c r="BB78" s="30"/>
      <c r="BC78" s="30"/>
      <c r="BD78" s="30"/>
      <c r="BE78" s="33">
        <f>AVERAGE(BD80)</f>
        <v>0.27500000000000002</v>
      </c>
      <c r="BF78" s="33" t="e">
        <f>STDEV(BD80)/SQRT(COUNT(BD80))</f>
        <v>#DIV/0!</v>
      </c>
      <c r="BG78" s="30"/>
      <c r="BH78" s="30"/>
      <c r="BI78" s="30"/>
      <c r="BJ78" s="33">
        <f>AVERAGE(BI80)</f>
        <v>13.455752110555466</v>
      </c>
      <c r="BK78" s="33" t="e">
        <f>STDEV(BI80)/SQRT(COUNT(BI80))</f>
        <v>#DIV/0!</v>
      </c>
      <c r="BL78" s="30"/>
      <c r="BM78" s="33">
        <f>AVERAGE(BL80)</f>
        <v>1.0317386093366865</v>
      </c>
      <c r="BN78" s="30"/>
      <c r="BO78" s="33">
        <f>AVERAGE(BN80)</f>
        <v>-6.3956212135249189</v>
      </c>
      <c r="BP78" s="33" t="e">
        <f>STDEV(BN80)/SQRT(COUNT(BN80))</f>
        <v>#DIV/0!</v>
      </c>
    </row>
    <row r="79" spans="1:68" ht="13.5" customHeight="1" x14ac:dyDescent="0.2">
      <c r="B79" s="22"/>
      <c r="C79" s="23"/>
      <c r="D79" s="29" t="s">
        <v>324</v>
      </c>
      <c r="AP79" s="29">
        <v>-6.21</v>
      </c>
      <c r="AS79" s="29">
        <v>-5.61</v>
      </c>
      <c r="AV79" s="29">
        <v>25.14</v>
      </c>
      <c r="AY79" s="29">
        <v>0.63</v>
      </c>
      <c r="BB79" s="29"/>
      <c r="BC79" s="29"/>
      <c r="BD79" s="29">
        <v>0.27500000000000002</v>
      </c>
    </row>
    <row r="80" spans="1:68" ht="13.5" customHeight="1" x14ac:dyDescent="0.2">
      <c r="B80" s="22"/>
      <c r="C80" s="23"/>
      <c r="D80" s="29" t="s">
        <v>69</v>
      </c>
      <c r="E80" s="29" t="s">
        <v>325</v>
      </c>
      <c r="F80" s="29" t="s">
        <v>71</v>
      </c>
      <c r="G80" s="29" t="s">
        <v>326</v>
      </c>
      <c r="H80" s="29" t="s">
        <v>73</v>
      </c>
      <c r="I80" s="29" t="s">
        <v>137</v>
      </c>
      <c r="J80" s="29">
        <v>-6.2</v>
      </c>
      <c r="K80" s="29" t="s">
        <v>75</v>
      </c>
      <c r="L80" s="29">
        <v>3.12</v>
      </c>
      <c r="M80" s="29" t="s">
        <v>75</v>
      </c>
      <c r="N80" s="29">
        <v>34.14</v>
      </c>
      <c r="O80" s="29" t="s">
        <v>75</v>
      </c>
      <c r="P80" s="29">
        <v>6.1580000000000004</v>
      </c>
      <c r="Q80" s="29" t="s">
        <v>327</v>
      </c>
      <c r="R80" s="29">
        <v>-0.32300000000000001</v>
      </c>
      <c r="S80" s="29" t="s">
        <v>140</v>
      </c>
      <c r="T80" s="29">
        <v>17.606000000000002</v>
      </c>
      <c r="U80" s="29" t="s">
        <v>280</v>
      </c>
      <c r="V80" s="29">
        <v>-0.151</v>
      </c>
      <c r="W80" s="29" t="s">
        <v>280</v>
      </c>
      <c r="X80" s="29">
        <v>16.68</v>
      </c>
      <c r="Y80" s="29" t="s">
        <v>328</v>
      </c>
      <c r="Z80" s="29">
        <v>1.5109999999999999</v>
      </c>
      <c r="AA80" s="29" t="s">
        <v>329</v>
      </c>
      <c r="AB80" s="29">
        <v>2.8175150344298409E-4</v>
      </c>
      <c r="AC80" s="29" t="s">
        <v>330</v>
      </c>
      <c r="AD80" s="29">
        <v>-0.32500000000000001</v>
      </c>
      <c r="AE80" s="29">
        <v>1.0484166258618088</v>
      </c>
      <c r="AF80" s="29">
        <v>0.97043196105851859</v>
      </c>
      <c r="AG80" s="29">
        <v>0.63</v>
      </c>
      <c r="AH80" s="29">
        <v>0</v>
      </c>
      <c r="AI80" s="29">
        <v>-2.5181149798096784E-3</v>
      </c>
      <c r="AJ80" s="29" t="s">
        <v>331</v>
      </c>
      <c r="AK80" s="29">
        <v>-0.106</v>
      </c>
      <c r="AL80" s="29">
        <v>1.1300875477993433</v>
      </c>
      <c r="AM80" s="29">
        <v>0.39502200698655582</v>
      </c>
      <c r="AN80" s="29">
        <v>0.27500000000000002</v>
      </c>
      <c r="AO80" s="29">
        <v>0</v>
      </c>
      <c r="AP80" s="29">
        <v>-6.21</v>
      </c>
      <c r="AS80" s="29">
        <v>-5.61</v>
      </c>
      <c r="AV80" s="29">
        <v>25.14</v>
      </c>
      <c r="AY80" s="29">
        <v>0.63</v>
      </c>
      <c r="BB80" s="29"/>
      <c r="BC80" s="29"/>
      <c r="BD80" s="29">
        <v>0.27500000000000002</v>
      </c>
      <c r="BI80" s="29">
        <f>SQRT((BG2*(10^6))/(AY80-BH2))-273.15</f>
        <v>13.455752110555466</v>
      </c>
      <c r="BL80" s="29">
        <f>IF(H80="Calcite",EXP((((18.03*10^3)/(BI80+273.15))-32.42)/1000),IF(H80="Aragonite",EXP((((17.88*10^3)/(BI80+273.15))-31.14)/1000),IF(H80="Dolomite",EXP((((18.02*10^3)/(BI80+273.15))-29.38)/1000),"")))</f>
        <v>1.0317386093366865</v>
      </c>
      <c r="BN80" s="29">
        <f>((AV80+1000)/BL80)-1000</f>
        <v>-6.3956212135249189</v>
      </c>
    </row>
    <row r="81" spans="1:68" ht="13.5" customHeight="1" x14ac:dyDescent="0.2">
      <c r="B81" s="22"/>
      <c r="C81" s="23"/>
    </row>
    <row r="82" spans="1:68" ht="13.5" customHeight="1" x14ac:dyDescent="0.2">
      <c r="A82" s="30"/>
      <c r="B82" s="31">
        <v>1</v>
      </c>
      <c r="C82" s="32"/>
      <c r="D82" s="33" t="str">
        <f>G84</f>
        <v>Xifeng S M 17</v>
      </c>
      <c r="E82" s="30"/>
      <c r="F82" s="30"/>
      <c r="G82" s="30"/>
      <c r="H82" s="30"/>
      <c r="I82" s="30"/>
      <c r="J82" s="30"/>
      <c r="K82" s="33" t="e">
        <f>STDEV(J84)/SQRT(COUNT(J84))</f>
        <v>#DIV/0!</v>
      </c>
      <c r="L82" s="30"/>
      <c r="M82" s="33" t="e">
        <f>STDEV(L84)/SQRT(COUNT(L84))</f>
        <v>#DIV/0!</v>
      </c>
      <c r="N82" s="30"/>
      <c r="O82" s="33" t="e">
        <f>STDEV(N84)/SQRT(COUNT(N84))</f>
        <v>#DIV/0!</v>
      </c>
      <c r="P82" s="30"/>
      <c r="Q82" s="33" t="e">
        <f>STDEV(P84)/SQRT(COUNT(P84))</f>
        <v>#DIV/0!</v>
      </c>
      <c r="R82" s="30"/>
      <c r="S82" s="33" t="e">
        <f>STDEV(R84)/SQRT(COUNT(R84))</f>
        <v>#DIV/0!</v>
      </c>
      <c r="T82" s="30"/>
      <c r="U82" s="33" t="e">
        <f>STDEV(T84)/SQRT(COUNT(T84))</f>
        <v>#DIV/0!</v>
      </c>
      <c r="V82" s="30"/>
      <c r="W82" s="33" t="e">
        <f>STDEV(V84)/SQRT(COUNT(V84))</f>
        <v>#DIV/0!</v>
      </c>
      <c r="X82" s="30"/>
      <c r="Y82" s="33" t="e">
        <f>STDEV(X84)/SQRT(COUNT(X84))</f>
        <v>#DIV/0!</v>
      </c>
      <c r="Z82" s="30"/>
      <c r="AA82" s="33" t="e">
        <f>STDEV(Z84)/SQRT(COUNT(Z84))</f>
        <v>#DIV/0!</v>
      </c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3">
        <f>AVERAGE(AP84)</f>
        <v>-8.39</v>
      </c>
      <c r="AR82" s="33" t="e">
        <f>STDEV(AP84)</f>
        <v>#DIV/0!</v>
      </c>
      <c r="AS82" s="30"/>
      <c r="AT82" s="33">
        <f>AVERAGE(AS84)</f>
        <v>-8.1999999999999993</v>
      </c>
      <c r="AU82" s="33" t="e">
        <f>STDEV(AS84)</f>
        <v>#DIV/0!</v>
      </c>
      <c r="AV82" s="30"/>
      <c r="AW82" s="33">
        <f>AVERAGE(AV84)</f>
        <v>22.47</v>
      </c>
      <c r="AX82" s="33" t="e">
        <f>STDEV(AV84)</f>
        <v>#DIV/0!</v>
      </c>
      <c r="AY82" s="30"/>
      <c r="AZ82" s="33">
        <f>AVERAGE(AY84)</f>
        <v>0.61899999999999999</v>
      </c>
      <c r="BA82" s="33" t="e">
        <f>STDEV(AY84)/SQRT(COUNT(AY84))</f>
        <v>#DIV/0!</v>
      </c>
      <c r="BB82" s="30"/>
      <c r="BC82" s="30"/>
      <c r="BD82" s="30"/>
      <c r="BE82" s="33">
        <f>AVERAGE(BD84)</f>
        <v>0.25900000000000001</v>
      </c>
      <c r="BF82" s="33" t="e">
        <f>STDEV(BD84)/SQRT(COUNT(BD84))</f>
        <v>#DIV/0!</v>
      </c>
      <c r="BG82" s="30"/>
      <c r="BH82" s="30"/>
      <c r="BI82" s="30"/>
      <c r="BJ82" s="33">
        <f>AVERAGE(BI84)</f>
        <v>16.825898145649944</v>
      </c>
      <c r="BK82" s="33" t="e">
        <f>STDEV(BI84)/SQRT(COUNT(BI84))</f>
        <v>#DIV/0!</v>
      </c>
      <c r="BL82" s="30"/>
      <c r="BM82" s="33">
        <f>AVERAGE(BL84)</f>
        <v>1.0309908158481065</v>
      </c>
      <c r="BN82" s="30"/>
      <c r="BO82" s="33">
        <f>AVERAGE(BN84)</f>
        <v>-8.2646864716220989</v>
      </c>
      <c r="BP82" s="33" t="e">
        <f>STDEV(BN84)/SQRT(COUNT(BN84))</f>
        <v>#DIV/0!</v>
      </c>
    </row>
    <row r="83" spans="1:68" ht="13.5" customHeight="1" x14ac:dyDescent="0.2">
      <c r="B83" s="22"/>
      <c r="C83" s="23"/>
      <c r="D83" s="29" t="s">
        <v>332</v>
      </c>
      <c r="AP83" s="29">
        <v>-8.39</v>
      </c>
      <c r="AS83" s="29">
        <v>-8.1999999999999993</v>
      </c>
      <c r="AV83" s="29">
        <v>22.47</v>
      </c>
      <c r="AY83" s="29">
        <v>0.61899999999999999</v>
      </c>
      <c r="BB83" s="29"/>
      <c r="BC83" s="29"/>
      <c r="BD83" s="29">
        <v>0.25900000000000001</v>
      </c>
    </row>
    <row r="84" spans="1:68" ht="13.5" customHeight="1" x14ac:dyDescent="0.2">
      <c r="B84" s="22"/>
      <c r="C84" s="23"/>
      <c r="D84" s="29" t="s">
        <v>69</v>
      </c>
      <c r="E84" s="29" t="s">
        <v>333</v>
      </c>
      <c r="F84" s="29" t="s">
        <v>71</v>
      </c>
      <c r="G84" s="29" t="s">
        <v>334</v>
      </c>
      <c r="H84" s="29" t="s">
        <v>73</v>
      </c>
      <c r="I84" s="29" t="s">
        <v>137</v>
      </c>
      <c r="J84" s="29">
        <v>-8.3800000000000008</v>
      </c>
      <c r="K84" s="29" t="s">
        <v>75</v>
      </c>
      <c r="L84" s="29">
        <v>0.51</v>
      </c>
      <c r="M84" s="29" t="s">
        <v>75</v>
      </c>
      <c r="N84" s="29">
        <v>31.45</v>
      </c>
      <c r="O84" s="29" t="s">
        <v>75</v>
      </c>
      <c r="P84" s="29">
        <v>1.3560000000000001</v>
      </c>
      <c r="Q84" s="29" t="s">
        <v>140</v>
      </c>
      <c r="R84" s="29">
        <v>-0.33500000000000002</v>
      </c>
      <c r="S84" s="29" t="s">
        <v>140</v>
      </c>
      <c r="T84" s="29">
        <v>12.314</v>
      </c>
      <c r="U84" s="29" t="s">
        <v>335</v>
      </c>
      <c r="V84" s="29">
        <v>-0.151</v>
      </c>
      <c r="W84" s="29" t="s">
        <v>77</v>
      </c>
      <c r="X84" s="29">
        <v>7.4379999999999997</v>
      </c>
      <c r="Y84" s="29" t="s">
        <v>336</v>
      </c>
      <c r="Z84" s="29">
        <v>-0.216</v>
      </c>
      <c r="AA84" s="29" t="s">
        <v>337</v>
      </c>
      <c r="AB84" s="29">
        <v>2.8175150344298517E-4</v>
      </c>
      <c r="AC84" s="29" t="s">
        <v>338</v>
      </c>
      <c r="AD84" s="29">
        <v>-0.33500000000000002</v>
      </c>
      <c r="AE84" s="29">
        <v>1.0484166258618095</v>
      </c>
      <c r="AF84" s="29">
        <v>0.97043196105851903</v>
      </c>
      <c r="AG84" s="29">
        <v>0.61899999999999999</v>
      </c>
      <c r="AH84" s="29">
        <v>0</v>
      </c>
      <c r="AI84" s="29">
        <v>-2.5181149798096754E-3</v>
      </c>
      <c r="AJ84" s="29" t="s">
        <v>339</v>
      </c>
      <c r="AK84" s="29">
        <v>-0.12</v>
      </c>
      <c r="AL84" s="29">
        <v>1.1300875477993433</v>
      </c>
      <c r="AM84" s="29">
        <v>0.39502200698655582</v>
      </c>
      <c r="AN84" s="29">
        <v>0.25900000000000001</v>
      </c>
      <c r="AO84" s="29">
        <v>0</v>
      </c>
      <c r="AP84" s="29">
        <v>-8.39</v>
      </c>
      <c r="AS84" s="29">
        <v>-8.1999999999999993</v>
      </c>
      <c r="AV84" s="29">
        <v>22.47</v>
      </c>
      <c r="AY84" s="29">
        <v>0.61899999999999999</v>
      </c>
      <c r="BB84" s="29"/>
      <c r="BC84" s="29"/>
      <c r="BD84" s="29">
        <v>0.25900000000000001</v>
      </c>
      <c r="BI84" s="29">
        <f>SQRT((BG2*(10^6))/(AY84-BH2))-273.15</f>
        <v>16.825898145649944</v>
      </c>
      <c r="BL84" s="29">
        <f>IF(H84="Calcite",EXP((((18.03*10^3)/(BI84+273.15))-32.42)/1000),IF(H84="Aragonite",EXP((((17.88*10^3)/(BI84+273.15))-31.14)/1000),IF(H84="Dolomite",EXP((((18.02*10^3)/(BI84+273.15))-29.38)/1000),"")))</f>
        <v>1.0309908158481065</v>
      </c>
      <c r="BN84" s="29">
        <f>((AV84+1000)/BL84)-1000</f>
        <v>-8.2646864716220989</v>
      </c>
    </row>
    <row r="85" spans="1:68" ht="13.5" customHeight="1" x14ac:dyDescent="0.2">
      <c r="B85" s="22"/>
      <c r="C85" s="23"/>
    </row>
    <row r="86" spans="1:68" ht="13.5" customHeight="1" x14ac:dyDescent="0.2">
      <c r="A86" s="30"/>
      <c r="B86" s="31">
        <v>1</v>
      </c>
      <c r="C86" s="32"/>
      <c r="D86" s="33" t="str">
        <f>G88</f>
        <v>Xifeng S M 18</v>
      </c>
      <c r="E86" s="30"/>
      <c r="F86" s="30"/>
      <c r="G86" s="30"/>
      <c r="H86" s="30"/>
      <c r="I86" s="30"/>
      <c r="J86" s="30"/>
      <c r="K86" s="33" t="e">
        <f>STDEV(J88)/SQRT(COUNT(J88))</f>
        <v>#DIV/0!</v>
      </c>
      <c r="L86" s="30"/>
      <c r="M86" s="33" t="e">
        <f>STDEV(L88)/SQRT(COUNT(L88))</f>
        <v>#DIV/0!</v>
      </c>
      <c r="N86" s="30"/>
      <c r="O86" s="33" t="e">
        <f>STDEV(N88)/SQRT(COUNT(N88))</f>
        <v>#DIV/0!</v>
      </c>
      <c r="P86" s="30"/>
      <c r="Q86" s="33" t="e">
        <f>STDEV(P88)/SQRT(COUNT(P88))</f>
        <v>#DIV/0!</v>
      </c>
      <c r="R86" s="30"/>
      <c r="S86" s="33" t="e">
        <f>STDEV(R88)/SQRT(COUNT(R88))</f>
        <v>#DIV/0!</v>
      </c>
      <c r="T86" s="30"/>
      <c r="U86" s="33" t="e">
        <f>STDEV(T88)/SQRT(COUNT(T88))</f>
        <v>#DIV/0!</v>
      </c>
      <c r="V86" s="30"/>
      <c r="W86" s="33" t="e">
        <f>STDEV(V88)/SQRT(COUNT(V88))</f>
        <v>#DIV/0!</v>
      </c>
      <c r="X86" s="30"/>
      <c r="Y86" s="33" t="e">
        <f>STDEV(X88)/SQRT(COUNT(X88))</f>
        <v>#DIV/0!</v>
      </c>
      <c r="Z86" s="30"/>
      <c r="AA86" s="33" t="e">
        <f>STDEV(Z88)/SQRT(COUNT(Z88))</f>
        <v>#DIV/0!</v>
      </c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3">
        <f>AVERAGE(AP88)</f>
        <v>-4.37</v>
      </c>
      <c r="AR86" s="33" t="e">
        <f>STDEV(AP88)</f>
        <v>#DIV/0!</v>
      </c>
      <c r="AS86" s="30"/>
      <c r="AT86" s="33">
        <f>AVERAGE(AS88)</f>
        <v>-2.84</v>
      </c>
      <c r="AU86" s="33" t="e">
        <f>STDEV(AS88)</f>
        <v>#DIV/0!</v>
      </c>
      <c r="AV86" s="30"/>
      <c r="AW86" s="33">
        <f>AVERAGE(AV88)</f>
        <v>27.99</v>
      </c>
      <c r="AX86" s="33" t="e">
        <f>STDEV(AV88)</f>
        <v>#DIV/0!</v>
      </c>
      <c r="AY86" s="30"/>
      <c r="AZ86" s="33">
        <f>AVERAGE(AY88)</f>
        <v>0.63800000000000001</v>
      </c>
      <c r="BA86" s="33" t="e">
        <f>STDEV(AY88)/SQRT(COUNT(AY88))</f>
        <v>#DIV/0!</v>
      </c>
      <c r="BB86" s="30"/>
      <c r="BC86" s="30"/>
      <c r="BD86" s="30"/>
      <c r="BE86" s="33">
        <f>AVERAGE(BD88)</f>
        <v>0.33800000000000002</v>
      </c>
      <c r="BF86" s="33" t="e">
        <f>STDEV(BD88)/SQRT(COUNT(BD88))</f>
        <v>#DIV/0!</v>
      </c>
      <c r="BG86" s="30"/>
      <c r="BH86" s="30"/>
      <c r="BI86" s="30"/>
      <c r="BJ86" s="33">
        <f>AVERAGE(BI88)</f>
        <v>11.077240015699715</v>
      </c>
      <c r="BK86" s="33" t="e">
        <f>STDEV(BI88)/SQRT(COUNT(BI88))</f>
        <v>#DIV/0!</v>
      </c>
      <c r="BL86" s="30"/>
      <c r="BM86" s="33">
        <f>AVERAGE(BL88)</f>
        <v>1.0322773817252791</v>
      </c>
      <c r="BN86" s="30"/>
      <c r="BO86" s="33">
        <f>AVERAGE(BN88)</f>
        <v>-4.1533233229555435</v>
      </c>
      <c r="BP86" s="33" t="e">
        <f>STDEV(BN88)/SQRT(COUNT(BN88))</f>
        <v>#DIV/0!</v>
      </c>
    </row>
    <row r="87" spans="1:68" ht="13.5" customHeight="1" x14ac:dyDescent="0.2">
      <c r="B87" s="22"/>
      <c r="C87" s="23"/>
      <c r="D87" s="29" t="s">
        <v>340</v>
      </c>
      <c r="AP87" s="29">
        <v>-4.37</v>
      </c>
      <c r="AS87" s="29">
        <v>-2.84</v>
      </c>
      <c r="AV87" s="29">
        <v>27.99</v>
      </c>
      <c r="AY87" s="29">
        <v>0.63800000000000001</v>
      </c>
      <c r="BB87" s="29"/>
      <c r="BC87" s="29"/>
      <c r="BD87" s="29">
        <v>0.33800000000000002</v>
      </c>
    </row>
    <row r="88" spans="1:68" ht="13.5" customHeight="1" x14ac:dyDescent="0.2">
      <c r="B88" s="22"/>
      <c r="C88" s="23"/>
      <c r="D88" s="29" t="s">
        <v>69</v>
      </c>
      <c r="E88" s="29" t="s">
        <v>341</v>
      </c>
      <c r="F88" s="29" t="s">
        <v>71</v>
      </c>
      <c r="G88" s="29" t="s">
        <v>342</v>
      </c>
      <c r="H88" s="29" t="s">
        <v>73</v>
      </c>
      <c r="I88" s="29" t="s">
        <v>137</v>
      </c>
      <c r="J88" s="29">
        <v>-4.3600000000000003</v>
      </c>
      <c r="K88" s="29" t="s">
        <v>75</v>
      </c>
      <c r="L88" s="29">
        <v>5.91</v>
      </c>
      <c r="M88" s="29" t="s">
        <v>75</v>
      </c>
      <c r="N88" s="29">
        <v>37.01</v>
      </c>
      <c r="O88" s="29" t="s">
        <v>75</v>
      </c>
      <c r="P88" s="29">
        <v>10.811</v>
      </c>
      <c r="Q88" s="29" t="s">
        <v>140</v>
      </c>
      <c r="R88" s="29">
        <v>-0.314</v>
      </c>
      <c r="S88" s="29" t="s">
        <v>335</v>
      </c>
      <c r="T88" s="29">
        <v>23.312000000000001</v>
      </c>
      <c r="U88" s="29" t="s">
        <v>248</v>
      </c>
      <c r="V88" s="29">
        <v>-0.109</v>
      </c>
      <c r="W88" s="29" t="s">
        <v>249</v>
      </c>
      <c r="X88" s="29">
        <v>32.027000000000001</v>
      </c>
      <c r="Y88" s="29" t="s">
        <v>343</v>
      </c>
      <c r="Z88" s="29">
        <v>9.1419999999999995</v>
      </c>
      <c r="AA88" s="29" t="s">
        <v>344</v>
      </c>
      <c r="AB88" s="29">
        <v>2.8175150344298837E-4</v>
      </c>
      <c r="AC88" s="29" t="s">
        <v>345</v>
      </c>
      <c r="AD88" s="29">
        <v>-0.318</v>
      </c>
      <c r="AE88" s="29">
        <v>1.0484166258618088</v>
      </c>
      <c r="AF88" s="29">
        <v>0.97043196105851859</v>
      </c>
      <c r="AG88" s="29">
        <v>0.63800000000000001</v>
      </c>
      <c r="AH88" s="29">
        <v>0</v>
      </c>
      <c r="AI88" s="29">
        <v>-2.518114979809678E-3</v>
      </c>
      <c r="AJ88" s="29" t="s">
        <v>346</v>
      </c>
      <c r="AK88" s="29">
        <v>-0.05</v>
      </c>
      <c r="AL88" s="29">
        <v>1.1300875477993433</v>
      </c>
      <c r="AM88" s="29">
        <v>0.39502200698655582</v>
      </c>
      <c r="AN88" s="29">
        <v>0.33800000000000002</v>
      </c>
      <c r="AO88" s="29">
        <v>0</v>
      </c>
      <c r="AP88" s="29">
        <v>-4.37</v>
      </c>
      <c r="AS88" s="29">
        <v>-2.84</v>
      </c>
      <c r="AV88" s="29">
        <v>27.99</v>
      </c>
      <c r="AY88" s="29">
        <v>0.63800000000000001</v>
      </c>
      <c r="BB88" s="29"/>
      <c r="BC88" s="29"/>
      <c r="BD88" s="29">
        <v>0.33800000000000002</v>
      </c>
      <c r="BI88" s="29">
        <f>SQRT((BG2*(10^6))/(AY88-BH2))-273.15</f>
        <v>11.077240015699715</v>
      </c>
      <c r="BL88" s="29">
        <f>IF(H88="Calcite",EXP((((18.03*10^3)/(BI88+273.15))-32.42)/1000),IF(H88="Aragonite",EXP((((17.88*10^3)/(BI88+273.15))-31.14)/1000),IF(H88="Dolomite",EXP((((18.02*10^3)/(BI88+273.15))-29.38)/1000),"")))</f>
        <v>1.0322773817252791</v>
      </c>
      <c r="BN88" s="29">
        <f>((AV88+1000)/BL88)-1000</f>
        <v>-4.1533233229555435</v>
      </c>
    </row>
    <row r="89" spans="1:68" ht="13.5" customHeight="1" x14ac:dyDescent="0.2">
      <c r="B89" s="22"/>
      <c r="C89" s="23"/>
    </row>
    <row r="90" spans="1:68" ht="13.5" customHeight="1" x14ac:dyDescent="0.2">
      <c r="A90" s="30"/>
      <c r="B90" s="31">
        <v>1</v>
      </c>
      <c r="C90" s="32"/>
      <c r="D90" s="33" t="str">
        <f>G92</f>
        <v>Xifeng S M 19</v>
      </c>
      <c r="E90" s="30"/>
      <c r="F90" s="30"/>
      <c r="G90" s="30"/>
      <c r="H90" s="30"/>
      <c r="I90" s="30"/>
      <c r="J90" s="30"/>
      <c r="K90" s="33" t="e">
        <f>STDEV(J92)/SQRT(COUNT(J92))</f>
        <v>#DIV/0!</v>
      </c>
      <c r="L90" s="30"/>
      <c r="M90" s="33" t="e">
        <f>STDEV(L92)/SQRT(COUNT(L92))</f>
        <v>#DIV/0!</v>
      </c>
      <c r="N90" s="30"/>
      <c r="O90" s="33" t="e">
        <f>STDEV(N92)/SQRT(COUNT(N92))</f>
        <v>#DIV/0!</v>
      </c>
      <c r="P90" s="30"/>
      <c r="Q90" s="33" t="e">
        <f>STDEV(P92)/SQRT(COUNT(P92))</f>
        <v>#DIV/0!</v>
      </c>
      <c r="R90" s="30"/>
      <c r="S90" s="33" t="e">
        <f>STDEV(R92)/SQRT(COUNT(R92))</f>
        <v>#DIV/0!</v>
      </c>
      <c r="T90" s="30"/>
      <c r="U90" s="33" t="e">
        <f>STDEV(T92)/SQRT(COUNT(T92))</f>
        <v>#DIV/0!</v>
      </c>
      <c r="V90" s="30"/>
      <c r="W90" s="33" t="e">
        <f>STDEV(V92)/SQRT(COUNT(V92))</f>
        <v>#DIV/0!</v>
      </c>
      <c r="X90" s="30"/>
      <c r="Y90" s="33" t="e">
        <f>STDEV(X92)/SQRT(COUNT(X92))</f>
        <v>#DIV/0!</v>
      </c>
      <c r="Z90" s="30"/>
      <c r="AA90" s="33" t="e">
        <f>STDEV(Z92)/SQRT(COUNT(Z92))</f>
        <v>#DIV/0!</v>
      </c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3">
        <f>AVERAGE(AP92)</f>
        <v>-8.67</v>
      </c>
      <c r="AR90" s="33" t="e">
        <f>STDEV(AP92)</f>
        <v>#DIV/0!</v>
      </c>
      <c r="AS90" s="30"/>
      <c r="AT90" s="33">
        <f>AVERAGE(AS92)</f>
        <v>-4.3600000000000003</v>
      </c>
      <c r="AU90" s="33" t="e">
        <f>STDEV(AS92)</f>
        <v>#DIV/0!</v>
      </c>
      <c r="AV90" s="30"/>
      <c r="AW90" s="33">
        <f>AVERAGE(AV92)</f>
        <v>26.42</v>
      </c>
      <c r="AX90" s="33" t="e">
        <f>STDEV(AV92)</f>
        <v>#DIV/0!</v>
      </c>
      <c r="AY90" s="30"/>
      <c r="AZ90" s="33">
        <f>AVERAGE(AY92)</f>
        <v>0.61799999999999999</v>
      </c>
      <c r="BA90" s="33" t="e">
        <f>STDEV(AY92)/SQRT(COUNT(AY92))</f>
        <v>#DIV/0!</v>
      </c>
      <c r="BB90" s="30"/>
      <c r="BC90" s="30"/>
      <c r="BD90" s="30"/>
      <c r="BE90" s="33">
        <f>AVERAGE(BD92)</f>
        <v>0.35199999999999998</v>
      </c>
      <c r="BF90" s="33" t="e">
        <f>STDEV(BD92)/SQRT(COUNT(BD92))</f>
        <v>#DIV/0!</v>
      </c>
      <c r="BG90" s="30"/>
      <c r="BH90" s="30"/>
      <c r="BI90" s="30"/>
      <c r="BJ90" s="33">
        <f>AVERAGE(BI92)</f>
        <v>17.138203996149912</v>
      </c>
      <c r="BK90" s="33" t="e">
        <f>STDEV(BI92)/SQRT(COUNT(BI92))</f>
        <v>#DIV/0!</v>
      </c>
      <c r="BL90" s="30"/>
      <c r="BM90" s="33">
        <f>AVERAGE(BL92)</f>
        <v>1.0309224251974474</v>
      </c>
      <c r="BN90" s="30"/>
      <c r="BO90" s="33">
        <f>AVERAGE(BN92)</f>
        <v>-4.3673753595815015</v>
      </c>
      <c r="BP90" s="33" t="e">
        <f>STDEV(BN92)/SQRT(COUNT(BN92))</f>
        <v>#DIV/0!</v>
      </c>
    </row>
    <row r="91" spans="1:68" ht="13.5" customHeight="1" x14ac:dyDescent="0.2">
      <c r="B91" s="22"/>
      <c r="C91" s="23"/>
      <c r="D91" s="29" t="s">
        <v>347</v>
      </c>
      <c r="AP91" s="29">
        <v>-8.67</v>
      </c>
      <c r="AS91" s="29">
        <v>-4.3600000000000003</v>
      </c>
      <c r="AV91" s="29">
        <v>26.42</v>
      </c>
      <c r="AY91" s="29">
        <v>0.61799999999999999</v>
      </c>
      <c r="BB91" s="29"/>
      <c r="BC91" s="29"/>
      <c r="BD91" s="29">
        <v>0.35199999999999998</v>
      </c>
    </row>
    <row r="92" spans="1:68" ht="13.5" customHeight="1" x14ac:dyDescent="0.2">
      <c r="B92" s="22"/>
      <c r="C92" s="23"/>
      <c r="D92" s="29" t="s">
        <v>69</v>
      </c>
      <c r="E92" s="29" t="s">
        <v>348</v>
      </c>
      <c r="F92" s="29" t="s">
        <v>71</v>
      </c>
      <c r="G92" s="29" t="s">
        <v>349</v>
      </c>
      <c r="H92" s="29" t="s">
        <v>73</v>
      </c>
      <c r="I92" s="29" t="s">
        <v>137</v>
      </c>
      <c r="J92" s="29">
        <v>-8.66</v>
      </c>
      <c r="K92" s="29" t="s">
        <v>75</v>
      </c>
      <c r="L92" s="29">
        <v>4.38</v>
      </c>
      <c r="M92" s="29" t="s">
        <v>75</v>
      </c>
      <c r="N92" s="29">
        <v>35.43</v>
      </c>
      <c r="O92" s="29" t="s">
        <v>75</v>
      </c>
      <c r="P92" s="29">
        <v>5.0220000000000002</v>
      </c>
      <c r="Q92" s="29" t="s">
        <v>335</v>
      </c>
      <c r="R92" s="29">
        <v>-0.33400000000000002</v>
      </c>
      <c r="S92" s="29" t="s">
        <v>140</v>
      </c>
      <c r="T92" s="29">
        <v>20.202999999999999</v>
      </c>
      <c r="U92" s="29" t="s">
        <v>249</v>
      </c>
      <c r="V92" s="29">
        <v>-9.2999999999999999E-2</v>
      </c>
      <c r="W92" s="29" t="s">
        <v>87</v>
      </c>
      <c r="X92" s="29">
        <v>18.183</v>
      </c>
      <c r="Y92" s="29" t="s">
        <v>350</v>
      </c>
      <c r="Z92" s="29">
        <v>2.9660000000000002</v>
      </c>
      <c r="AA92" s="29" t="s">
        <v>351</v>
      </c>
      <c r="AB92" s="29">
        <v>2.7538164300039452E-4</v>
      </c>
      <c r="AC92" s="29" t="s">
        <v>352</v>
      </c>
      <c r="AD92" s="29">
        <v>-0.33600000000000002</v>
      </c>
      <c r="AE92" s="29">
        <v>1.0484166258618093</v>
      </c>
      <c r="AF92" s="29">
        <v>0.97043196105851892</v>
      </c>
      <c r="AG92" s="29">
        <v>0.61799999999999999</v>
      </c>
      <c r="AH92" s="29">
        <v>0</v>
      </c>
      <c r="AI92" s="29">
        <v>-2.681244137650713E-3</v>
      </c>
      <c r="AJ92" s="29" t="s">
        <v>353</v>
      </c>
      <c r="AK92" s="29">
        <v>-3.9E-2</v>
      </c>
      <c r="AL92" s="29">
        <v>1.2271812782328759</v>
      </c>
      <c r="AM92" s="29">
        <v>0.39931974769837475</v>
      </c>
      <c r="AN92" s="29">
        <v>0.35199999999999998</v>
      </c>
      <c r="AO92" s="29">
        <v>0</v>
      </c>
      <c r="AP92" s="29">
        <v>-8.67</v>
      </c>
      <c r="AS92" s="29">
        <v>-4.3600000000000003</v>
      </c>
      <c r="AV92" s="29">
        <v>26.42</v>
      </c>
      <c r="AY92" s="29">
        <v>0.61799999999999999</v>
      </c>
      <c r="BB92" s="29"/>
      <c r="BC92" s="29"/>
      <c r="BD92" s="29">
        <v>0.35199999999999998</v>
      </c>
      <c r="BI92" s="29">
        <f>SQRT((BG2*(10^6))/(AY92-BH2))-273.15</f>
        <v>17.138203996149912</v>
      </c>
      <c r="BL92" s="29">
        <f>IF(H92="Calcite",EXP((((18.03*10^3)/(BI92+273.15))-32.42)/1000),IF(H92="Aragonite",EXP((((17.88*10^3)/(BI92+273.15))-31.14)/1000),IF(H92="Dolomite",EXP((((18.02*10^3)/(BI92+273.15))-29.38)/1000),"")))</f>
        <v>1.0309224251974474</v>
      </c>
      <c r="BN92" s="29">
        <f>((AV92+1000)/BL92)-1000</f>
        <v>-4.3673753595815015</v>
      </c>
    </row>
    <row r="93" spans="1:68" ht="13.5" customHeight="1" x14ac:dyDescent="0.2">
      <c r="B93" s="22"/>
      <c r="C93" s="23"/>
    </row>
    <row r="94" spans="1:68" ht="13.5" customHeight="1" x14ac:dyDescent="0.2">
      <c r="A94" s="30"/>
      <c r="B94" s="31">
        <v>1</v>
      </c>
      <c r="C94" s="32"/>
      <c r="D94" s="33" t="str">
        <f>G96</f>
        <v>Xifeng S M 20</v>
      </c>
      <c r="E94" s="30"/>
      <c r="F94" s="30"/>
      <c r="G94" s="30"/>
      <c r="H94" s="30"/>
      <c r="I94" s="30"/>
      <c r="J94" s="30"/>
      <c r="K94" s="33">
        <f>STDEV(J96:J98)/SQRT(COUNT(J96:J98))</f>
        <v>0.10651030205780292</v>
      </c>
      <c r="L94" s="30"/>
      <c r="M94" s="33">
        <f>STDEV(L96:L98)/SQRT(COUNT(L96:L98))</f>
        <v>0.28415566938642028</v>
      </c>
      <c r="N94" s="30"/>
      <c r="O94" s="33">
        <f>STDEV(N96:N98)/SQRT(COUNT(N96:N98))</f>
        <v>0.29407104205918921</v>
      </c>
      <c r="P94" s="30"/>
      <c r="Q94" s="33">
        <f>STDEV(P96:P98)/SQRT(COUNT(P96:P98))</f>
        <v>0.16757519042043237</v>
      </c>
      <c r="R94" s="30"/>
      <c r="S94" s="33">
        <f>STDEV(R96:R98)/SQRT(COUNT(R96:R98))</f>
        <v>0.25608353671756762</v>
      </c>
      <c r="T94" s="30"/>
      <c r="U94" s="33">
        <f>STDEV(T96:T98)/SQRT(COUNT(T96:T98))</f>
        <v>0.46624254536787124</v>
      </c>
      <c r="V94" s="30"/>
      <c r="W94" s="33">
        <f>STDEV(V96:V98)/SQRT(COUNT(V96:V98))</f>
        <v>0.76474403851513906</v>
      </c>
      <c r="X94" s="30"/>
      <c r="Y94" s="33">
        <f>STDEV(X96:X98)/SQRT(COUNT(X96:X98))</f>
        <v>165.81682436150243</v>
      </c>
      <c r="Z94" s="30"/>
      <c r="AA94" s="33">
        <f>STDEV(Z96:Z98)/SQRT(COUNT(Z96:Z98))</f>
        <v>165.36699628133516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3">
        <f>AVERAGE(AP98)</f>
        <v>-6.81</v>
      </c>
      <c r="AR94" s="33" t="e">
        <f>STDEV(AP98)</f>
        <v>#DIV/0!</v>
      </c>
      <c r="AS94" s="30"/>
      <c r="AT94" s="33">
        <f>AVERAGE(AS98)</f>
        <v>-9.24</v>
      </c>
      <c r="AU94" s="33" t="e">
        <f>STDEV(AS98)</f>
        <v>#DIV/0!</v>
      </c>
      <c r="AV94" s="30"/>
      <c r="AW94" s="33">
        <f>AVERAGE(AV98)</f>
        <v>21.39</v>
      </c>
      <c r="AX94" s="33" t="e">
        <f>STDEV(AV98)</f>
        <v>#DIV/0!</v>
      </c>
      <c r="AY94" s="30"/>
      <c r="AZ94" s="33">
        <f>AVERAGE(AY98)</f>
        <v>0.61499999999999999</v>
      </c>
      <c r="BA94" s="33" t="e">
        <f>STDEV(AY98)/SQRT(COUNT(AY98))</f>
        <v>#DIV/0!</v>
      </c>
      <c r="BB94" s="30"/>
      <c r="BC94" s="30"/>
      <c r="BD94" s="30"/>
      <c r="BE94" s="33">
        <f>AVERAGE(BD98)</f>
        <v>0.317</v>
      </c>
      <c r="BF94" s="33" t="e">
        <f>STDEV(BD98)/SQRT(COUNT(BD98))</f>
        <v>#DIV/0!</v>
      </c>
      <c r="BG94" s="30"/>
      <c r="BH94" s="30"/>
      <c r="BI94" s="30"/>
      <c r="BJ94" s="33">
        <f>AVERAGE(BI98)</f>
        <v>18.081210932582167</v>
      </c>
      <c r="BK94" s="33" t="e">
        <f>STDEV(BI98)/SQRT(COUNT(BI98))</f>
        <v>#DIV/0!</v>
      </c>
      <c r="BL94" s="30"/>
      <c r="BM94" s="33">
        <f>AVERAGE(BL96:BL98)</f>
        <v>1.0342247512591995</v>
      </c>
      <c r="BN94" s="30"/>
      <c r="BO94" s="33">
        <f>AVERAGE(BN98)</f>
        <v>-9.0488840909778219</v>
      </c>
      <c r="BP94" s="33"/>
    </row>
    <row r="95" spans="1:68" ht="13.5" customHeight="1" x14ac:dyDescent="0.2">
      <c r="B95" s="22"/>
      <c r="C95" s="23"/>
      <c r="D95" s="29" t="s">
        <v>354</v>
      </c>
      <c r="AP95" s="29">
        <v>-6.89</v>
      </c>
      <c r="AS95" s="29">
        <v>-9.4</v>
      </c>
      <c r="AV95" s="29">
        <v>21.23</v>
      </c>
      <c r="AY95" s="29">
        <v>0.73199999999999998</v>
      </c>
      <c r="BB95" s="29"/>
      <c r="BC95" s="29"/>
      <c r="BD95" s="29">
        <v>1.284</v>
      </c>
    </row>
    <row r="96" spans="1:68" s="90" customFormat="1" ht="13.5" customHeight="1" x14ac:dyDescent="0.2">
      <c r="A96" s="91" t="s">
        <v>648</v>
      </c>
      <c r="B96" s="87"/>
      <c r="C96" s="88"/>
      <c r="D96" s="89" t="s">
        <v>69</v>
      </c>
      <c r="E96" s="89" t="s">
        <v>355</v>
      </c>
      <c r="F96" s="89" t="s">
        <v>71</v>
      </c>
      <c r="G96" s="89" t="s">
        <v>356</v>
      </c>
      <c r="H96" s="89" t="s">
        <v>73</v>
      </c>
      <c r="I96" s="89" t="s">
        <v>137</v>
      </c>
      <c r="J96" s="89">
        <v>-7.1</v>
      </c>
      <c r="K96" s="89" t="s">
        <v>96</v>
      </c>
      <c r="L96" s="89">
        <v>-1.21</v>
      </c>
      <c r="M96" s="89" t="s">
        <v>96</v>
      </c>
      <c r="N96" s="89">
        <v>29.67</v>
      </c>
      <c r="O96" s="89" t="s">
        <v>96</v>
      </c>
      <c r="P96" s="89">
        <v>1.4490000000000001</v>
      </c>
      <c r="Q96" s="89" t="s">
        <v>215</v>
      </c>
      <c r="R96" s="89">
        <v>0.27400000000000002</v>
      </c>
      <c r="S96" s="89" t="s">
        <v>357</v>
      </c>
      <c r="T96" s="89">
        <v>11.374000000000001</v>
      </c>
      <c r="U96" s="89" t="s">
        <v>358</v>
      </c>
      <c r="V96" s="89">
        <v>2.3639999999999999</v>
      </c>
      <c r="W96" s="89" t="s">
        <v>359</v>
      </c>
      <c r="X96" s="89">
        <v>491.584</v>
      </c>
      <c r="Y96" s="89" t="s">
        <v>360</v>
      </c>
      <c r="Z96" s="89">
        <v>483.46199999999999</v>
      </c>
      <c r="AA96" s="89" t="s">
        <v>361</v>
      </c>
      <c r="AB96" s="89">
        <v>2.7538164300039148E-4</v>
      </c>
      <c r="AC96" s="89" t="s">
        <v>362</v>
      </c>
      <c r="AD96" s="89">
        <v>0.27400000000000002</v>
      </c>
      <c r="AE96" s="89">
        <v>1.0484166258618091</v>
      </c>
      <c r="AF96" s="89">
        <v>0.97043196105851881</v>
      </c>
      <c r="AG96" s="89">
        <v>1.2569999999999999</v>
      </c>
      <c r="AH96" s="89">
        <v>0</v>
      </c>
      <c r="AI96" s="89">
        <v>-2.6812441376507109E-3</v>
      </c>
      <c r="AJ96" s="89" t="s">
        <v>363</v>
      </c>
      <c r="AK96" s="89">
        <v>2.395</v>
      </c>
      <c r="AL96" s="89">
        <v>1.2271812782328757</v>
      </c>
      <c r="AM96" s="89">
        <v>0.39931974769837469</v>
      </c>
      <c r="AN96" s="89">
        <v>3.3380000000000001</v>
      </c>
      <c r="AO96" s="89">
        <v>0</v>
      </c>
      <c r="AP96" s="89">
        <v>-7.11</v>
      </c>
      <c r="AQ96" s="86"/>
      <c r="AR96" s="86"/>
      <c r="AS96" s="89">
        <v>-9.91</v>
      </c>
      <c r="AT96" s="86"/>
      <c r="AU96" s="86"/>
      <c r="AV96" s="89">
        <v>20.7</v>
      </c>
      <c r="AW96" s="86"/>
      <c r="AX96" s="86"/>
      <c r="AY96" s="89">
        <v>1.2569999999999999</v>
      </c>
      <c r="AZ96" s="86"/>
      <c r="BA96" s="86"/>
      <c r="BB96" s="89"/>
      <c r="BC96" s="89"/>
      <c r="BD96" s="89">
        <v>3.3380000000000001</v>
      </c>
      <c r="BE96" s="86"/>
      <c r="BF96" s="86"/>
      <c r="BG96" s="86"/>
      <c r="BH96" s="86"/>
      <c r="BI96" s="89">
        <f>SQRT((BG2*(10^6))/(AY96-BH2))-273.15</f>
        <v>-84.871546465676204</v>
      </c>
      <c r="BJ96" s="86"/>
      <c r="BK96" s="86"/>
      <c r="BL96" s="89">
        <f t="shared" ref="BL96:BL98" si="18">IF(H96="Calcite",EXP((((18.03*10^3)/(BI96+273.15))-32.42)/1000),IF(H96="Aragonite",EXP((((17.88*10^3)/(BI96+273.15))-31.14)/1000),IF(H96="Dolomite",EXP((((18.02*10^3)/(BI96+273.15))-29.38)/1000),"")))</f>
        <v>1.0659066225931459</v>
      </c>
      <c r="BM96" s="86"/>
      <c r="BN96" s="89">
        <f t="shared" ref="BN96:BN98" si="19">((AV96+1000)/BL96)-1000</f>
        <v>-42.411428576329627</v>
      </c>
      <c r="BO96" s="86"/>
      <c r="BP96" s="86"/>
    </row>
    <row r="97" spans="1:68" s="90" customFormat="1" ht="13.5" customHeight="1" x14ac:dyDescent="0.2">
      <c r="A97" s="91" t="s">
        <v>649</v>
      </c>
      <c r="B97" s="87"/>
      <c r="C97" s="88"/>
      <c r="D97" s="89" t="s">
        <v>105</v>
      </c>
      <c r="E97" s="89" t="s">
        <v>364</v>
      </c>
      <c r="F97" s="89" t="s">
        <v>71</v>
      </c>
      <c r="G97" s="89" t="s">
        <v>356</v>
      </c>
      <c r="H97" s="89" t="s">
        <v>73</v>
      </c>
      <c r="I97" s="89" t="s">
        <v>137</v>
      </c>
      <c r="J97" s="89">
        <v>-6.74</v>
      </c>
      <c r="K97" s="89" t="s">
        <v>75</v>
      </c>
      <c r="L97" s="89">
        <v>-0.3</v>
      </c>
      <c r="M97" s="89" t="s">
        <v>75</v>
      </c>
      <c r="N97" s="89">
        <v>30.61</v>
      </c>
      <c r="O97" s="89" t="s">
        <v>75</v>
      </c>
      <c r="P97" s="89">
        <v>1.853</v>
      </c>
      <c r="Q97" s="89" t="s">
        <v>365</v>
      </c>
      <c r="R97" s="89">
        <v>-0.60599999999999998</v>
      </c>
      <c r="S97" s="89" t="s">
        <v>366</v>
      </c>
      <c r="T97" s="89">
        <v>10.638999999999999</v>
      </c>
      <c r="U97" s="89" t="s">
        <v>200</v>
      </c>
      <c r="V97" s="89">
        <v>-0.2</v>
      </c>
      <c r="W97" s="89" t="s">
        <v>367</v>
      </c>
      <c r="X97" s="89">
        <v>-10.023999999999999</v>
      </c>
      <c r="Y97" s="89" t="s">
        <v>368</v>
      </c>
      <c r="Z97" s="89">
        <v>-17.576000000000001</v>
      </c>
      <c r="AA97" s="89" t="s">
        <v>369</v>
      </c>
      <c r="AB97" s="89">
        <v>1.9202280668917526E-4</v>
      </c>
      <c r="AC97" s="89" t="s">
        <v>370</v>
      </c>
      <c r="AD97" s="89">
        <v>-0.60699999999999998</v>
      </c>
      <c r="AE97" s="89">
        <v>1.0603962913491443</v>
      </c>
      <c r="AF97" s="89">
        <v>0.96617796496692876</v>
      </c>
      <c r="AG97" s="89">
        <v>0.32300000000000001</v>
      </c>
      <c r="AH97" s="89">
        <v>0</v>
      </c>
      <c r="AI97" s="89">
        <v>-4.9488106800847755E-3</v>
      </c>
      <c r="AJ97" s="89" t="s">
        <v>371</v>
      </c>
      <c r="AK97" s="89">
        <v>-0.14699999999999999</v>
      </c>
      <c r="AL97" s="89">
        <v>0.65595225409568325</v>
      </c>
      <c r="AM97" s="89">
        <v>0.29257308729479703</v>
      </c>
      <c r="AN97" s="89">
        <v>0.19600000000000001</v>
      </c>
      <c r="AO97" s="89">
        <v>0</v>
      </c>
      <c r="AP97" s="89">
        <v>-6.75</v>
      </c>
      <c r="AQ97" s="86"/>
      <c r="AR97" s="86"/>
      <c r="AS97" s="89">
        <v>-9.06</v>
      </c>
      <c r="AT97" s="86"/>
      <c r="AU97" s="86"/>
      <c r="AV97" s="89">
        <v>21.58</v>
      </c>
      <c r="AW97" s="86"/>
      <c r="AX97" s="86"/>
      <c r="AY97" s="89">
        <v>0.32300000000000001</v>
      </c>
      <c r="AZ97" s="86"/>
      <c r="BA97" s="86"/>
      <c r="BB97" s="89"/>
      <c r="BC97" s="89"/>
      <c r="BD97" s="89">
        <v>0.19600000000000001</v>
      </c>
      <c r="BE97" s="86"/>
      <c r="BF97" s="86"/>
      <c r="BG97" s="86"/>
      <c r="BH97" s="86"/>
      <c r="BI97" s="89">
        <f>SQRT((BG2*(10^6))/(AY97-BH2))-273.15</f>
        <v>207.8499446419533</v>
      </c>
      <c r="BJ97" s="86"/>
      <c r="BK97" s="86"/>
      <c r="BL97" s="89">
        <f t="shared" si="18"/>
        <v>1.0060507939940979</v>
      </c>
      <c r="BM97" s="86"/>
      <c r="BN97" s="89">
        <f t="shared" si="19"/>
        <v>15.435807116905153</v>
      </c>
      <c r="BO97" s="86"/>
      <c r="BP97" s="86"/>
    </row>
    <row r="98" spans="1:68" ht="13.5" customHeight="1" x14ac:dyDescent="0.2">
      <c r="B98" s="22"/>
      <c r="C98" s="23"/>
      <c r="D98" s="29" t="s">
        <v>135</v>
      </c>
      <c r="E98" s="29" t="s">
        <v>372</v>
      </c>
      <c r="F98" s="29" t="s">
        <v>165</v>
      </c>
      <c r="G98" s="29" t="s">
        <v>356</v>
      </c>
      <c r="H98" s="29" t="s">
        <v>73</v>
      </c>
      <c r="I98" s="29" t="s">
        <v>373</v>
      </c>
      <c r="J98" s="29">
        <v>-6.85</v>
      </c>
      <c r="K98" s="29" t="s">
        <v>75</v>
      </c>
      <c r="L98" s="29">
        <v>-1.08</v>
      </c>
      <c r="M98" s="29" t="s">
        <v>75</v>
      </c>
      <c r="N98" s="29">
        <v>29.8</v>
      </c>
      <c r="O98" s="29" t="s">
        <v>75</v>
      </c>
      <c r="P98" s="29">
        <v>1.29</v>
      </c>
      <c r="Q98" s="29" t="s">
        <v>107</v>
      </c>
      <c r="R98" s="29">
        <v>-0.26300000000000001</v>
      </c>
      <c r="S98" s="29" t="s">
        <v>107</v>
      </c>
      <c r="T98" s="29">
        <v>9.7609999999999992</v>
      </c>
      <c r="U98" s="29" t="s">
        <v>233</v>
      </c>
      <c r="V98" s="29">
        <v>0.505</v>
      </c>
      <c r="W98" s="29" t="s">
        <v>374</v>
      </c>
      <c r="X98" s="29">
        <v>-1.6020000000000001</v>
      </c>
      <c r="Y98" s="29" t="s">
        <v>375</v>
      </c>
      <c r="Z98" s="29">
        <v>-7.55</v>
      </c>
      <c r="AA98" s="29" t="s">
        <v>376</v>
      </c>
      <c r="AB98" s="29">
        <v>4.0048921516762474E-3</v>
      </c>
      <c r="AC98" s="29" t="s">
        <v>377</v>
      </c>
      <c r="AD98" s="29">
        <v>-0.26900000000000002</v>
      </c>
      <c r="AE98" s="29">
        <v>1.1656500554665976</v>
      </c>
      <c r="AF98" s="29">
        <v>0.92823273208414814</v>
      </c>
      <c r="AG98" s="29">
        <v>0.61499999999999999</v>
      </c>
      <c r="AH98" s="29">
        <v>0</v>
      </c>
      <c r="AI98" s="29">
        <v>4.7945420966530296E-2</v>
      </c>
      <c r="AJ98" s="29" t="s">
        <v>378</v>
      </c>
      <c r="AK98" s="29">
        <v>3.6999999999999998E-2</v>
      </c>
      <c r="AL98" s="29">
        <v>1.1799372472487337</v>
      </c>
      <c r="AM98" s="29">
        <v>0.2739019749864372</v>
      </c>
      <c r="AN98" s="29">
        <v>0.317</v>
      </c>
      <c r="AO98" s="29">
        <v>0</v>
      </c>
      <c r="AP98" s="29">
        <v>-6.81</v>
      </c>
      <c r="AS98" s="29">
        <v>-9.24</v>
      </c>
      <c r="AV98" s="29">
        <v>21.39</v>
      </c>
      <c r="AY98" s="29">
        <v>0.61499999999999999</v>
      </c>
      <c r="BB98" s="29"/>
      <c r="BC98" s="29"/>
      <c r="BD98" s="29">
        <v>0.317</v>
      </c>
      <c r="BI98" s="29">
        <f>SQRT((BG2*(10^6))/(AY98-BH2))-273.15</f>
        <v>18.081210932582167</v>
      </c>
      <c r="BL98" s="29">
        <f t="shared" si="18"/>
        <v>1.0307168371903548</v>
      </c>
      <c r="BN98" s="29">
        <f t="shared" si="19"/>
        <v>-9.0488840909778219</v>
      </c>
    </row>
    <row r="99" spans="1:68" ht="13.5" customHeight="1" x14ac:dyDescent="0.2">
      <c r="B99" s="22"/>
      <c r="C99" s="23"/>
    </row>
    <row r="100" spans="1:68" ht="13.5" customHeight="1" x14ac:dyDescent="0.2">
      <c r="A100" s="30"/>
      <c r="B100" s="31">
        <v>1</v>
      </c>
      <c r="C100" s="32"/>
      <c r="D100" s="33" t="str">
        <f>G102</f>
        <v>Xifeng S P M 01</v>
      </c>
      <c r="E100" s="30"/>
      <c r="F100" s="30"/>
      <c r="G100" s="30"/>
      <c r="H100" s="30"/>
      <c r="I100" s="30"/>
      <c r="J100" s="30"/>
      <c r="K100" s="33" t="e">
        <f>STDEV(J102)/SQRT(COUNT(J102))</f>
        <v>#DIV/0!</v>
      </c>
      <c r="L100" s="30"/>
      <c r="M100" s="33" t="e">
        <f>STDEV(L102)/SQRT(COUNT(L102))</f>
        <v>#DIV/0!</v>
      </c>
      <c r="N100" s="30"/>
      <c r="O100" s="33" t="e">
        <f>STDEV(N102)/SQRT(COUNT(N102))</f>
        <v>#DIV/0!</v>
      </c>
      <c r="P100" s="30"/>
      <c r="Q100" s="33" t="e">
        <f>STDEV(P102)/SQRT(COUNT(P102))</f>
        <v>#DIV/0!</v>
      </c>
      <c r="R100" s="30"/>
      <c r="S100" s="33" t="e">
        <f>STDEV(R102)/SQRT(COUNT(R102))</f>
        <v>#DIV/0!</v>
      </c>
      <c r="T100" s="30"/>
      <c r="U100" s="33" t="e">
        <f>STDEV(T102)/SQRT(COUNT(T102))</f>
        <v>#DIV/0!</v>
      </c>
      <c r="V100" s="30"/>
      <c r="W100" s="33" t="e">
        <f>STDEV(V102)/SQRT(COUNT(V102))</f>
        <v>#DIV/0!</v>
      </c>
      <c r="X100" s="30"/>
      <c r="Y100" s="33" t="e">
        <f>STDEV(X102)/SQRT(COUNT(X102))</f>
        <v>#DIV/0!</v>
      </c>
      <c r="Z100" s="30"/>
      <c r="AA100" s="33" t="e">
        <f>STDEV(Z102)/SQRT(COUNT(Z102))</f>
        <v>#DIV/0!</v>
      </c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3">
        <f>AVERAGE(AP102)</f>
        <v>-9.0399999999999991</v>
      </c>
      <c r="AR100" s="33" t="e">
        <f>STDEV(AP102)</f>
        <v>#DIV/0!</v>
      </c>
      <c r="AS100" s="30"/>
      <c r="AT100" s="33">
        <f>AVERAGE(AS102)</f>
        <v>-4.53</v>
      </c>
      <c r="AU100" s="33" t="e">
        <f>STDEV(AS102)</f>
        <v>#DIV/0!</v>
      </c>
      <c r="AV100" s="30"/>
      <c r="AW100" s="33">
        <f>AVERAGE(AV102)</f>
        <v>26.25</v>
      </c>
      <c r="AX100" s="33" t="e">
        <f>STDEV(AV102)</f>
        <v>#DIV/0!</v>
      </c>
      <c r="AY100" s="30"/>
      <c r="AZ100" s="33">
        <f>AVERAGE(AY102)</f>
        <v>0.63</v>
      </c>
      <c r="BA100" s="33" t="e">
        <f>STDEV(AY102)/SQRT(COUNT(AY102))</f>
        <v>#DIV/0!</v>
      </c>
      <c r="BB100" s="30"/>
      <c r="BC100" s="30"/>
      <c r="BD100" s="30"/>
      <c r="BE100" s="33">
        <f>AVERAGE(BD102)</f>
        <v>0.29899999999999999</v>
      </c>
      <c r="BF100" s="33" t="e">
        <f>STDEV(BD102)/SQRT(COUNT(BD102))</f>
        <v>#DIV/0!</v>
      </c>
      <c r="BG100" s="30"/>
      <c r="BH100" s="30"/>
      <c r="BI100" s="30"/>
      <c r="BJ100" s="33">
        <f>AVERAGE(BI102)</f>
        <v>13.455752110555466</v>
      </c>
      <c r="BK100" s="33" t="e">
        <f>STDEV(BI102)/SQRT(COUNT(BI102))</f>
        <v>#DIV/0!</v>
      </c>
      <c r="BL100" s="30"/>
      <c r="BM100" s="33">
        <f>AVERAGE(BL102)</f>
        <v>1.0317386093366865</v>
      </c>
      <c r="BN100" s="30"/>
      <c r="BO100" s="33">
        <f>AVERAGE(BN102)</f>
        <v>-5.3197673199563269</v>
      </c>
      <c r="BP100" s="33" t="e">
        <f>STDEV(BN102)/SQRT(COUNT(BN102))</f>
        <v>#DIV/0!</v>
      </c>
    </row>
    <row r="101" spans="1:68" ht="13.5" customHeight="1" x14ac:dyDescent="0.2">
      <c r="B101" s="22"/>
      <c r="C101" s="23"/>
      <c r="D101" s="29" t="s">
        <v>379</v>
      </c>
      <c r="AP101" s="29">
        <v>-9.0399999999999991</v>
      </c>
      <c r="AS101" s="29">
        <v>-4.53</v>
      </c>
      <c r="AV101" s="29">
        <v>26.25</v>
      </c>
      <c r="AY101" s="29">
        <v>0.63</v>
      </c>
      <c r="BB101" s="29"/>
      <c r="BC101" s="29"/>
      <c r="BD101" s="29">
        <v>0.29899999999999999</v>
      </c>
    </row>
    <row r="102" spans="1:68" ht="13.5" customHeight="1" x14ac:dyDescent="0.2">
      <c r="B102" s="22"/>
      <c r="C102" s="23"/>
      <c r="D102" s="29" t="s">
        <v>69</v>
      </c>
      <c r="E102" s="29" t="s">
        <v>380</v>
      </c>
      <c r="F102" s="29" t="s">
        <v>71</v>
      </c>
      <c r="G102" s="29" t="s">
        <v>381</v>
      </c>
      <c r="H102" s="29" t="s">
        <v>73</v>
      </c>
      <c r="I102" s="29" t="s">
        <v>382</v>
      </c>
      <c r="J102" s="29">
        <v>-9.0399999999999991</v>
      </c>
      <c r="K102" s="29" t="s">
        <v>75</v>
      </c>
      <c r="L102" s="29">
        <v>4.0599999999999996</v>
      </c>
      <c r="M102" s="29" t="s">
        <v>75</v>
      </c>
      <c r="N102" s="29">
        <v>35.11</v>
      </c>
      <c r="O102" s="29" t="s">
        <v>75</v>
      </c>
      <c r="P102" s="29">
        <v>4.3099999999999996</v>
      </c>
      <c r="Q102" s="29" t="s">
        <v>327</v>
      </c>
      <c r="R102" s="29">
        <v>-0.34799999999999998</v>
      </c>
      <c r="S102" s="29" t="s">
        <v>327</v>
      </c>
      <c r="T102" s="29">
        <v>19.501000000000001</v>
      </c>
      <c r="U102" s="29" t="s">
        <v>250</v>
      </c>
      <c r="V102" s="29">
        <v>-0.153</v>
      </c>
      <c r="W102" s="29" t="s">
        <v>383</v>
      </c>
      <c r="X102" s="29">
        <v>-2.7410000000000001</v>
      </c>
      <c r="Y102" s="29" t="s">
        <v>384</v>
      </c>
      <c r="Z102" s="29">
        <v>-16.646999999999998</v>
      </c>
      <c r="AA102" s="29" t="s">
        <v>385</v>
      </c>
      <c r="AB102" s="29">
        <v>8.6623844970595105E-4</v>
      </c>
      <c r="AC102" s="29" t="s">
        <v>386</v>
      </c>
      <c r="AD102" s="29">
        <v>-0.35199999999999998</v>
      </c>
      <c r="AE102" s="29">
        <v>1.0547773649487322</v>
      </c>
      <c r="AF102" s="29">
        <v>1.0017374605938685</v>
      </c>
      <c r="AG102" s="29">
        <v>0.63</v>
      </c>
      <c r="AH102" s="29">
        <v>0</v>
      </c>
      <c r="AI102" s="29">
        <v>-2.3669286532509108E-5</v>
      </c>
      <c r="AJ102" s="29" t="s">
        <v>387</v>
      </c>
      <c r="AK102" s="29">
        <v>-0.152</v>
      </c>
      <c r="AL102" s="29">
        <v>1.6689563026994816</v>
      </c>
      <c r="AM102" s="29">
        <v>0.55341008659929958</v>
      </c>
      <c r="AN102" s="29">
        <v>0.29899999999999999</v>
      </c>
      <c r="AO102" s="29">
        <v>0</v>
      </c>
      <c r="AP102" s="29">
        <v>-9.0399999999999991</v>
      </c>
      <c r="AS102" s="29">
        <v>-4.53</v>
      </c>
      <c r="AV102" s="29">
        <v>26.25</v>
      </c>
      <c r="AY102" s="29">
        <v>0.63</v>
      </c>
      <c r="BB102" s="29"/>
      <c r="BC102" s="29"/>
      <c r="BD102" s="29">
        <v>0.29899999999999999</v>
      </c>
      <c r="BI102" s="29">
        <f>SQRT((BG2*(10^6))/(AY102-BH2))-273.15</f>
        <v>13.455752110555466</v>
      </c>
      <c r="BL102" s="29">
        <f>IF(H102="Calcite",EXP((((18.03*10^3)/(BI102+273.15))-32.42)/1000),IF(H102="Aragonite",EXP((((17.88*10^3)/(BI102+273.15))-31.14)/1000),IF(H102="Dolomite",EXP((((18.02*10^3)/(BI102+273.15))-29.38)/1000),"")))</f>
        <v>1.0317386093366865</v>
      </c>
      <c r="BN102" s="29">
        <f>((AV102+1000)/BL102)-1000</f>
        <v>-5.3197673199563269</v>
      </c>
    </row>
    <row r="103" spans="1:68" ht="13.5" customHeight="1" x14ac:dyDescent="0.2">
      <c r="B103" s="22"/>
      <c r="C103" s="23"/>
    </row>
    <row r="104" spans="1:68" s="96" customFormat="1" ht="13.5" customHeight="1" x14ac:dyDescent="0.2">
      <c r="A104" s="92"/>
      <c r="B104" s="93"/>
      <c r="C104" s="94"/>
      <c r="D104" s="95" t="str">
        <f>G106</f>
        <v>Xifeng S P M 02</v>
      </c>
      <c r="E104" s="92"/>
      <c r="F104" s="92"/>
      <c r="G104" s="92"/>
      <c r="H104" s="92"/>
      <c r="I104" s="92"/>
      <c r="J104" s="92"/>
      <c r="K104" s="95" t="e">
        <f>STDEV(J106)/SQRT(COUNT(J106))</f>
        <v>#DIV/0!</v>
      </c>
      <c r="L104" s="92"/>
      <c r="M104" s="95" t="e">
        <f>STDEV(L106)/SQRT(COUNT(L106))</f>
        <v>#DIV/0!</v>
      </c>
      <c r="N104" s="92"/>
      <c r="O104" s="95" t="e">
        <f>STDEV(N106)/SQRT(COUNT(N106))</f>
        <v>#DIV/0!</v>
      </c>
      <c r="P104" s="92"/>
      <c r="Q104" s="95" t="e">
        <f>STDEV(P106)/SQRT(COUNT(P106))</f>
        <v>#DIV/0!</v>
      </c>
      <c r="R104" s="92"/>
      <c r="S104" s="95" t="e">
        <f>STDEV(R106)/SQRT(COUNT(R106))</f>
        <v>#DIV/0!</v>
      </c>
      <c r="T104" s="92"/>
      <c r="U104" s="95" t="e">
        <f>STDEV(T106)/SQRT(COUNT(T106))</f>
        <v>#DIV/0!</v>
      </c>
      <c r="V104" s="92"/>
      <c r="W104" s="95" t="e">
        <f>STDEV(V106)/SQRT(COUNT(V106))</f>
        <v>#DIV/0!</v>
      </c>
      <c r="X104" s="92"/>
      <c r="Y104" s="95" t="e">
        <f>STDEV(X106)/SQRT(COUNT(X106))</f>
        <v>#DIV/0!</v>
      </c>
      <c r="Z104" s="92"/>
      <c r="AA104" s="95" t="e">
        <f>STDEV(Z106)/SQRT(COUNT(Z106))</f>
        <v>#DIV/0!</v>
      </c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5">
        <f>AVERAGE(AP106)</f>
        <v>-8.65</v>
      </c>
      <c r="AR104" s="95" t="e">
        <f>STDEV(AP106)</f>
        <v>#DIV/0!</v>
      </c>
      <c r="AS104" s="92"/>
      <c r="AT104" s="95">
        <f>AVERAGE(AS106)</f>
        <v>-4.37</v>
      </c>
      <c r="AU104" s="95" t="e">
        <f>STDEV(AS106)</f>
        <v>#DIV/0!</v>
      </c>
      <c r="AV104" s="92"/>
      <c r="AW104" s="95">
        <f>AVERAGE(AV106)</f>
        <v>26.41</v>
      </c>
      <c r="AX104" s="95" t="e">
        <f>STDEV(AV106)</f>
        <v>#DIV/0!</v>
      </c>
      <c r="AY104" s="92"/>
      <c r="AZ104" s="95">
        <f>AVERAGE(AY106)</f>
        <v>12.153</v>
      </c>
      <c r="BA104" s="95" t="e">
        <f>STDEV(AY106)/SQRT(COUNT(AY106))</f>
        <v>#DIV/0!</v>
      </c>
      <c r="BB104" s="92"/>
      <c r="BC104" s="92"/>
      <c r="BD104" s="92"/>
      <c r="BE104" s="95">
        <f>AVERAGE(BD106)</f>
        <v>-24.047999999999998</v>
      </c>
      <c r="BF104" s="95" t="e">
        <f>STDEV(BD106)/SQRT(COUNT(BD106))</f>
        <v>#DIV/0!</v>
      </c>
      <c r="BG104" s="92"/>
      <c r="BH104" s="92"/>
      <c r="BI104" s="92"/>
      <c r="BJ104" s="95">
        <f>AVERAGE(BI106)</f>
        <v>-216.06580881066708</v>
      </c>
      <c r="BK104" s="95" t="e">
        <f>STDEV(BI106)/SQRT(COUNT(BI106))</f>
        <v>#DIV/0!</v>
      </c>
      <c r="BL104" s="92"/>
      <c r="BM104" s="95">
        <f>AVERAGE(BL106)</f>
        <v>1.3258868684812375</v>
      </c>
      <c r="BN104" s="92"/>
      <c r="BO104" s="95">
        <f>AVERAGE(BN106)</f>
        <v>-225.86909607474956</v>
      </c>
      <c r="BP104" s="95" t="e">
        <f>STDEV(BN106)/SQRT(COUNT(BN106))</f>
        <v>#DIV/0!</v>
      </c>
    </row>
    <row r="105" spans="1:68" s="90" customFormat="1" ht="13.5" customHeight="1" x14ac:dyDescent="0.2">
      <c r="A105" s="86"/>
      <c r="B105" s="87"/>
      <c r="C105" s="88"/>
      <c r="D105" s="89" t="s">
        <v>388</v>
      </c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9">
        <v>-8.65</v>
      </c>
      <c r="AQ105" s="86"/>
      <c r="AR105" s="86"/>
      <c r="AS105" s="89">
        <v>-4.37</v>
      </c>
      <c r="AT105" s="86"/>
      <c r="AU105" s="86"/>
      <c r="AV105" s="89">
        <v>26.41</v>
      </c>
      <c r="AW105" s="86"/>
      <c r="AX105" s="86"/>
      <c r="AY105" s="89">
        <v>12.153</v>
      </c>
      <c r="AZ105" s="86"/>
      <c r="BA105" s="86"/>
      <c r="BB105" s="89"/>
      <c r="BC105" s="89"/>
      <c r="BD105" s="89">
        <v>-24.047999999999998</v>
      </c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</row>
    <row r="106" spans="1:68" s="90" customFormat="1" ht="13.5" customHeight="1" x14ac:dyDescent="0.2">
      <c r="A106" s="86" t="s">
        <v>648</v>
      </c>
      <c r="B106" s="87"/>
      <c r="C106" s="88"/>
      <c r="D106" s="89" t="s">
        <v>69</v>
      </c>
      <c r="E106" s="89" t="s">
        <v>389</v>
      </c>
      <c r="F106" s="89" t="s">
        <v>71</v>
      </c>
      <c r="G106" s="89" t="s">
        <v>390</v>
      </c>
      <c r="H106" s="89" t="s">
        <v>73</v>
      </c>
      <c r="I106" s="89" t="s">
        <v>382</v>
      </c>
      <c r="J106" s="89">
        <v>-8.6199999999999992</v>
      </c>
      <c r="K106" s="89" t="s">
        <v>391</v>
      </c>
      <c r="L106" s="89">
        <v>4.3099999999999996</v>
      </c>
      <c r="M106" s="89" t="s">
        <v>392</v>
      </c>
      <c r="N106" s="89">
        <v>35.36</v>
      </c>
      <c r="O106" s="89" t="s">
        <v>393</v>
      </c>
      <c r="P106" s="89">
        <v>17.224</v>
      </c>
      <c r="Q106" s="89" t="s">
        <v>394</v>
      </c>
      <c r="R106" s="89">
        <v>11.244999999999999</v>
      </c>
      <c r="S106" s="89" t="s">
        <v>395</v>
      </c>
      <c r="T106" s="89">
        <v>-10.574999999999999</v>
      </c>
      <c r="U106" s="89" t="s">
        <v>396</v>
      </c>
      <c r="V106" s="89">
        <v>-28.573</v>
      </c>
      <c r="W106" s="89" t="s">
        <v>397</v>
      </c>
      <c r="X106" s="89">
        <v>4414.915</v>
      </c>
      <c r="Y106" s="89" t="s">
        <v>398</v>
      </c>
      <c r="Z106" s="89">
        <v>4013.9209999999998</v>
      </c>
      <c r="AA106" s="89" t="s">
        <v>399</v>
      </c>
      <c r="AB106" s="89">
        <v>6.3782817436738707E-4</v>
      </c>
      <c r="AC106" s="89" t="s">
        <v>400</v>
      </c>
      <c r="AD106" s="89">
        <v>11.234</v>
      </c>
      <c r="AE106" s="89">
        <v>0.99133758472464273</v>
      </c>
      <c r="AF106" s="89">
        <v>1.0158388884817</v>
      </c>
      <c r="AG106" s="89">
        <v>12.153</v>
      </c>
      <c r="AH106" s="89">
        <v>0</v>
      </c>
      <c r="AI106" s="89">
        <v>-6.6864711521961875E-4</v>
      </c>
      <c r="AJ106" s="89" t="s">
        <v>401</v>
      </c>
      <c r="AK106" s="89">
        <v>-28.58</v>
      </c>
      <c r="AL106" s="89">
        <v>0.8560560669222852</v>
      </c>
      <c r="AM106" s="89">
        <v>0.41831731482362883</v>
      </c>
      <c r="AN106" s="89">
        <v>-24.047999999999998</v>
      </c>
      <c r="AO106" s="89">
        <v>0</v>
      </c>
      <c r="AP106" s="89">
        <v>-8.65</v>
      </c>
      <c r="AQ106" s="86"/>
      <c r="AR106" s="86"/>
      <c r="AS106" s="89">
        <v>-4.37</v>
      </c>
      <c r="AT106" s="86"/>
      <c r="AU106" s="86"/>
      <c r="AV106" s="89">
        <v>26.41</v>
      </c>
      <c r="AW106" s="86"/>
      <c r="AX106" s="86"/>
      <c r="AY106" s="89">
        <v>12.153</v>
      </c>
      <c r="AZ106" s="86"/>
      <c r="BA106" s="86"/>
      <c r="BB106" s="89"/>
      <c r="BC106" s="89"/>
      <c r="BD106" s="89">
        <v>-24.047999999999998</v>
      </c>
      <c r="BE106" s="86"/>
      <c r="BF106" s="86"/>
      <c r="BG106" s="86"/>
      <c r="BH106" s="86"/>
      <c r="BI106" s="89">
        <f>SQRT((BG2*(10^6))/(AY106-BH2))-273.15</f>
        <v>-216.06580881066708</v>
      </c>
      <c r="BJ106" s="86"/>
      <c r="BK106" s="86"/>
      <c r="BL106" s="89">
        <f>IF(H106="Calcite",EXP((((18.03*10^3)/(BI106+273.15))-32.42)/1000),IF(H106="Aragonite",EXP((((17.88*10^3)/(BI106+273.15))-31.14)/1000),IF(H106="Dolomite",EXP((((18.02*10^3)/(BI106+273.15))-29.38)/1000),"")))</f>
        <v>1.3258868684812375</v>
      </c>
      <c r="BM106" s="86"/>
      <c r="BN106" s="89">
        <f>((AV106+1000)/BL106)-1000</f>
        <v>-225.86909607474956</v>
      </c>
      <c r="BO106" s="86"/>
      <c r="BP106" s="86"/>
    </row>
    <row r="107" spans="1:68" ht="13.5" customHeight="1" x14ac:dyDescent="0.2">
      <c r="B107" s="22"/>
      <c r="C107" s="23"/>
    </row>
    <row r="108" spans="1:68" ht="13.5" customHeight="1" x14ac:dyDescent="0.2">
      <c r="A108" s="30"/>
      <c r="B108" s="31">
        <v>1</v>
      </c>
      <c r="C108" s="32"/>
      <c r="D108" s="33" t="str">
        <f>G110</f>
        <v>Xifeng S P M 03</v>
      </c>
      <c r="E108" s="30"/>
      <c r="F108" s="30"/>
      <c r="G108" s="30"/>
      <c r="H108" s="30"/>
      <c r="I108" s="30"/>
      <c r="J108" s="30"/>
      <c r="K108" s="33" t="e">
        <f>STDEV(J110)/SQRT(COUNT(J110))</f>
        <v>#DIV/0!</v>
      </c>
      <c r="L108" s="30"/>
      <c r="M108" s="33" t="e">
        <f>STDEV(L110)/SQRT(COUNT(L110))</f>
        <v>#DIV/0!</v>
      </c>
      <c r="N108" s="30"/>
      <c r="O108" s="33" t="e">
        <f>STDEV(N110)/SQRT(COUNT(N110))</f>
        <v>#DIV/0!</v>
      </c>
      <c r="P108" s="30"/>
      <c r="Q108" s="33" t="e">
        <f>STDEV(P110)/SQRT(COUNT(P110))</f>
        <v>#DIV/0!</v>
      </c>
      <c r="R108" s="30"/>
      <c r="S108" s="33" t="e">
        <f>STDEV(R110)/SQRT(COUNT(R110))</f>
        <v>#DIV/0!</v>
      </c>
      <c r="T108" s="30"/>
      <c r="U108" s="33" t="e">
        <f>STDEV(T110)/SQRT(COUNT(T110))</f>
        <v>#DIV/0!</v>
      </c>
      <c r="V108" s="30"/>
      <c r="W108" s="33" t="e">
        <f>STDEV(V110)/SQRT(COUNT(V110))</f>
        <v>#DIV/0!</v>
      </c>
      <c r="X108" s="30"/>
      <c r="Y108" s="33" t="e">
        <f>STDEV(X110)/SQRT(COUNT(X110))</f>
        <v>#DIV/0!</v>
      </c>
      <c r="Z108" s="30"/>
      <c r="AA108" s="33" t="e">
        <f>STDEV(Z110)/SQRT(COUNT(Z110))</f>
        <v>#DIV/0!</v>
      </c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3">
        <f>AVERAGE(AP110)</f>
        <v>-8.6300000000000008</v>
      </c>
      <c r="AR108" s="33" t="e">
        <f>STDEV(AP110)</f>
        <v>#DIV/0!</v>
      </c>
      <c r="AS108" s="30"/>
      <c r="AT108" s="33">
        <f>AVERAGE(AS110)</f>
        <v>-1.33</v>
      </c>
      <c r="AU108" s="33" t="e">
        <f>STDEV(AS110)</f>
        <v>#DIV/0!</v>
      </c>
      <c r="AV108" s="30"/>
      <c r="AW108" s="33">
        <f>AVERAGE(AV110)</f>
        <v>29.55</v>
      </c>
      <c r="AX108" s="33" t="e">
        <f>STDEV(AV110)</f>
        <v>#DIV/0!</v>
      </c>
      <c r="AY108" s="30"/>
      <c r="AZ108" s="33">
        <f>AVERAGE(AY110)</f>
        <v>0.63400000000000001</v>
      </c>
      <c r="BA108" s="33" t="e">
        <f>STDEV(AY110)/SQRT(COUNT(AY110))</f>
        <v>#DIV/0!</v>
      </c>
      <c r="BB108" s="30"/>
      <c r="BC108" s="30"/>
      <c r="BD108" s="30"/>
      <c r="BE108" s="33">
        <f>AVERAGE(BD110)</f>
        <v>0.35299999999999998</v>
      </c>
      <c r="BF108" s="33" t="e">
        <f>STDEV(BD110)/SQRT(COUNT(BD110))</f>
        <v>#DIV/0!</v>
      </c>
      <c r="BG108" s="30"/>
      <c r="BH108" s="30"/>
      <c r="BI108" s="30"/>
      <c r="BJ108" s="33">
        <f>AVERAGE(BI110)</f>
        <v>12.259063159061839</v>
      </c>
      <c r="BK108" s="33" t="e">
        <f>STDEV(BI110)/SQRT(COUNT(BI110))</f>
        <v>#DIV/0!</v>
      </c>
      <c r="BL108" s="30"/>
      <c r="BM108" s="33">
        <f>AVERAGE(BL110)</f>
        <v>1.0320085216005854</v>
      </c>
      <c r="BN108" s="30"/>
      <c r="BO108" s="33">
        <f>AVERAGE(BN110)</f>
        <v>-2.3822687013984023</v>
      </c>
      <c r="BP108" s="33" t="e">
        <f>STDEV(BN110)/SQRT(COUNT(BN110))</f>
        <v>#DIV/0!</v>
      </c>
    </row>
    <row r="109" spans="1:68" ht="13.5" customHeight="1" x14ac:dyDescent="0.2">
      <c r="B109" s="22"/>
      <c r="C109" s="23"/>
      <c r="D109" s="29" t="s">
        <v>402</v>
      </c>
      <c r="AP109" s="29">
        <v>-8.6300000000000008</v>
      </c>
      <c r="AS109" s="29">
        <v>-1.33</v>
      </c>
      <c r="AV109" s="29">
        <v>29.55</v>
      </c>
      <c r="AY109" s="29">
        <v>0.63400000000000001</v>
      </c>
      <c r="BB109" s="29"/>
      <c r="BC109" s="29"/>
      <c r="BD109" s="29">
        <v>0.35299999999999998</v>
      </c>
    </row>
    <row r="110" spans="1:68" ht="13.5" customHeight="1" x14ac:dyDescent="0.2">
      <c r="B110" s="22"/>
      <c r="C110" s="23"/>
      <c r="D110" s="29" t="s">
        <v>69</v>
      </c>
      <c r="E110" s="29" t="s">
        <v>403</v>
      </c>
      <c r="F110" s="29" t="s">
        <v>71</v>
      </c>
      <c r="G110" s="29" t="s">
        <v>404</v>
      </c>
      <c r="H110" s="29" t="s">
        <v>73</v>
      </c>
      <c r="I110" s="29" t="s">
        <v>382</v>
      </c>
      <c r="J110" s="29">
        <v>-8.6300000000000008</v>
      </c>
      <c r="K110" s="29" t="s">
        <v>96</v>
      </c>
      <c r="L110" s="29">
        <v>7.45</v>
      </c>
      <c r="M110" s="29" t="s">
        <v>148</v>
      </c>
      <c r="N110" s="29">
        <v>38.61</v>
      </c>
      <c r="O110" s="29" t="s">
        <v>288</v>
      </c>
      <c r="P110" s="29">
        <v>8.1639999999999997</v>
      </c>
      <c r="Q110" s="29" t="s">
        <v>79</v>
      </c>
      <c r="R110" s="29">
        <v>-0.35399999999999998</v>
      </c>
      <c r="S110" s="29" t="s">
        <v>96</v>
      </c>
      <c r="T110" s="29">
        <v>26.376999999999999</v>
      </c>
      <c r="U110" s="29" t="s">
        <v>405</v>
      </c>
      <c r="V110" s="29">
        <v>-0.17299999999999999</v>
      </c>
      <c r="W110" s="29" t="s">
        <v>319</v>
      </c>
      <c r="X110" s="29">
        <v>-0.41499999999999998</v>
      </c>
      <c r="Y110" s="29" t="s">
        <v>406</v>
      </c>
      <c r="Z110" s="29">
        <v>-21.388000000000002</v>
      </c>
      <c r="AA110" s="29" t="s">
        <v>407</v>
      </c>
      <c r="AB110" s="29">
        <v>-1.2186331406887428E-4</v>
      </c>
      <c r="AC110" s="29" t="s">
        <v>408</v>
      </c>
      <c r="AD110" s="29">
        <v>-0.35299999999999998</v>
      </c>
      <c r="AE110" s="29">
        <v>1.0306919108470738</v>
      </c>
      <c r="AF110" s="29">
        <v>0.99779841951966297</v>
      </c>
      <c r="AG110" s="29">
        <v>0.63400000000000001</v>
      </c>
      <c r="AH110" s="29">
        <v>0</v>
      </c>
      <c r="AI110" s="29">
        <v>-2.2490796876857154E-3</v>
      </c>
      <c r="AJ110" s="29" t="s">
        <v>409</v>
      </c>
      <c r="AK110" s="29">
        <v>-0.114</v>
      </c>
      <c r="AL110" s="29">
        <v>1.4997216507243853</v>
      </c>
      <c r="AM110" s="29">
        <v>0.52380402740166687</v>
      </c>
      <c r="AN110" s="29">
        <v>0.35299999999999998</v>
      </c>
      <c r="AO110" s="29">
        <v>0</v>
      </c>
      <c r="AP110" s="29">
        <v>-8.6300000000000008</v>
      </c>
      <c r="AS110" s="29">
        <v>-1.33</v>
      </c>
      <c r="AV110" s="29">
        <v>29.55</v>
      </c>
      <c r="AY110" s="29">
        <v>0.63400000000000001</v>
      </c>
      <c r="BB110" s="29"/>
      <c r="BC110" s="29"/>
      <c r="BD110" s="29">
        <v>0.35299999999999998</v>
      </c>
      <c r="BI110" s="29">
        <f>SQRT((BG2*(10^6))/(AY110-BH2))-273.15</f>
        <v>12.259063159061839</v>
      </c>
      <c r="BL110" s="29">
        <f>IF(H110="Calcite",EXP((((18.03*10^3)/(BI110+273.15))-32.42)/1000),IF(H110="Aragonite",EXP((((17.88*10^3)/(BI110+273.15))-31.14)/1000),IF(H110="Dolomite",EXP((((18.02*10^3)/(BI110+273.15))-29.38)/1000),"")))</f>
        <v>1.0320085216005854</v>
      </c>
      <c r="BN110" s="29">
        <f>((AV110+1000)/BL110)-1000</f>
        <v>-2.3822687013984023</v>
      </c>
    </row>
    <row r="111" spans="1:68" ht="13.5" customHeight="1" x14ac:dyDescent="0.2">
      <c r="B111" s="22"/>
      <c r="C111" s="23"/>
    </row>
    <row r="112" spans="1:68" ht="13.5" customHeight="1" x14ac:dyDescent="0.2">
      <c r="A112" s="30"/>
      <c r="B112" s="31">
        <v>1</v>
      </c>
      <c r="C112" s="32"/>
      <c r="D112" s="33" t="str">
        <f>G114</f>
        <v>Xifeng S P M 04</v>
      </c>
      <c r="E112" s="30"/>
      <c r="F112" s="30"/>
      <c r="G112" s="30"/>
      <c r="H112" s="30"/>
      <c r="I112" s="30"/>
      <c r="J112" s="30"/>
      <c r="K112" s="33" t="e">
        <f>STDEV(J114)/SQRT(COUNT(J114))</f>
        <v>#DIV/0!</v>
      </c>
      <c r="L112" s="30"/>
      <c r="M112" s="33" t="e">
        <f>STDEV(L114)/SQRT(COUNT(L114))</f>
        <v>#DIV/0!</v>
      </c>
      <c r="N112" s="30"/>
      <c r="O112" s="33" t="e">
        <f>STDEV(N114)/SQRT(COUNT(N114))</f>
        <v>#DIV/0!</v>
      </c>
      <c r="P112" s="30"/>
      <c r="Q112" s="33" t="e">
        <f>STDEV(P114)/SQRT(COUNT(P114))</f>
        <v>#DIV/0!</v>
      </c>
      <c r="R112" s="30"/>
      <c r="S112" s="33" t="e">
        <f>STDEV(R114)/SQRT(COUNT(R114))</f>
        <v>#DIV/0!</v>
      </c>
      <c r="T112" s="30"/>
      <c r="U112" s="33" t="e">
        <f>STDEV(T114)/SQRT(COUNT(T114))</f>
        <v>#DIV/0!</v>
      </c>
      <c r="V112" s="30"/>
      <c r="W112" s="33" t="e">
        <f>STDEV(V114)/SQRT(COUNT(V114))</f>
        <v>#DIV/0!</v>
      </c>
      <c r="X112" s="30"/>
      <c r="Y112" s="33" t="e">
        <f>STDEV(X114)/SQRT(COUNT(X114))</f>
        <v>#DIV/0!</v>
      </c>
      <c r="Z112" s="30"/>
      <c r="AA112" s="33" t="e">
        <f>STDEV(Z114)/SQRT(COUNT(Z114))</f>
        <v>#DIV/0!</v>
      </c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3">
        <f>AVERAGE(AP114)</f>
        <v>-9.25</v>
      </c>
      <c r="AR112" s="33" t="e">
        <f>STDEV(AP114)</f>
        <v>#DIV/0!</v>
      </c>
      <c r="AS112" s="30"/>
      <c r="AT112" s="33">
        <f>AVERAGE(AS114)</f>
        <v>-3.98</v>
      </c>
      <c r="AU112" s="33" t="e">
        <f>STDEV(AS114)</f>
        <v>#DIV/0!</v>
      </c>
      <c r="AV112" s="30"/>
      <c r="AW112" s="33">
        <f>AVERAGE(AV114)</f>
        <v>26.81</v>
      </c>
      <c r="AX112" s="33" t="e">
        <f>STDEV(AV114)</f>
        <v>#DIV/0!</v>
      </c>
      <c r="AY112" s="30"/>
      <c r="AZ112" s="33">
        <f>AVERAGE(AY114)</f>
        <v>0.66</v>
      </c>
      <c r="BA112" s="33" t="e">
        <f>STDEV(AY114)/SQRT(COUNT(AY114))</f>
        <v>#DIV/0!</v>
      </c>
      <c r="BB112" s="30"/>
      <c r="BC112" s="30"/>
      <c r="BD112" s="30"/>
      <c r="BE112" s="33">
        <f>AVERAGE(BD114)</f>
        <v>0.35399999999999998</v>
      </c>
      <c r="BF112" s="33" t="e">
        <f>STDEV(BD114)/SQRT(COUNT(BD114))</f>
        <v>#DIV/0!</v>
      </c>
      <c r="BG112" s="30"/>
      <c r="BH112" s="30"/>
      <c r="BI112" s="30"/>
      <c r="BJ112" s="33">
        <f>AVERAGE(BI114)</f>
        <v>4.8297245712846575</v>
      </c>
      <c r="BK112" s="33" t="e">
        <f>STDEV(BI114)/SQRT(COUNT(BI114))</f>
        <v>#DIV/0!</v>
      </c>
      <c r="BL112" s="30"/>
      <c r="BM112" s="33">
        <f>AVERAGE(BL114)</f>
        <v>1.0337378747628527</v>
      </c>
      <c r="BN112" s="30"/>
      <c r="BO112" s="33">
        <f>AVERAGE(BN114)</f>
        <v>-6.7017712439355819</v>
      </c>
      <c r="BP112" s="33" t="e">
        <f>STDEV(BN114)/SQRT(COUNT(BN114))</f>
        <v>#DIV/0!</v>
      </c>
    </row>
    <row r="113" spans="1:68" ht="13.5" customHeight="1" x14ac:dyDescent="0.2">
      <c r="B113" s="22"/>
      <c r="C113" s="23"/>
      <c r="D113" s="29" t="s">
        <v>410</v>
      </c>
      <c r="AP113" s="29">
        <v>-9.25</v>
      </c>
      <c r="AS113" s="29">
        <v>-3.98</v>
      </c>
      <c r="AV113" s="29">
        <v>26.81</v>
      </c>
      <c r="AY113" s="29">
        <v>0.66</v>
      </c>
      <c r="BB113" s="29"/>
      <c r="BC113" s="29"/>
      <c r="BD113" s="29">
        <v>0.35399999999999998</v>
      </c>
    </row>
    <row r="114" spans="1:68" ht="13.5" customHeight="1" x14ac:dyDescent="0.2">
      <c r="B114" s="22"/>
      <c r="C114" s="23"/>
      <c r="D114" s="29" t="s">
        <v>69</v>
      </c>
      <c r="E114" s="29" t="s">
        <v>411</v>
      </c>
      <c r="F114" s="29" t="s">
        <v>71</v>
      </c>
      <c r="G114" s="29" t="s">
        <v>412</v>
      </c>
      <c r="H114" s="29" t="s">
        <v>73</v>
      </c>
      <c r="I114" s="29" t="s">
        <v>382</v>
      </c>
      <c r="J114" s="29">
        <v>-9.24</v>
      </c>
      <c r="K114" s="29" t="s">
        <v>75</v>
      </c>
      <c r="L114" s="29">
        <v>4.62</v>
      </c>
      <c r="M114" s="29" t="s">
        <v>75</v>
      </c>
      <c r="N114" s="29">
        <v>35.69</v>
      </c>
      <c r="O114" s="29" t="s">
        <v>75</v>
      </c>
      <c r="P114" s="29">
        <v>4.7110000000000003</v>
      </c>
      <c r="Q114" s="29" t="s">
        <v>77</v>
      </c>
      <c r="R114" s="29">
        <v>-0.32</v>
      </c>
      <c r="S114" s="29" t="s">
        <v>335</v>
      </c>
      <c r="T114" s="29">
        <v>20.672000000000001</v>
      </c>
      <c r="U114" s="29" t="s">
        <v>79</v>
      </c>
      <c r="V114" s="29">
        <v>-0.12</v>
      </c>
      <c r="W114" s="29" t="s">
        <v>97</v>
      </c>
      <c r="X114" s="29">
        <v>1.58</v>
      </c>
      <c r="Y114" s="29" t="s">
        <v>413</v>
      </c>
      <c r="Z114" s="29">
        <v>-13.287000000000001</v>
      </c>
      <c r="AA114" s="29" t="s">
        <v>414</v>
      </c>
      <c r="AB114" s="29">
        <v>8.6623844970594812E-4</v>
      </c>
      <c r="AC114" s="29" t="s">
        <v>415</v>
      </c>
      <c r="AD114" s="29">
        <v>-0.32400000000000001</v>
      </c>
      <c r="AE114" s="29">
        <v>1.054777364948732</v>
      </c>
      <c r="AF114" s="29">
        <v>1.0017374605938683</v>
      </c>
      <c r="AG114" s="29">
        <v>0.66</v>
      </c>
      <c r="AH114" s="29">
        <v>0</v>
      </c>
      <c r="AI114" s="29">
        <v>-2.3669286532520817E-5</v>
      </c>
      <c r="AJ114" s="29" t="s">
        <v>416</v>
      </c>
      <c r="AK114" s="29">
        <v>-0.12</v>
      </c>
      <c r="AL114" s="29">
        <v>1.6689563026994818</v>
      </c>
      <c r="AM114" s="29">
        <v>0.55341008659929969</v>
      </c>
      <c r="AN114" s="29">
        <v>0.35399999999999998</v>
      </c>
      <c r="AO114" s="29">
        <v>0</v>
      </c>
      <c r="AP114" s="29">
        <v>-9.25</v>
      </c>
      <c r="AS114" s="29">
        <v>-3.98</v>
      </c>
      <c r="AV114" s="29">
        <v>26.81</v>
      </c>
      <c r="AY114" s="29">
        <v>0.66</v>
      </c>
      <c r="BB114" s="29"/>
      <c r="BC114" s="29"/>
      <c r="BD114" s="29">
        <v>0.35399999999999998</v>
      </c>
      <c r="BI114" s="29">
        <f>SQRT((BG2*(10^6))/(AY114-BH2))-273.15</f>
        <v>4.8297245712846575</v>
      </c>
      <c r="BL114" s="29">
        <f>IF(H114="Calcite",EXP((((18.03*10^3)/(BI114+273.15))-32.42)/1000),IF(H114="Aragonite",EXP((((17.88*10^3)/(BI114+273.15))-31.14)/1000),IF(H114="Dolomite",EXP((((18.02*10^3)/(BI114+273.15))-29.38)/1000),"")))</f>
        <v>1.0337378747628527</v>
      </c>
      <c r="BN114" s="29">
        <f>((AV114+1000)/BL114)-1000</f>
        <v>-6.7017712439355819</v>
      </c>
    </row>
    <row r="115" spans="1:68" ht="13.5" customHeight="1" x14ac:dyDescent="0.2">
      <c r="B115" s="22"/>
      <c r="C115" s="23"/>
    </row>
    <row r="116" spans="1:68" ht="13.5" customHeight="1" x14ac:dyDescent="0.2">
      <c r="A116" s="30"/>
      <c r="B116" s="31">
        <v>2</v>
      </c>
      <c r="C116" s="32"/>
      <c r="D116" s="33" t="str">
        <f>G118</f>
        <v>Xifeng S P M 05</v>
      </c>
      <c r="E116" s="30"/>
      <c r="F116" s="30"/>
      <c r="G116" s="30"/>
      <c r="H116" s="30"/>
      <c r="I116" s="30"/>
      <c r="J116" s="30"/>
      <c r="K116" s="33">
        <f>STDEV(J118:J120)/SQRT(COUNT(J118:J120))</f>
        <v>6.5064070986476916E-2</v>
      </c>
      <c r="L116" s="30"/>
      <c r="M116" s="33">
        <f>STDEV(L118:L120)/SQRT(COUNT(L118:L120))</f>
        <v>0.35834496105165464</v>
      </c>
      <c r="N116" s="30"/>
      <c r="O116" s="33">
        <f>STDEV(N118:N120)/SQRT(COUNT(N118:N120))</f>
        <v>0.37024016229709422</v>
      </c>
      <c r="P116" s="30"/>
      <c r="Q116" s="33">
        <f>STDEV(P118:P120)/SQRT(COUNT(P118:P120))</f>
        <v>1.6568049908718228</v>
      </c>
      <c r="R116" s="30"/>
      <c r="S116" s="33">
        <f>STDEV(R118:R120)/SQRT(COUNT(R118:R120))</f>
        <v>0.34968096570699658</v>
      </c>
      <c r="T116" s="30"/>
      <c r="U116" s="33">
        <f>STDEV(T118:T120)/SQRT(COUNT(T118:T120))</f>
        <v>3.4266545395375583</v>
      </c>
      <c r="V116" s="30"/>
      <c r="W116" s="33">
        <f>STDEV(V118:V120)/SQRT(COUNT(V118:V120))</f>
        <v>0.33993250964141564</v>
      </c>
      <c r="X116" s="30"/>
      <c r="Y116" s="33">
        <f>STDEV(X118:X120)/SQRT(COUNT(X118:X120))</f>
        <v>50.73432392703517</v>
      </c>
      <c r="Z116" s="30"/>
      <c r="AA116" s="33">
        <f>STDEV(Z118:Z120)/SQRT(COUNT(Z118:Z120))</f>
        <v>46.971304399601259</v>
      </c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3">
        <f>AVERAGE(AP118,AP120)</f>
        <v>-9.24</v>
      </c>
      <c r="AR116" s="33">
        <f>STDEV(AP118,AP120)</f>
        <v>0.1979898987322341</v>
      </c>
      <c r="AS116" s="30"/>
      <c r="AT116" s="33">
        <f>AVERAGE(AS118,AS120)</f>
        <v>-4.8099999999999996</v>
      </c>
      <c r="AU116" s="33">
        <f>STDEV(AS118,AS120)</f>
        <v>5.6568542494923851E-2</v>
      </c>
      <c r="AV116" s="30"/>
      <c r="AW116" s="33">
        <f>AVERAGE(AV118,AV120)</f>
        <v>25.965000000000003</v>
      </c>
      <c r="AX116" s="33">
        <f>STDEV(AV118,AV120)</f>
        <v>6.3639610306789177E-2</v>
      </c>
      <c r="AY116" s="30"/>
      <c r="AZ116" s="33">
        <f>AVERAGE(AY118,AY120)</f>
        <v>0.58650000000000002</v>
      </c>
      <c r="BA116" s="33">
        <f>STDEV(AY118,AY120)/SQRT(COUNT(AY118,AY120))</f>
        <v>3.3499999999999974E-2</v>
      </c>
      <c r="BB116" s="38">
        <f>STDEV(AY118,AY120)</f>
        <v>4.7376154339498648E-2</v>
      </c>
      <c r="BC116" s="30">
        <f>BB116*1.96</f>
        <v>9.2857262505417343E-2</v>
      </c>
      <c r="BD116" s="30"/>
      <c r="BE116" s="33">
        <f>AVERAGE(BD118,BD120)</f>
        <v>1.907</v>
      </c>
      <c r="BF116" s="33">
        <f>STDEV(BD118,BD120)/SQRT(COUNT(BD118,BD120))</f>
        <v>1.6789999999999996</v>
      </c>
      <c r="BG116" s="30"/>
      <c r="BH116" s="30"/>
      <c r="BI116" s="30"/>
      <c r="BJ116" s="33">
        <f>AVERAGE(BI118,BI120)</f>
        <v>28.203054443589991</v>
      </c>
      <c r="BK116" s="33">
        <f>STDEV(BI118,BI120)/SQRT(COUNT(BI118,BI120))</f>
        <v>11.68845633201258</v>
      </c>
      <c r="BL116" s="30"/>
      <c r="BM116" s="33" t="e">
        <f>AVERAGE(BL118:BL120)</f>
        <v>#NUM!</v>
      </c>
      <c r="BN116" s="30"/>
      <c r="BO116" s="33">
        <f>AVERAGE(BN118,BN120)</f>
        <v>-2.6419080429786845</v>
      </c>
      <c r="BP116" s="33">
        <f>STDEV(BN118,BN120)/SQRT(COUNT(BN118,BN120))</f>
        <v>2.3424205396397606</v>
      </c>
    </row>
    <row r="117" spans="1:68" ht="13.5" customHeight="1" x14ac:dyDescent="0.2">
      <c r="B117" s="22"/>
      <c r="C117" s="23"/>
      <c r="D117" s="29" t="s">
        <v>417</v>
      </c>
      <c r="AP117" s="29">
        <v>-9.1999999999999993</v>
      </c>
      <c r="AS117" s="29">
        <v>-4.7699999999999996</v>
      </c>
      <c r="AV117" s="29">
        <v>26.01</v>
      </c>
      <c r="AY117" s="29">
        <v>0.26800000000000002</v>
      </c>
      <c r="BB117" s="29"/>
      <c r="BC117" s="29"/>
      <c r="BD117" s="29">
        <v>1.1970000000000001</v>
      </c>
    </row>
    <row r="118" spans="1:68" ht="13.5" customHeight="1" x14ac:dyDescent="0.2">
      <c r="B118" s="22"/>
      <c r="C118" s="23"/>
      <c r="D118" s="29" t="s">
        <v>69</v>
      </c>
      <c r="E118" s="29" t="s">
        <v>418</v>
      </c>
      <c r="F118" s="29" t="s">
        <v>71</v>
      </c>
      <c r="G118" s="29" t="s">
        <v>419</v>
      </c>
      <c r="H118" s="29" t="s">
        <v>73</v>
      </c>
      <c r="I118" s="29" t="s">
        <v>382</v>
      </c>
      <c r="J118" s="29">
        <v>-9.09</v>
      </c>
      <c r="K118" s="29" t="s">
        <v>75</v>
      </c>
      <c r="L118" s="29">
        <v>3.91</v>
      </c>
      <c r="M118" s="29" t="s">
        <v>75</v>
      </c>
      <c r="N118" s="29">
        <v>34.950000000000003</v>
      </c>
      <c r="O118" s="29" t="s">
        <v>75</v>
      </c>
      <c r="P118" s="29">
        <v>3.9969999999999999</v>
      </c>
      <c r="Q118" s="29" t="s">
        <v>420</v>
      </c>
      <c r="R118" s="29">
        <v>-0.45100000000000001</v>
      </c>
      <c r="S118" s="29" t="s">
        <v>421</v>
      </c>
      <c r="T118" s="29">
        <v>19.077999999999999</v>
      </c>
      <c r="U118" s="29" t="s">
        <v>383</v>
      </c>
      <c r="V118" s="29">
        <v>-0.25900000000000001</v>
      </c>
      <c r="W118" s="29" t="s">
        <v>250</v>
      </c>
      <c r="X118" s="29">
        <v>-21.78</v>
      </c>
      <c r="Y118" s="29" t="s">
        <v>422</v>
      </c>
      <c r="Z118" s="29">
        <v>-35.07</v>
      </c>
      <c r="AA118" s="29" t="s">
        <v>423</v>
      </c>
      <c r="AB118" s="29">
        <v>9.0535168380672314E-4</v>
      </c>
      <c r="AC118" s="29" t="s">
        <v>424</v>
      </c>
      <c r="AD118" s="29">
        <v>-0.45500000000000002</v>
      </c>
      <c r="AE118" s="29">
        <v>1.0208392125586789</v>
      </c>
      <c r="AF118" s="29">
        <v>1.0172816531658491</v>
      </c>
      <c r="AG118" s="29">
        <v>0.55300000000000005</v>
      </c>
      <c r="AH118" s="29">
        <v>0</v>
      </c>
      <c r="AI118" s="29">
        <v>-2.3250743847942493E-3</v>
      </c>
      <c r="AJ118" s="29" t="s">
        <v>425</v>
      </c>
      <c r="AK118" s="29">
        <v>-0.215</v>
      </c>
      <c r="AL118" s="29">
        <v>1.0373561832846026</v>
      </c>
      <c r="AM118" s="29">
        <v>0.45015467760786126</v>
      </c>
      <c r="AN118" s="29">
        <v>0.22800000000000001</v>
      </c>
      <c r="AO118" s="29">
        <v>0</v>
      </c>
      <c r="AP118" s="29">
        <v>-9.1</v>
      </c>
      <c r="AS118" s="29">
        <v>-4.7699999999999996</v>
      </c>
      <c r="AV118" s="29">
        <v>26.01</v>
      </c>
      <c r="AY118" s="29">
        <v>0.55300000000000005</v>
      </c>
      <c r="BB118" s="29"/>
      <c r="BC118" s="29"/>
      <c r="BD118" s="29">
        <v>0.22800000000000001</v>
      </c>
      <c r="BI118" s="29">
        <f>SQRT((BG2*(10^6))/(AY118-BH2))-273.15</f>
        <v>39.891510775602569</v>
      </c>
      <c r="BL118" s="29">
        <f t="shared" ref="BL118:BL120" si="20">IF(H118="Calcite",EXP((((18.03*10^3)/(BI118+273.15))-32.42)/1000),IF(H118="Aragonite",EXP((((17.88*10^3)/(BI118+273.15))-31.14)/1000),IF(H118="Dolomite",EXP((((18.02*10^3)/(BI118+273.15))-29.38)/1000),"")))</f>
        <v>1.026317369226543</v>
      </c>
      <c r="BN118" s="29">
        <f t="shared" ref="BN118:BN120" si="21">((AV118+1000)/BL118)-1000</f>
        <v>-0.29948750333892349</v>
      </c>
    </row>
    <row r="119" spans="1:68" s="90" customFormat="1" ht="13.5" customHeight="1" x14ac:dyDescent="0.2">
      <c r="A119" s="86" t="s">
        <v>650</v>
      </c>
      <c r="B119" s="87"/>
      <c r="C119" s="88"/>
      <c r="D119" s="89" t="s">
        <v>105</v>
      </c>
      <c r="E119" s="89" t="s">
        <v>426</v>
      </c>
      <c r="F119" s="89" t="s">
        <v>71</v>
      </c>
      <c r="G119" s="89" t="s">
        <v>419</v>
      </c>
      <c r="H119" s="89" t="s">
        <v>73</v>
      </c>
      <c r="I119" s="89" t="s">
        <v>382</v>
      </c>
      <c r="J119" s="89">
        <v>-9.08</v>
      </c>
      <c r="K119" s="89" t="s">
        <v>75</v>
      </c>
      <c r="L119" s="89">
        <v>4.03</v>
      </c>
      <c r="M119" s="89" t="s">
        <v>75</v>
      </c>
      <c r="N119" s="89">
        <v>35.08</v>
      </c>
      <c r="O119" s="89" t="s">
        <v>75</v>
      </c>
      <c r="P119" s="89">
        <v>3.202</v>
      </c>
      <c r="Q119" s="89" t="s">
        <v>427</v>
      </c>
      <c r="R119" s="89">
        <v>-1.385</v>
      </c>
      <c r="S119" s="89" t="s">
        <v>428</v>
      </c>
      <c r="T119" s="89">
        <v>18.846</v>
      </c>
      <c r="U119" s="89" t="s">
        <v>429</v>
      </c>
      <c r="V119" s="89">
        <v>-0.73699999999999999</v>
      </c>
      <c r="W119" s="89" t="s">
        <v>430</v>
      </c>
      <c r="X119" s="89">
        <v>-57.912999999999997</v>
      </c>
      <c r="Y119" s="89" t="s">
        <v>431</v>
      </c>
      <c r="Z119" s="89">
        <v>-70.959000000000003</v>
      </c>
      <c r="AA119" s="89" t="s">
        <v>432</v>
      </c>
      <c r="AB119" s="89">
        <v>1.4785722614500721E-3</v>
      </c>
      <c r="AC119" s="89" t="s">
        <v>433</v>
      </c>
      <c r="AD119" s="89">
        <v>-1.39</v>
      </c>
      <c r="AE119" s="89">
        <v>0.99980696679540693</v>
      </c>
      <c r="AF119" s="89">
        <v>1.020274834191649</v>
      </c>
      <c r="AG119" s="89">
        <v>-0.36899999999999999</v>
      </c>
      <c r="AH119" s="89">
        <v>0</v>
      </c>
      <c r="AI119" s="89">
        <v>-3.1688240624465455E-4</v>
      </c>
      <c r="AJ119" s="89" t="s">
        <v>434</v>
      </c>
      <c r="AK119" s="89">
        <v>-0.73099999999999998</v>
      </c>
      <c r="AL119" s="89">
        <v>0.87286072713124885</v>
      </c>
      <c r="AM119" s="89">
        <v>0.41576943403857219</v>
      </c>
      <c r="AN119" s="89">
        <v>-0.223</v>
      </c>
      <c r="AO119" s="89">
        <v>0</v>
      </c>
      <c r="AP119" s="89">
        <v>-9.1199999999999992</v>
      </c>
      <c r="AQ119" s="86"/>
      <c r="AR119" s="86"/>
      <c r="AS119" s="89">
        <v>-4.67</v>
      </c>
      <c r="AT119" s="86"/>
      <c r="AU119" s="86"/>
      <c r="AV119" s="89">
        <v>26.1</v>
      </c>
      <c r="AW119" s="86"/>
      <c r="AX119" s="86"/>
      <c r="AY119" s="89">
        <v>-0.36899999999999999</v>
      </c>
      <c r="AZ119" s="86"/>
      <c r="BA119" s="86"/>
      <c r="BB119" s="89"/>
      <c r="BC119" s="89"/>
      <c r="BD119" s="89">
        <v>-0.223</v>
      </c>
      <c r="BE119" s="86"/>
      <c r="BF119" s="86"/>
      <c r="BG119" s="86"/>
      <c r="BH119" s="86"/>
      <c r="BI119" s="89" t="e">
        <f>SQRT((BG2*(10^6))/(AY119-BH2))-273.15</f>
        <v>#NUM!</v>
      </c>
      <c r="BJ119" s="86"/>
      <c r="BK119" s="86"/>
      <c r="BL119" s="89" t="e">
        <f t="shared" si="20"/>
        <v>#NUM!</v>
      </c>
      <c r="BM119" s="86"/>
      <c r="BN119" s="89" t="e">
        <f t="shared" si="21"/>
        <v>#NUM!</v>
      </c>
      <c r="BO119" s="86"/>
      <c r="BP119" s="86"/>
    </row>
    <row r="120" spans="1:68" ht="13.5" customHeight="1" x14ac:dyDescent="0.2">
      <c r="B120" s="22"/>
      <c r="C120" s="23"/>
      <c r="D120" s="29" t="s">
        <v>135</v>
      </c>
      <c r="E120" s="29" t="s">
        <v>435</v>
      </c>
      <c r="F120" s="29" t="s">
        <v>165</v>
      </c>
      <c r="G120" s="29" t="s">
        <v>419</v>
      </c>
      <c r="H120" s="29" t="s">
        <v>73</v>
      </c>
      <c r="I120" s="29" t="s">
        <v>166</v>
      </c>
      <c r="J120" s="29">
        <v>-9.2799999999999994</v>
      </c>
      <c r="K120" s="29" t="s">
        <v>75</v>
      </c>
      <c r="L120" s="29">
        <v>2.9</v>
      </c>
      <c r="M120" s="29" t="s">
        <v>75</v>
      </c>
      <c r="N120" s="29">
        <v>33.909999999999997</v>
      </c>
      <c r="O120" s="29" t="s">
        <v>75</v>
      </c>
      <c r="P120" s="29">
        <v>8.5220000000000002</v>
      </c>
      <c r="Q120" s="29" t="s">
        <v>249</v>
      </c>
      <c r="R120" s="29">
        <v>-0.25</v>
      </c>
      <c r="S120" s="29" t="s">
        <v>88</v>
      </c>
      <c r="T120" s="29">
        <v>29.24</v>
      </c>
      <c r="U120" s="29" t="s">
        <v>436</v>
      </c>
      <c r="V120" s="29">
        <v>0.434</v>
      </c>
      <c r="W120" s="29" t="s">
        <v>437</v>
      </c>
      <c r="X120" s="29">
        <v>109.105</v>
      </c>
      <c r="Y120" s="29" t="s">
        <v>438</v>
      </c>
      <c r="Z120" s="29">
        <v>84.429000000000002</v>
      </c>
      <c r="AA120" s="29" t="s">
        <v>439</v>
      </c>
      <c r="AB120" s="29">
        <v>4.2804130318482951E-3</v>
      </c>
      <c r="AC120" s="29" t="s">
        <v>440</v>
      </c>
      <c r="AD120" s="29">
        <v>-0.28599999999999998</v>
      </c>
      <c r="AE120" s="29">
        <v>1.1872757273778292</v>
      </c>
      <c r="AF120" s="29">
        <v>0.96005730094830299</v>
      </c>
      <c r="AG120" s="29">
        <v>0.62</v>
      </c>
      <c r="AH120" s="29">
        <v>0</v>
      </c>
      <c r="AI120" s="29">
        <v>5.6642060905652221E-2</v>
      </c>
      <c r="AJ120" s="29" t="s">
        <v>441</v>
      </c>
      <c r="AK120" s="29">
        <v>-1.2230000000000001</v>
      </c>
      <c r="AL120" s="29">
        <v>14.148157090091868</v>
      </c>
      <c r="AM120" s="29">
        <v>20.882752395171202</v>
      </c>
      <c r="AN120" s="29">
        <v>3.5859999999999999</v>
      </c>
      <c r="AO120" s="29">
        <v>0</v>
      </c>
      <c r="AP120" s="29">
        <v>-9.3800000000000008</v>
      </c>
      <c r="AS120" s="29">
        <v>-4.8499999999999996</v>
      </c>
      <c r="AV120" s="29">
        <v>25.92</v>
      </c>
      <c r="AY120" s="29">
        <v>0.62</v>
      </c>
      <c r="BB120" s="29"/>
      <c r="BC120" s="29"/>
      <c r="BD120" s="29">
        <v>3.5859999999999999</v>
      </c>
      <c r="BI120" s="29">
        <f>SQRT((BG2*(10^6))/(AY120-BH2))-273.15</f>
        <v>16.514598111577413</v>
      </c>
      <c r="BL120" s="29">
        <f t="shared" si="20"/>
        <v>1.0310591375295586</v>
      </c>
      <c r="BN120" s="29">
        <f t="shared" si="21"/>
        <v>-4.9843285826184456</v>
      </c>
    </row>
    <row r="121" spans="1:68" ht="13.5" customHeight="1" x14ac:dyDescent="0.2">
      <c r="B121" s="22"/>
      <c r="C121" s="23"/>
    </row>
    <row r="122" spans="1:68" ht="13.5" customHeight="1" x14ac:dyDescent="0.2">
      <c r="A122" s="30"/>
      <c r="B122" s="31">
        <v>3</v>
      </c>
      <c r="C122" s="32"/>
      <c r="D122" s="33" t="str">
        <f>G124</f>
        <v>Xifeng S P M 06</v>
      </c>
      <c r="E122" s="30"/>
      <c r="F122" s="30"/>
      <c r="G122" s="30"/>
      <c r="H122" s="30"/>
      <c r="I122" s="30"/>
      <c r="J122" s="30"/>
      <c r="K122" s="33">
        <f>STDEV(J124:J126)/SQRT(COUNT(J124:J126))</f>
        <v>3.4801021696368298E-2</v>
      </c>
      <c r="L122" s="30"/>
      <c r="M122" s="33">
        <f>STDEV(L124:L126)/SQRT(COUNT(L124:L126))</f>
        <v>0.13295780450119402</v>
      </c>
      <c r="N122" s="30"/>
      <c r="O122" s="33">
        <f>STDEV(N124:N126)/SQRT(COUNT(N124:N126))</f>
        <v>0.13860415257528011</v>
      </c>
      <c r="P122" s="30"/>
      <c r="Q122" s="33">
        <f>STDEV(P124:P126)/SQRT(COUNT(P124:P126))</f>
        <v>6.0468540948533503E-2</v>
      </c>
      <c r="R122" s="30"/>
      <c r="S122" s="33">
        <f>STDEV(R124:R126)/SQRT(COUNT(R124:R126))</f>
        <v>5.1550406831027469E-2</v>
      </c>
      <c r="T122" s="30"/>
      <c r="U122" s="33">
        <f>STDEV(T124:T126)/SQRT(COUNT(T124:T126))</f>
        <v>0.17700376643826876</v>
      </c>
      <c r="V122" s="30"/>
      <c r="W122" s="33">
        <f>STDEV(V124:V126)/SQRT(COUNT(V124:V126))</f>
        <v>0.28458800630619224</v>
      </c>
      <c r="X122" s="30"/>
      <c r="Y122" s="33">
        <f>STDEV(X124:X126)/SQRT(COUNT(X124:X126))</f>
        <v>12.224156794369637</v>
      </c>
      <c r="Z122" s="30"/>
      <c r="AA122" s="33">
        <f>STDEV(Z124:Z126)/SQRT(COUNT(Z124:Z126))</f>
        <v>12.240790170573145</v>
      </c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3">
        <f>AVERAGE(AP124:AP126)</f>
        <v>-9.2333333333333343</v>
      </c>
      <c r="AR122" s="33">
        <f>STDEV(AP124:AP126)</f>
        <v>9.504384952922143E-2</v>
      </c>
      <c r="AS122" s="30"/>
      <c r="AT122" s="33">
        <f>AVERAGE(AS124:AS126)</f>
        <v>-2.9499999999999997</v>
      </c>
      <c r="AU122" s="33">
        <f>STDEV(AS124:AS126)</f>
        <v>0.17435595774162685</v>
      </c>
      <c r="AV122" s="30"/>
      <c r="AW122" s="33">
        <f>AVERAGE(AV124:AV126)</f>
        <v>27.883333333333336</v>
      </c>
      <c r="AX122" s="33">
        <f>STDEV(AV124:AV126)</f>
        <v>0.1778576209593889</v>
      </c>
      <c r="AY122" s="30"/>
      <c r="AZ122" s="33">
        <f>AVERAGE(AY124:AY126)</f>
        <v>0.58566666666666667</v>
      </c>
      <c r="BA122" s="33">
        <f>STDEV(AY124:AY126)/SQRT(COUNT(AY124:AY126))</f>
        <v>1.7854348987789433E-2</v>
      </c>
      <c r="BB122" s="38">
        <f>STDEV(AY124:AY126)</f>
        <v>3.0924639582917249E-2</v>
      </c>
      <c r="BC122" s="30">
        <f>BB122*1.96</f>
        <v>6.0612293582517809E-2</v>
      </c>
      <c r="BD122" s="30"/>
      <c r="BE122" s="33">
        <f>AVERAGE(BD124:BD126)</f>
        <v>0.23266666666666666</v>
      </c>
      <c r="BF122" s="33">
        <f>STDEV(BD124:BD126)/SQRT(COUNT(BD124:BD126))</f>
        <v>2.629533122903091E-2</v>
      </c>
      <c r="BG122" s="30"/>
      <c r="BH122" s="30"/>
      <c r="BI122" s="30"/>
      <c r="BJ122" s="33">
        <f>AVERAGE(BI124:BI126)</f>
        <v>28.192323572123616</v>
      </c>
      <c r="BK122" s="33">
        <f>STDEV(BI124:BI126)/SQRT(COUNT(BI124:BI126))</f>
        <v>6.1155317359871972</v>
      </c>
      <c r="BL122" s="30"/>
      <c r="BM122" s="33">
        <f>AVERAGE(BL124:BL126)</f>
        <v>1.0286482406247843</v>
      </c>
      <c r="BN122" s="30"/>
      <c r="BO122" s="33">
        <f>AVERAGE(BN124:BN126)</f>
        <v>-0.74038425555841059</v>
      </c>
      <c r="BP122" s="33">
        <f>STDEV(BN124:BN126)/SQRT(COUNT(BN124:BN126))</f>
        <v>1.3182688841948249</v>
      </c>
    </row>
    <row r="123" spans="1:68" ht="13.5" customHeight="1" x14ac:dyDescent="0.2">
      <c r="B123" s="22"/>
      <c r="C123" s="23"/>
      <c r="D123" s="29" t="s">
        <v>442</v>
      </c>
      <c r="AP123" s="29">
        <v>-9.23</v>
      </c>
      <c r="AS123" s="29">
        <v>-2.95</v>
      </c>
      <c r="AV123" s="29">
        <v>27.88</v>
      </c>
      <c r="AY123" s="29">
        <v>0.58499999999999996</v>
      </c>
      <c r="BB123" s="29"/>
      <c r="BC123" s="29"/>
      <c r="BD123" s="29">
        <v>0.23300000000000001</v>
      </c>
    </row>
    <row r="124" spans="1:68" ht="13.5" customHeight="1" x14ac:dyDescent="0.2">
      <c r="B124" s="22"/>
      <c r="C124" s="23"/>
      <c r="D124" s="29" t="s">
        <v>69</v>
      </c>
      <c r="E124" s="29" t="s">
        <v>443</v>
      </c>
      <c r="F124" s="29" t="s">
        <v>71</v>
      </c>
      <c r="G124" s="29" t="s">
        <v>444</v>
      </c>
      <c r="H124" s="29" t="s">
        <v>73</v>
      </c>
      <c r="I124" s="29" t="s">
        <v>382</v>
      </c>
      <c r="J124" s="29">
        <v>-9.23</v>
      </c>
      <c r="K124" s="29" t="s">
        <v>75</v>
      </c>
      <c r="L124" s="29">
        <v>5.54</v>
      </c>
      <c r="M124" s="29" t="s">
        <v>75</v>
      </c>
      <c r="N124" s="29">
        <v>36.630000000000003</v>
      </c>
      <c r="O124" s="29" t="s">
        <v>75</v>
      </c>
      <c r="P124" s="29">
        <v>5.5949999999999998</v>
      </c>
      <c r="Q124" s="29" t="s">
        <v>140</v>
      </c>
      <c r="R124" s="29">
        <v>-0.38500000000000001</v>
      </c>
      <c r="S124" s="29" t="s">
        <v>140</v>
      </c>
      <c r="T124" s="29">
        <v>22.434000000000001</v>
      </c>
      <c r="U124" s="29" t="s">
        <v>231</v>
      </c>
      <c r="V124" s="29">
        <v>-0.21199999999999999</v>
      </c>
      <c r="W124" s="29" t="s">
        <v>231</v>
      </c>
      <c r="X124" s="29">
        <v>-9.3209999999999997</v>
      </c>
      <c r="Y124" s="29" t="s">
        <v>445</v>
      </c>
      <c r="Z124" s="29">
        <v>-25.817</v>
      </c>
      <c r="AA124" s="29" t="s">
        <v>446</v>
      </c>
      <c r="AB124" s="29">
        <v>9.0535168380670764E-4</v>
      </c>
      <c r="AC124" s="29" t="s">
        <v>447</v>
      </c>
      <c r="AD124" s="29">
        <v>-0.39</v>
      </c>
      <c r="AE124" s="29">
        <v>1.0208392125586789</v>
      </c>
      <c r="AF124" s="29">
        <v>1.0172816531658491</v>
      </c>
      <c r="AG124" s="29">
        <v>0.62</v>
      </c>
      <c r="AH124" s="29">
        <v>0</v>
      </c>
      <c r="AI124" s="29">
        <v>-2.3250743847942497E-3</v>
      </c>
      <c r="AJ124" s="29" t="s">
        <v>448</v>
      </c>
      <c r="AK124" s="29">
        <v>-0.16</v>
      </c>
      <c r="AL124" s="29">
        <v>1.0373561832846021</v>
      </c>
      <c r="AM124" s="29">
        <v>0.4501546776078611</v>
      </c>
      <c r="AN124" s="29">
        <v>0.28499999999999998</v>
      </c>
      <c r="AO124" s="29">
        <v>0</v>
      </c>
      <c r="AP124" s="29">
        <v>-9.23</v>
      </c>
      <c r="AS124" s="29">
        <v>-3.15</v>
      </c>
      <c r="AV124" s="29">
        <v>27.68</v>
      </c>
      <c r="AY124" s="29">
        <v>0.62</v>
      </c>
      <c r="BB124" s="29"/>
      <c r="BC124" s="29"/>
      <c r="BD124" s="29">
        <v>0.28499999999999998</v>
      </c>
      <c r="BI124" s="29">
        <f>SQRT((BG2*(10^6))/(AY124-BH2))-273.15</f>
        <v>16.514598111577413</v>
      </c>
      <c r="BL124" s="29">
        <f t="shared" ref="BL124:BL126" si="22">IF(H124="Calcite",EXP((((18.03*10^3)/(BI124+273.15))-32.42)/1000),IF(H124="Aragonite",EXP((((17.88*10^3)/(BI124+273.15))-31.14)/1000),IF(H124="Dolomite",EXP((((18.02*10^3)/(BI124+273.15))-29.38)/1000),"")))</f>
        <v>1.0310591375295586</v>
      </c>
      <c r="BN124" s="29">
        <f t="shared" ref="BN124:BN126" si="23">((AV124+1000)/BL124)-1000</f>
        <v>-3.2773459897315433</v>
      </c>
    </row>
    <row r="125" spans="1:68" ht="13.5" customHeight="1" x14ac:dyDescent="0.2">
      <c r="B125" s="22"/>
      <c r="C125" s="23"/>
      <c r="D125" s="29" t="s">
        <v>105</v>
      </c>
      <c r="E125" s="29" t="s">
        <v>449</v>
      </c>
      <c r="F125" s="29" t="s">
        <v>71</v>
      </c>
      <c r="G125" s="29" t="s">
        <v>444</v>
      </c>
      <c r="H125" s="29" t="s">
        <v>73</v>
      </c>
      <c r="I125" s="29" t="s">
        <v>450</v>
      </c>
      <c r="J125" s="29">
        <v>-9.2799999999999994</v>
      </c>
      <c r="K125" s="29" t="s">
        <v>75</v>
      </c>
      <c r="L125" s="29">
        <v>5.85</v>
      </c>
      <c r="M125" s="29" t="s">
        <v>75</v>
      </c>
      <c r="N125" s="29">
        <v>36.950000000000003</v>
      </c>
      <c r="O125" s="29" t="s">
        <v>75</v>
      </c>
      <c r="P125" s="29">
        <v>5.7910000000000004</v>
      </c>
      <c r="Q125" s="29" t="s">
        <v>117</v>
      </c>
      <c r="R125" s="29">
        <v>-0.45300000000000001</v>
      </c>
      <c r="S125" s="29" t="s">
        <v>319</v>
      </c>
      <c r="T125" s="29">
        <v>22.966999999999999</v>
      </c>
      <c r="U125" s="29" t="s">
        <v>78</v>
      </c>
      <c r="V125" s="29">
        <v>-0.316</v>
      </c>
      <c r="W125" s="29" t="s">
        <v>138</v>
      </c>
      <c r="X125" s="29">
        <v>-41.273000000000003</v>
      </c>
      <c r="Y125" s="29" t="s">
        <v>451</v>
      </c>
      <c r="Z125" s="29">
        <v>-57.773000000000003</v>
      </c>
      <c r="AA125" s="29" t="s">
        <v>452</v>
      </c>
      <c r="AB125" s="29">
        <v>2.7596365904843746E-4</v>
      </c>
      <c r="AC125" s="29" t="s">
        <v>453</v>
      </c>
      <c r="AD125" s="29">
        <v>-0.45500000000000002</v>
      </c>
      <c r="AE125" s="29">
        <v>1.0523554188965702</v>
      </c>
      <c r="AF125" s="29">
        <v>1.0559146057202935</v>
      </c>
      <c r="AG125" s="29">
        <v>0.57699999999999996</v>
      </c>
      <c r="AH125" s="29">
        <v>0</v>
      </c>
      <c r="AI125" s="29">
        <v>-3.0485276696356877E-3</v>
      </c>
      <c r="AJ125" s="29" t="s">
        <v>454</v>
      </c>
      <c r="AK125" s="29">
        <v>-0.246</v>
      </c>
      <c r="AL125" s="29">
        <v>0.95992415232784467</v>
      </c>
      <c r="AM125" s="29">
        <v>0.44722462727152079</v>
      </c>
      <c r="AN125" s="29">
        <v>0.21099999999999999</v>
      </c>
      <c r="AO125" s="29">
        <v>0</v>
      </c>
      <c r="AP125" s="29">
        <v>-9.33</v>
      </c>
      <c r="AS125" s="29">
        <v>-2.87</v>
      </c>
      <c r="AV125" s="29">
        <v>27.96</v>
      </c>
      <c r="AY125" s="29">
        <v>0.57699999999999996</v>
      </c>
      <c r="BB125" s="29"/>
      <c r="BC125" s="29"/>
      <c r="BD125" s="29">
        <v>0.21099999999999999</v>
      </c>
      <c r="BI125" s="29">
        <f>SQRT((BG2*(10^6))/(AY125-BH2))-273.15</f>
        <v>30.881228954640562</v>
      </c>
      <c r="BL125" s="29">
        <f t="shared" si="22"/>
        <v>1.0280561109041773</v>
      </c>
      <c r="BN125" s="29">
        <f t="shared" si="23"/>
        <v>-9.3487994631573201E-2</v>
      </c>
    </row>
    <row r="126" spans="1:68" ht="13.5" customHeight="1" x14ac:dyDescent="0.2">
      <c r="B126" s="22"/>
      <c r="C126" s="23"/>
      <c r="D126" s="29" t="s">
        <v>135</v>
      </c>
      <c r="E126" s="29" t="s">
        <v>455</v>
      </c>
      <c r="F126" s="29" t="s">
        <v>165</v>
      </c>
      <c r="G126" s="29" t="s">
        <v>444</v>
      </c>
      <c r="H126" s="29" t="s">
        <v>73</v>
      </c>
      <c r="I126" s="29" t="s">
        <v>311</v>
      </c>
      <c r="J126" s="29">
        <v>-9.16</v>
      </c>
      <c r="K126" s="29" t="s">
        <v>75</v>
      </c>
      <c r="L126" s="29">
        <v>5.4</v>
      </c>
      <c r="M126" s="29" t="s">
        <v>75</v>
      </c>
      <c r="N126" s="29">
        <v>36.479999999999997</v>
      </c>
      <c r="O126" s="29" t="s">
        <v>75</v>
      </c>
      <c r="P126" s="29">
        <v>5.6289999999999996</v>
      </c>
      <c r="Q126" s="29" t="s">
        <v>249</v>
      </c>
      <c r="R126" s="29">
        <v>-0.27600000000000002</v>
      </c>
      <c r="S126" s="29" t="s">
        <v>249</v>
      </c>
      <c r="T126" s="29">
        <v>22.963000000000001</v>
      </c>
      <c r="U126" s="29" t="s">
        <v>456</v>
      </c>
      <c r="V126" s="29">
        <v>0.58499999999999996</v>
      </c>
      <c r="W126" s="29" t="s">
        <v>457</v>
      </c>
      <c r="X126" s="29">
        <v>-1.2310000000000001</v>
      </c>
      <c r="Y126" s="29" t="s">
        <v>458</v>
      </c>
      <c r="Z126" s="29">
        <v>-17.657</v>
      </c>
      <c r="AA126" s="29" t="s">
        <v>459</v>
      </c>
      <c r="AB126" s="29">
        <v>3.7005274965348166E-3</v>
      </c>
      <c r="AC126" s="29" t="s">
        <v>460</v>
      </c>
      <c r="AD126" s="29">
        <v>-0.29699999999999999</v>
      </c>
      <c r="AE126" s="29">
        <v>1.1002483036226884</v>
      </c>
      <c r="AF126" s="29">
        <v>0.88592074961974587</v>
      </c>
      <c r="AG126" s="29">
        <v>0.56000000000000005</v>
      </c>
      <c r="AH126" s="29">
        <v>0</v>
      </c>
      <c r="AI126" s="29">
        <v>2.8349515301925431E-2</v>
      </c>
      <c r="AJ126" s="29" t="s">
        <v>461</v>
      </c>
      <c r="AK126" s="29">
        <v>-6.6000000000000003E-2</v>
      </c>
      <c r="AL126" s="29">
        <v>-0.1250762513651405</v>
      </c>
      <c r="AM126" s="29">
        <v>0.1934528874851591</v>
      </c>
      <c r="AN126" s="29">
        <v>0.20200000000000001</v>
      </c>
      <c r="AO126" s="29">
        <v>0</v>
      </c>
      <c r="AP126" s="29">
        <v>-9.14</v>
      </c>
      <c r="AS126" s="29">
        <v>-2.83</v>
      </c>
      <c r="AV126" s="29">
        <v>28.01</v>
      </c>
      <c r="AY126" s="29">
        <v>0.56000000000000005</v>
      </c>
      <c r="BB126" s="29"/>
      <c r="BC126" s="29"/>
      <c r="BD126" s="29">
        <v>0.20200000000000001</v>
      </c>
      <c r="BI126" s="29">
        <f>SQRT((BG2*(10^6))/(AY126-BH2))-273.15</f>
        <v>37.181143650152876</v>
      </c>
      <c r="BL126" s="29">
        <f t="shared" si="22"/>
        <v>1.0268294734406169</v>
      </c>
      <c r="BN126" s="29">
        <f t="shared" si="23"/>
        <v>1.1496812176878848</v>
      </c>
    </row>
    <row r="127" spans="1:68" ht="13.5" customHeight="1" x14ac:dyDescent="0.2">
      <c r="B127" s="22"/>
      <c r="C127" s="23"/>
    </row>
    <row r="128" spans="1:68" ht="13.5" customHeight="1" x14ac:dyDescent="0.2">
      <c r="A128" s="30"/>
      <c r="B128" s="31">
        <v>1</v>
      </c>
      <c r="C128" s="32"/>
      <c r="D128" s="33" t="str">
        <f>G130</f>
        <v>Xifeng S P M 07</v>
      </c>
      <c r="E128" s="30"/>
      <c r="F128" s="30"/>
      <c r="G128" s="30"/>
      <c r="H128" s="30"/>
      <c r="I128" s="30"/>
      <c r="J128" s="30"/>
      <c r="K128" s="33" t="e">
        <f>STDEV(J130)/SQRT(COUNT(J130))</f>
        <v>#DIV/0!</v>
      </c>
      <c r="L128" s="30"/>
      <c r="M128" s="33" t="e">
        <f>STDEV(L130)/SQRT(COUNT(L130))</f>
        <v>#DIV/0!</v>
      </c>
      <c r="N128" s="30"/>
      <c r="O128" s="33" t="e">
        <f>STDEV(N130)/SQRT(COUNT(N130))</f>
        <v>#DIV/0!</v>
      </c>
      <c r="P128" s="30"/>
      <c r="Q128" s="33" t="e">
        <f>STDEV(P130)/SQRT(COUNT(P130))</f>
        <v>#DIV/0!</v>
      </c>
      <c r="R128" s="30"/>
      <c r="S128" s="33" t="e">
        <f>STDEV(R130)/SQRT(COUNT(R130))</f>
        <v>#DIV/0!</v>
      </c>
      <c r="T128" s="30"/>
      <c r="U128" s="33" t="e">
        <f>STDEV(T130)/SQRT(COUNT(T130))</f>
        <v>#DIV/0!</v>
      </c>
      <c r="V128" s="30"/>
      <c r="W128" s="33" t="e">
        <f>STDEV(V130)/SQRT(COUNT(V130))</f>
        <v>#DIV/0!</v>
      </c>
      <c r="X128" s="30"/>
      <c r="Y128" s="33" t="e">
        <f>STDEV(X130)/SQRT(COUNT(X130))</f>
        <v>#DIV/0!</v>
      </c>
      <c r="Z128" s="30"/>
      <c r="AA128" s="33" t="e">
        <f>STDEV(Z130)/SQRT(COUNT(Z130))</f>
        <v>#DIV/0!</v>
      </c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3">
        <f>AVERAGE(AP130)</f>
        <v>-6.66</v>
      </c>
      <c r="AR128" s="33" t="e">
        <f>STDEV(AP130)</f>
        <v>#DIV/0!</v>
      </c>
      <c r="AS128" s="30"/>
      <c r="AT128" s="33">
        <f>AVERAGE(AS130)</f>
        <v>-4.66</v>
      </c>
      <c r="AU128" s="33" t="e">
        <f>STDEV(AS130)</f>
        <v>#DIV/0!</v>
      </c>
      <c r="AV128" s="30"/>
      <c r="AW128" s="33">
        <f>AVERAGE(AV130)</f>
        <v>26.12</v>
      </c>
      <c r="AX128" s="33" t="e">
        <f>STDEV(AV130)</f>
        <v>#DIV/0!</v>
      </c>
      <c r="AY128" s="30"/>
      <c r="AZ128" s="33">
        <f>AVERAGE(AY130)</f>
        <v>0.60599999999999998</v>
      </c>
      <c r="BA128" s="33" t="e">
        <f>STDEV(AY130)/SQRT(COUNT(AY130))</f>
        <v>#DIV/0!</v>
      </c>
      <c r="BB128" s="30"/>
      <c r="BC128" s="30"/>
      <c r="BD128" s="30"/>
      <c r="BE128" s="33">
        <f>AVERAGE(BD130)</f>
        <v>0.29899999999999999</v>
      </c>
      <c r="BF128" s="33" t="e">
        <f>STDEV(BD130)/SQRT(COUNT(BD130))</f>
        <v>#DIV/0!</v>
      </c>
      <c r="BG128" s="30"/>
      <c r="BH128" s="30"/>
      <c r="BI128" s="30"/>
      <c r="BJ128" s="33">
        <f>AVERAGE(BI130)</f>
        <v>20.966345650426376</v>
      </c>
      <c r="BK128" s="33" t="e">
        <f>STDEV(BI130)/SQRT(COUNT(BI130))</f>
        <v>#DIV/0!</v>
      </c>
      <c r="BL128" s="30"/>
      <c r="BM128" s="33">
        <f>AVERAGE(BL130)</f>
        <v>1.0300962752531306</v>
      </c>
      <c r="BN128" s="30"/>
      <c r="BO128" s="33">
        <f>AVERAGE(BN130)</f>
        <v>-3.86010060288163</v>
      </c>
      <c r="BP128" s="33" t="e">
        <f>STDEV(BN130)/SQRT(COUNT(BN130))</f>
        <v>#DIV/0!</v>
      </c>
    </row>
    <row r="129" spans="1:68" ht="13.5" customHeight="1" x14ac:dyDescent="0.2">
      <c r="B129" s="22"/>
      <c r="C129" s="23"/>
      <c r="D129" s="29" t="s">
        <v>462</v>
      </c>
      <c r="AP129" s="29">
        <v>-6.66</v>
      </c>
      <c r="AS129" s="29">
        <v>-4.66</v>
      </c>
      <c r="AV129" s="29">
        <v>26.12</v>
      </c>
      <c r="AY129" s="29">
        <v>0.60599999999999998</v>
      </c>
      <c r="BB129" s="29"/>
      <c r="BC129" s="29"/>
      <c r="BD129" s="29">
        <v>0.29899999999999999</v>
      </c>
    </row>
    <row r="130" spans="1:68" ht="13.5" customHeight="1" x14ac:dyDescent="0.2">
      <c r="B130" s="22"/>
      <c r="C130" s="23"/>
      <c r="D130" s="29" t="s">
        <v>69</v>
      </c>
      <c r="E130" s="29" t="s">
        <v>463</v>
      </c>
      <c r="F130" s="29" t="s">
        <v>71</v>
      </c>
      <c r="G130" s="29" t="s">
        <v>464</v>
      </c>
      <c r="H130" s="29" t="s">
        <v>73</v>
      </c>
      <c r="I130" s="29" t="s">
        <v>382</v>
      </c>
      <c r="J130" s="29">
        <v>-6.66</v>
      </c>
      <c r="K130" s="29" t="s">
        <v>75</v>
      </c>
      <c r="L130" s="29">
        <v>4.09</v>
      </c>
      <c r="M130" s="29" t="s">
        <v>75</v>
      </c>
      <c r="N130" s="29">
        <v>35.130000000000003</v>
      </c>
      <c r="O130" s="29" t="s">
        <v>75</v>
      </c>
      <c r="P130" s="29">
        <v>6.6349999999999998</v>
      </c>
      <c r="Q130" s="29" t="s">
        <v>148</v>
      </c>
      <c r="R130" s="29">
        <v>-0.38100000000000001</v>
      </c>
      <c r="S130" s="29" t="s">
        <v>214</v>
      </c>
      <c r="T130" s="29">
        <v>19.523</v>
      </c>
      <c r="U130" s="29" t="s">
        <v>79</v>
      </c>
      <c r="V130" s="29">
        <v>-0.19400000000000001</v>
      </c>
      <c r="W130" s="29" t="s">
        <v>465</v>
      </c>
      <c r="X130" s="29">
        <v>-7.9480000000000004</v>
      </c>
      <c r="Y130" s="29" t="s">
        <v>466</v>
      </c>
      <c r="Z130" s="29">
        <v>-24.178000000000001</v>
      </c>
      <c r="AA130" s="29" t="s">
        <v>467</v>
      </c>
      <c r="AB130" s="29">
        <v>-1.2186331406887172E-4</v>
      </c>
      <c r="AC130" s="29" t="s">
        <v>468</v>
      </c>
      <c r="AD130" s="29">
        <v>-0.38</v>
      </c>
      <c r="AE130" s="29">
        <v>1.030691910847074</v>
      </c>
      <c r="AF130" s="29">
        <v>0.99779841951966308</v>
      </c>
      <c r="AG130" s="29">
        <v>0.60599999999999998</v>
      </c>
      <c r="AH130" s="29">
        <v>0</v>
      </c>
      <c r="AI130" s="29">
        <v>-2.2490796876857137E-3</v>
      </c>
      <c r="AJ130" s="29" t="s">
        <v>469</v>
      </c>
      <c r="AK130" s="29">
        <v>-0.15</v>
      </c>
      <c r="AL130" s="29">
        <v>1.499721650724386</v>
      </c>
      <c r="AM130" s="29">
        <v>0.52380402740166709</v>
      </c>
      <c r="AN130" s="29">
        <v>0.29899999999999999</v>
      </c>
      <c r="AO130" s="29">
        <v>0</v>
      </c>
      <c r="AP130" s="29">
        <v>-6.66</v>
      </c>
      <c r="AS130" s="29">
        <v>-4.66</v>
      </c>
      <c r="AV130" s="29">
        <v>26.12</v>
      </c>
      <c r="AY130" s="29">
        <v>0.60599999999999998</v>
      </c>
      <c r="BB130" s="29"/>
      <c r="BC130" s="29"/>
      <c r="BD130" s="29">
        <v>0.29899999999999999</v>
      </c>
      <c r="BI130" s="29">
        <f>SQRT((BG2*(10^6))/(AY130-BH2))-273.15</f>
        <v>20.966345650426376</v>
      </c>
      <c r="BL130" s="29">
        <f>IF(H130="Calcite",EXP((((18.03*10^3)/(BI130+273.15))-32.42)/1000),IF(H130="Aragonite",EXP((((17.88*10^3)/(BI130+273.15))-31.14)/1000),IF(H130="Dolomite",EXP((((18.02*10^3)/(BI130+273.15))-29.38)/1000),"")))</f>
        <v>1.0300962752531306</v>
      </c>
      <c r="BN130" s="29">
        <f>((AV130+1000)/BL130)-1000</f>
        <v>-3.86010060288163</v>
      </c>
    </row>
    <row r="131" spans="1:68" ht="13.5" customHeight="1" x14ac:dyDescent="0.2">
      <c r="B131" s="22"/>
      <c r="C131" s="23"/>
    </row>
    <row r="132" spans="1:68" ht="13.5" customHeight="1" x14ac:dyDescent="0.2">
      <c r="A132" s="30"/>
      <c r="B132" s="31">
        <v>1</v>
      </c>
      <c r="C132" s="32"/>
      <c r="D132" s="33" t="str">
        <f>G134</f>
        <v>Xifeng S P M 08</v>
      </c>
      <c r="E132" s="30"/>
      <c r="F132" s="30"/>
      <c r="G132" s="30"/>
      <c r="H132" s="30"/>
      <c r="I132" s="30"/>
      <c r="J132" s="30"/>
      <c r="K132" s="33" t="e">
        <f>STDEV(J134)/SQRT(COUNT(J134))</f>
        <v>#DIV/0!</v>
      </c>
      <c r="L132" s="30"/>
      <c r="M132" s="33" t="e">
        <f>STDEV(L134)/SQRT(COUNT(L134))</f>
        <v>#DIV/0!</v>
      </c>
      <c r="N132" s="30"/>
      <c r="O132" s="33" t="e">
        <f>STDEV(N134)/SQRT(COUNT(N134))</f>
        <v>#DIV/0!</v>
      </c>
      <c r="P132" s="30"/>
      <c r="Q132" s="33" t="e">
        <f>STDEV(P134)/SQRT(COUNT(P134))</f>
        <v>#DIV/0!</v>
      </c>
      <c r="R132" s="30"/>
      <c r="S132" s="33" t="e">
        <f>STDEV(R134)/SQRT(COUNT(R134))</f>
        <v>#DIV/0!</v>
      </c>
      <c r="T132" s="30"/>
      <c r="U132" s="33" t="e">
        <f>STDEV(T134)/SQRT(COUNT(T134))</f>
        <v>#DIV/0!</v>
      </c>
      <c r="V132" s="30"/>
      <c r="W132" s="33" t="e">
        <f>STDEV(V134)/SQRT(COUNT(V134))</f>
        <v>#DIV/0!</v>
      </c>
      <c r="X132" s="30"/>
      <c r="Y132" s="33" t="e">
        <f>STDEV(X134)/SQRT(COUNT(X134))</f>
        <v>#DIV/0!</v>
      </c>
      <c r="Z132" s="30"/>
      <c r="AA132" s="33" t="e">
        <f>STDEV(Z134)/SQRT(COUNT(Z134))</f>
        <v>#DIV/0!</v>
      </c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3">
        <f>AVERAGE(AP134)</f>
        <v>-5.57</v>
      </c>
      <c r="AR132" s="33" t="e">
        <f>STDEV(AP134)</f>
        <v>#DIV/0!</v>
      </c>
      <c r="AS132" s="30"/>
      <c r="AT132" s="33">
        <f>AVERAGE(AS134)</f>
        <v>-4.17</v>
      </c>
      <c r="AU132" s="33" t="e">
        <f>STDEV(AS134)</f>
        <v>#DIV/0!</v>
      </c>
      <c r="AV132" s="30"/>
      <c r="AW132" s="33">
        <f>AVERAGE(AV134)</f>
        <v>26.63</v>
      </c>
      <c r="AX132" s="33" t="e">
        <f>STDEV(AV134)</f>
        <v>#DIV/0!</v>
      </c>
      <c r="AY132" s="30"/>
      <c r="AZ132" s="33">
        <f>AVERAGE(AY134)</f>
        <v>0.57799999999999996</v>
      </c>
      <c r="BA132" s="33" t="e">
        <f>STDEV(AY134)/SQRT(COUNT(AY134))</f>
        <v>#DIV/0!</v>
      </c>
      <c r="BB132" s="30"/>
      <c r="BC132" s="30"/>
      <c r="BD132" s="30"/>
      <c r="BE132" s="33">
        <f>AVERAGE(BD134)</f>
        <v>0.25</v>
      </c>
      <c r="BF132" s="33" t="e">
        <f>STDEV(BD134)/SQRT(COUNT(BD134))</f>
        <v>#DIV/0!</v>
      </c>
      <c r="BG132" s="30"/>
      <c r="BH132" s="30"/>
      <c r="BI132" s="30"/>
      <c r="BJ132" s="33">
        <f>AVERAGE(BI134)</f>
        <v>30.522489916481391</v>
      </c>
      <c r="BK132" s="33" t="e">
        <f>STDEV(BI134)/SQRT(COUNT(BI134))</f>
        <v>#DIV/0!</v>
      </c>
      <c r="BL132" s="30"/>
      <c r="BM132" s="33">
        <f>AVERAGE(BL134)</f>
        <v>1.0281275365890821</v>
      </c>
      <c r="BN132" s="30"/>
      <c r="BO132" s="33">
        <f>AVERAGE(BN134)</f>
        <v>-1.4565669489314814</v>
      </c>
      <c r="BP132" s="33" t="e">
        <f>STDEV(BN134)/SQRT(COUNT(BN134))</f>
        <v>#DIV/0!</v>
      </c>
    </row>
    <row r="133" spans="1:68" ht="13.5" customHeight="1" x14ac:dyDescent="0.2">
      <c r="B133" s="22"/>
      <c r="C133" s="23"/>
      <c r="D133" s="29" t="s">
        <v>470</v>
      </c>
      <c r="AP133" s="29">
        <v>-5.57</v>
      </c>
      <c r="AS133" s="29">
        <v>-4.17</v>
      </c>
      <c r="AV133" s="29">
        <v>26.63</v>
      </c>
      <c r="AY133" s="29">
        <v>0.57799999999999996</v>
      </c>
      <c r="BB133" s="29"/>
      <c r="BC133" s="29"/>
      <c r="BD133" s="29">
        <v>0.25</v>
      </c>
    </row>
    <row r="134" spans="1:68" ht="13.5" customHeight="1" x14ac:dyDescent="0.2">
      <c r="B134" s="22"/>
      <c r="C134" s="23"/>
      <c r="D134" s="29" t="s">
        <v>69</v>
      </c>
      <c r="E134" s="29" t="s">
        <v>471</v>
      </c>
      <c r="F134" s="29" t="s">
        <v>71</v>
      </c>
      <c r="G134" s="29" t="s">
        <v>472</v>
      </c>
      <c r="H134" s="29" t="s">
        <v>73</v>
      </c>
      <c r="I134" s="29" t="s">
        <v>382</v>
      </c>
      <c r="J134" s="29">
        <v>-5.55</v>
      </c>
      <c r="K134" s="29" t="s">
        <v>96</v>
      </c>
      <c r="L134" s="29">
        <v>4.5199999999999996</v>
      </c>
      <c r="M134" s="29" t="s">
        <v>473</v>
      </c>
      <c r="N134" s="29">
        <v>35.57</v>
      </c>
      <c r="O134" s="29" t="s">
        <v>473</v>
      </c>
      <c r="P134" s="29">
        <v>8.1010000000000009</v>
      </c>
      <c r="Q134" s="29" t="s">
        <v>305</v>
      </c>
      <c r="R134" s="29">
        <v>-0.436</v>
      </c>
      <c r="S134" s="29" t="s">
        <v>383</v>
      </c>
      <c r="T134" s="29">
        <v>20.376999999999999</v>
      </c>
      <c r="U134" s="29" t="s">
        <v>474</v>
      </c>
      <c r="V134" s="29">
        <v>-0.21099999999999999</v>
      </c>
      <c r="W134" s="29" t="s">
        <v>96</v>
      </c>
      <c r="X134" s="29">
        <v>-22.966000000000001</v>
      </c>
      <c r="Y134" s="29" t="s">
        <v>475</v>
      </c>
      <c r="Z134" s="29">
        <v>-40.834000000000003</v>
      </c>
      <c r="AA134" s="29" t="s">
        <v>476</v>
      </c>
      <c r="AB134" s="29">
        <v>6.3782817436739032E-4</v>
      </c>
      <c r="AC134" s="29" t="s">
        <v>477</v>
      </c>
      <c r="AD134" s="29">
        <v>-0.441</v>
      </c>
      <c r="AE134" s="29">
        <v>0.99133758472464251</v>
      </c>
      <c r="AF134" s="29">
        <v>1.0158388884816998</v>
      </c>
      <c r="AG134" s="29">
        <v>0.57799999999999996</v>
      </c>
      <c r="AH134" s="29">
        <v>0</v>
      </c>
      <c r="AI134" s="29">
        <v>-6.6864711521961854E-4</v>
      </c>
      <c r="AJ134" s="29" t="s">
        <v>478</v>
      </c>
      <c r="AK134" s="29">
        <v>-0.19700000000000001</v>
      </c>
      <c r="AL134" s="29">
        <v>0.85605606692228564</v>
      </c>
      <c r="AM134" s="29">
        <v>0.41831731482362888</v>
      </c>
      <c r="AN134" s="29">
        <v>0.25</v>
      </c>
      <c r="AO134" s="29">
        <v>0</v>
      </c>
      <c r="AP134" s="29">
        <v>-5.57</v>
      </c>
      <c r="AS134" s="29">
        <v>-4.17</v>
      </c>
      <c r="AV134" s="29">
        <v>26.63</v>
      </c>
      <c r="AY134" s="29">
        <v>0.57799999999999996</v>
      </c>
      <c r="BB134" s="29"/>
      <c r="BC134" s="29"/>
      <c r="BD134" s="29">
        <v>0.25</v>
      </c>
      <c r="BI134" s="29">
        <f>SQRT((BG2*(10^6))/(AY134-BH2))-273.15</f>
        <v>30.522489916481391</v>
      </c>
      <c r="BL134" s="29">
        <f>IF(H134="Calcite",EXP((((18.03*10^3)/(BI134+273.15))-32.42)/1000),IF(H134="Aragonite",EXP((((17.88*10^3)/(BI134+273.15))-31.14)/1000),IF(H134="Dolomite",EXP((((18.02*10^3)/(BI134+273.15))-29.38)/1000),"")))</f>
        <v>1.0281275365890821</v>
      </c>
      <c r="BN134" s="29">
        <f>((AV134+1000)/BL134)-1000</f>
        <v>-1.4565669489314814</v>
      </c>
    </row>
    <row r="135" spans="1:68" ht="13.5" customHeight="1" x14ac:dyDescent="0.2">
      <c r="B135" s="22"/>
      <c r="C135" s="23"/>
    </row>
    <row r="136" spans="1:68" ht="13.5" customHeight="1" x14ac:dyDescent="0.2">
      <c r="A136" s="30"/>
      <c r="B136" s="31">
        <v>1</v>
      </c>
      <c r="C136" s="32"/>
      <c r="D136" s="33" t="str">
        <f>G138</f>
        <v>Xifeng S P M 09</v>
      </c>
      <c r="E136" s="30"/>
      <c r="F136" s="30"/>
      <c r="G136" s="30"/>
      <c r="H136" s="30"/>
      <c r="I136" s="30"/>
      <c r="J136" s="30"/>
      <c r="K136" s="33" t="e">
        <f>STDEV(J138)/SQRT(COUNT(J138))</f>
        <v>#DIV/0!</v>
      </c>
      <c r="L136" s="30"/>
      <c r="M136" s="33" t="e">
        <f>STDEV(L138)/SQRT(COUNT(L138))</f>
        <v>#DIV/0!</v>
      </c>
      <c r="N136" s="30"/>
      <c r="O136" s="33" t="e">
        <f>STDEV(N138)/SQRT(COUNT(N138))</f>
        <v>#DIV/0!</v>
      </c>
      <c r="P136" s="30"/>
      <c r="Q136" s="33" t="e">
        <f>STDEV(P138)/SQRT(COUNT(P138))</f>
        <v>#DIV/0!</v>
      </c>
      <c r="R136" s="30"/>
      <c r="S136" s="33" t="e">
        <f>STDEV(R138)/SQRT(COUNT(R138))</f>
        <v>#DIV/0!</v>
      </c>
      <c r="T136" s="30"/>
      <c r="U136" s="33" t="e">
        <f>STDEV(T138)/SQRT(COUNT(T138))</f>
        <v>#DIV/0!</v>
      </c>
      <c r="V136" s="30"/>
      <c r="W136" s="33" t="e">
        <f>STDEV(V138)/SQRT(COUNT(V138))</f>
        <v>#DIV/0!</v>
      </c>
      <c r="X136" s="30"/>
      <c r="Y136" s="33" t="e">
        <f>STDEV(X138)/SQRT(COUNT(X138))</f>
        <v>#DIV/0!</v>
      </c>
      <c r="Z136" s="30"/>
      <c r="AA136" s="33" t="e">
        <f>STDEV(Z138)/SQRT(COUNT(Z138))</f>
        <v>#DIV/0!</v>
      </c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3">
        <f>AVERAGE(AP138)</f>
        <v>-8.82</v>
      </c>
      <c r="AR136" s="33" t="e">
        <f>STDEV(AP138)</f>
        <v>#DIV/0!</v>
      </c>
      <c r="AS136" s="30"/>
      <c r="AT136" s="33">
        <f>AVERAGE(AS138)</f>
        <v>-3.98</v>
      </c>
      <c r="AU136" s="33" t="e">
        <f>STDEV(AS138)</f>
        <v>#DIV/0!</v>
      </c>
      <c r="AV136" s="30"/>
      <c r="AW136" s="33">
        <f>AVERAGE(AV138)</f>
        <v>26.81</v>
      </c>
      <c r="AX136" s="33" t="e">
        <f>STDEV(AV138)</f>
        <v>#DIV/0!</v>
      </c>
      <c r="AY136" s="30"/>
      <c r="AZ136" s="33">
        <f>AVERAGE(AY138)</f>
        <v>0.61499999999999999</v>
      </c>
      <c r="BA136" s="33" t="e">
        <f>STDEV(AY138)/SQRT(COUNT(AY138))</f>
        <v>#DIV/0!</v>
      </c>
      <c r="BB136" s="30"/>
      <c r="BC136" s="30"/>
      <c r="BD136" s="30"/>
      <c r="BE136" s="33">
        <f>AVERAGE(BD138)</f>
        <v>0.3</v>
      </c>
      <c r="BF136" s="33" t="e">
        <f>STDEV(BD138)/SQRT(COUNT(BD138))</f>
        <v>#DIV/0!</v>
      </c>
      <c r="BG136" s="30"/>
      <c r="BH136" s="30"/>
      <c r="BI136" s="30"/>
      <c r="BJ136" s="33">
        <f>AVERAGE(BI138)</f>
        <v>18.081210932582167</v>
      </c>
      <c r="BK136" s="33" t="e">
        <f>STDEV(BI138)/SQRT(COUNT(BI138))</f>
        <v>#DIV/0!</v>
      </c>
      <c r="BL136" s="30"/>
      <c r="BM136" s="33">
        <f>AVERAGE(BL138)</f>
        <v>1.0307168371903548</v>
      </c>
      <c r="BN136" s="30"/>
      <c r="BO136" s="33">
        <f>AVERAGE(BN138)</f>
        <v>-3.7904078495549811</v>
      </c>
      <c r="BP136" s="33" t="e">
        <f>STDEV(BN138)/SQRT(COUNT(BN138))</f>
        <v>#DIV/0!</v>
      </c>
    </row>
    <row r="137" spans="1:68" ht="13.5" customHeight="1" x14ac:dyDescent="0.2">
      <c r="B137" s="22"/>
      <c r="C137" s="23"/>
      <c r="D137" s="29" t="s">
        <v>479</v>
      </c>
      <c r="AP137" s="29">
        <v>-8.82</v>
      </c>
      <c r="AS137" s="29">
        <v>-3.98</v>
      </c>
      <c r="AV137" s="29">
        <v>26.81</v>
      </c>
      <c r="AY137" s="29">
        <v>0.61499999999999999</v>
      </c>
      <c r="BB137" s="29"/>
      <c r="BC137" s="29"/>
      <c r="BD137" s="29">
        <v>0.3</v>
      </c>
    </row>
    <row r="138" spans="1:68" ht="13.5" customHeight="1" x14ac:dyDescent="0.2">
      <c r="B138" s="22"/>
      <c r="C138" s="23"/>
      <c r="D138" s="29" t="s">
        <v>69</v>
      </c>
      <c r="E138" s="29" t="s">
        <v>480</v>
      </c>
      <c r="F138" s="29" t="s">
        <v>71</v>
      </c>
      <c r="G138" s="29" t="s">
        <v>481</v>
      </c>
      <c r="H138" s="29" t="s">
        <v>73</v>
      </c>
      <c r="I138" s="29" t="s">
        <v>382</v>
      </c>
      <c r="J138" s="29">
        <v>-8.82</v>
      </c>
      <c r="K138" s="29" t="s">
        <v>75</v>
      </c>
      <c r="L138" s="29">
        <v>4.6399999999999997</v>
      </c>
      <c r="M138" s="29" t="s">
        <v>75</v>
      </c>
      <c r="N138" s="29">
        <v>35.700000000000003</v>
      </c>
      <c r="O138" s="29" t="s">
        <v>75</v>
      </c>
      <c r="P138" s="29">
        <v>5.1020000000000003</v>
      </c>
      <c r="Q138" s="29" t="s">
        <v>231</v>
      </c>
      <c r="R138" s="29">
        <v>-0.36199999999999999</v>
      </c>
      <c r="S138" s="29" t="s">
        <v>482</v>
      </c>
      <c r="T138" s="29">
        <v>20.667999999999999</v>
      </c>
      <c r="U138" s="29" t="s">
        <v>87</v>
      </c>
      <c r="V138" s="29">
        <v>-0.152</v>
      </c>
      <c r="W138" s="29" t="s">
        <v>249</v>
      </c>
      <c r="X138" s="29">
        <v>-4.5830000000000002</v>
      </c>
      <c r="Y138" s="29" t="s">
        <v>483</v>
      </c>
      <c r="Z138" s="29">
        <v>-19.808</v>
      </c>
      <c r="AA138" s="29" t="s">
        <v>484</v>
      </c>
      <c r="AB138" s="29">
        <v>8.6623844970593988E-4</v>
      </c>
      <c r="AC138" s="29" t="s">
        <v>485</v>
      </c>
      <c r="AD138" s="29">
        <v>-0.36599999999999999</v>
      </c>
      <c r="AE138" s="29">
        <v>1.054777364948732</v>
      </c>
      <c r="AF138" s="29">
        <v>1.0017374605938683</v>
      </c>
      <c r="AG138" s="29">
        <v>0.61499999999999999</v>
      </c>
      <c r="AH138" s="29">
        <v>0</v>
      </c>
      <c r="AI138" s="29">
        <v>-2.3669286532517216E-5</v>
      </c>
      <c r="AJ138" s="29" t="s">
        <v>486</v>
      </c>
      <c r="AK138" s="29">
        <v>-0.152</v>
      </c>
      <c r="AL138" s="29">
        <v>1.6689563026994825</v>
      </c>
      <c r="AM138" s="29">
        <v>0.55341008659929969</v>
      </c>
      <c r="AN138" s="29">
        <v>0.3</v>
      </c>
      <c r="AO138" s="29">
        <v>0</v>
      </c>
      <c r="AP138" s="29">
        <v>-8.82</v>
      </c>
      <c r="AS138" s="29">
        <v>-3.98</v>
      </c>
      <c r="AV138" s="29">
        <v>26.81</v>
      </c>
      <c r="AY138" s="29">
        <v>0.61499999999999999</v>
      </c>
      <c r="BB138" s="29"/>
      <c r="BC138" s="29"/>
      <c r="BD138" s="29">
        <v>0.3</v>
      </c>
      <c r="BI138" s="29">
        <f>SQRT((BG2*(10^6))/(AY138-BH2))-273.15</f>
        <v>18.081210932582167</v>
      </c>
      <c r="BL138" s="29">
        <f>IF(H138="Calcite",EXP((((18.03*10^3)/(BI138+273.15))-32.42)/1000),IF(H138="Aragonite",EXP((((17.88*10^3)/(BI138+273.15))-31.14)/1000),IF(H138="Dolomite",EXP((((18.02*10^3)/(BI138+273.15))-29.38)/1000),"")))</f>
        <v>1.0307168371903548</v>
      </c>
      <c r="BN138" s="29">
        <f>((AV138+1000)/BL138)-1000</f>
        <v>-3.7904078495549811</v>
      </c>
    </row>
    <row r="139" spans="1:68" ht="13.5" customHeight="1" x14ac:dyDescent="0.2">
      <c r="B139" s="22"/>
      <c r="C139" s="23"/>
    </row>
    <row r="140" spans="1:68" ht="13.5" customHeight="1" x14ac:dyDescent="0.2">
      <c r="A140" s="30"/>
      <c r="B140" s="31">
        <v>2</v>
      </c>
      <c r="C140" s="32"/>
      <c r="D140" s="33" t="str">
        <f>G142</f>
        <v>Xifeng S P M 10</v>
      </c>
      <c r="E140" s="30"/>
      <c r="F140" s="30"/>
      <c r="G140" s="30"/>
      <c r="H140" s="30"/>
      <c r="I140" s="30"/>
      <c r="J140" s="30"/>
      <c r="K140" s="33">
        <f>STDEV(J142:J143)/SQRT(COUNT(J142:J143))</f>
        <v>0</v>
      </c>
      <c r="L140" s="30"/>
      <c r="M140" s="33">
        <f>STDEV(L142:L143)/SQRT(COUNT(L142:L143))</f>
        <v>0.18999999999999995</v>
      </c>
      <c r="N140" s="30"/>
      <c r="O140" s="33">
        <f>STDEV(N142:N143)/SQRT(COUNT(N142:N143))</f>
        <v>0.19999999999999929</v>
      </c>
      <c r="P140" s="30"/>
      <c r="Q140" s="33">
        <f>STDEV(P142:P143)/SQRT(COUNT(P142:P143))</f>
        <v>8.4500000000000228E-2</v>
      </c>
      <c r="R140" s="30"/>
      <c r="S140" s="33">
        <f>STDEV(R142:R143)/SQRT(COUNT(R142:R143))</f>
        <v>0.11149999999999989</v>
      </c>
      <c r="T140" s="30"/>
      <c r="U140" s="33">
        <f>STDEV(T142:T143)/SQRT(COUNT(T142:T143))</f>
        <v>0.16050000000000073</v>
      </c>
      <c r="V140" s="30"/>
      <c r="W140" s="33">
        <f>STDEV(V142:V143)/SQRT(COUNT(V142:V143))</f>
        <v>0.54149999999999998</v>
      </c>
      <c r="X140" s="30"/>
      <c r="Y140" s="33">
        <f>STDEV(X142:X143)/SQRT(COUNT(X142:X143))</f>
        <v>13.865500000000001</v>
      </c>
      <c r="Z140" s="30"/>
      <c r="AA140" s="33">
        <f>STDEV(Z142:Z143)/SQRT(COUNT(Z142:Z143))</f>
        <v>14.026000000000014</v>
      </c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3">
        <f>AVERAGE(AP142:AP143)</f>
        <v>-7.45</v>
      </c>
      <c r="AR140" s="33">
        <f>STDEV(AP142:AP143)</f>
        <v>1.4142135623730649E-2</v>
      </c>
      <c r="AS140" s="30"/>
      <c r="AT140" s="33">
        <f>AVERAGE(AS142:AS143)</f>
        <v>-4.6199999999999992</v>
      </c>
      <c r="AU140" s="33">
        <f>STDEV(AS142:AS143)</f>
        <v>2.8284271247461926E-2</v>
      </c>
      <c r="AV140" s="30"/>
      <c r="AW140" s="33">
        <f>AVERAGE(AV142:AV143)</f>
        <v>26.16</v>
      </c>
      <c r="AX140" s="33">
        <f>STDEV(AV142:AV143)</f>
        <v>2.8284271247461298E-2</v>
      </c>
      <c r="AY140" s="30"/>
      <c r="AZ140" s="33">
        <f>AVERAGE(AY142:AY143)</f>
        <v>0.57350000000000001</v>
      </c>
      <c r="BA140" s="33">
        <f>STDEV(AY142:AY143)/SQRT(COUNT(AY142:AY143))</f>
        <v>3.2499999999999973E-2</v>
      </c>
      <c r="BB140" s="38">
        <f>STDEV(AY142:AY143)</f>
        <v>4.5961940777125551E-2</v>
      </c>
      <c r="BC140" s="30">
        <f>BB140*1.96</f>
        <v>9.008540392316608E-2</v>
      </c>
      <c r="BD140" s="30"/>
      <c r="BE140" s="33">
        <f>AVERAGE(BD142:BD143)</f>
        <v>0.25900000000000001</v>
      </c>
      <c r="BF140" s="33">
        <f>STDEV(BD142:BD143)/SQRT(COUNT(BD142:BD143))</f>
        <v>2.0000000000000018E-3</v>
      </c>
      <c r="BG140" s="30"/>
      <c r="BH140" s="30"/>
      <c r="BI140" s="30"/>
      <c r="BJ140" s="33">
        <f>AVERAGE(BI142:BI143)</f>
        <v>32.837081249126243</v>
      </c>
      <c r="BK140" s="33">
        <f>STDEV(BI142:BI143)/SQRT(COUNT(BI142:BI143))</f>
        <v>11.870735598699868</v>
      </c>
      <c r="BL140" s="30"/>
      <c r="BM140" s="33">
        <f>AVERAGE(BL142:BL143)</f>
        <v>1.0277628962924155</v>
      </c>
      <c r="BN140" s="30"/>
      <c r="BO140" s="33">
        <f>AVERAGE(BN142:BN143)</f>
        <v>-1.5544067066887237</v>
      </c>
      <c r="BP140" s="33">
        <f>STDEV(BN142:BN143)/SQRT(COUNT(BN142:BN143))</f>
        <v>2.2862782352681279</v>
      </c>
    </row>
    <row r="141" spans="1:68" ht="13.5" customHeight="1" x14ac:dyDescent="0.2">
      <c r="B141" s="22"/>
      <c r="C141" s="23"/>
      <c r="D141" s="29" t="s">
        <v>487</v>
      </c>
      <c r="AP141" s="29">
        <v>-7.45</v>
      </c>
      <c r="AS141" s="29">
        <v>-4.62</v>
      </c>
      <c r="AV141" s="29">
        <v>26.16</v>
      </c>
      <c r="AY141" s="29">
        <v>0.57299999999999995</v>
      </c>
      <c r="BB141" s="29"/>
      <c r="BC141" s="29"/>
      <c r="BD141" s="29">
        <v>0.25900000000000001</v>
      </c>
    </row>
    <row r="142" spans="1:68" ht="13.5" customHeight="1" x14ac:dyDescent="0.2">
      <c r="B142" s="22"/>
      <c r="C142" s="23"/>
      <c r="D142" s="29" t="s">
        <v>69</v>
      </c>
      <c r="E142" s="29" t="s">
        <v>488</v>
      </c>
      <c r="F142" s="29" t="s">
        <v>71</v>
      </c>
      <c r="G142" s="29" t="s">
        <v>489</v>
      </c>
      <c r="H142" s="29" t="s">
        <v>73</v>
      </c>
      <c r="I142" s="29" t="s">
        <v>382</v>
      </c>
      <c r="J142" s="29">
        <v>-7.41</v>
      </c>
      <c r="K142" s="29" t="s">
        <v>75</v>
      </c>
      <c r="L142" s="29">
        <v>4.09</v>
      </c>
      <c r="M142" s="29" t="s">
        <v>75</v>
      </c>
      <c r="N142" s="29">
        <v>35.14</v>
      </c>
      <c r="O142" s="29" t="s">
        <v>75</v>
      </c>
      <c r="P142" s="29">
        <v>5.8120000000000003</v>
      </c>
      <c r="Q142" s="29" t="s">
        <v>250</v>
      </c>
      <c r="R142" s="29">
        <v>-0.47199999999999998</v>
      </c>
      <c r="S142" s="29" t="s">
        <v>490</v>
      </c>
      <c r="T142" s="29">
        <v>19.497</v>
      </c>
      <c r="U142" s="29" t="s">
        <v>250</v>
      </c>
      <c r="V142" s="29">
        <v>-0.222</v>
      </c>
      <c r="W142" s="29" t="s">
        <v>250</v>
      </c>
      <c r="X142" s="29">
        <v>-31.033999999999999</v>
      </c>
      <c r="Y142" s="29" t="s">
        <v>491</v>
      </c>
      <c r="Z142" s="29">
        <v>-46.170999999999999</v>
      </c>
      <c r="AA142" s="29" t="s">
        <v>492</v>
      </c>
      <c r="AB142" s="29">
        <v>1.3088060278757245E-3</v>
      </c>
      <c r="AC142" s="29" t="s">
        <v>493</v>
      </c>
      <c r="AD142" s="29">
        <v>-0.47899999999999998</v>
      </c>
      <c r="AE142" s="29">
        <v>0.99133758472464251</v>
      </c>
      <c r="AF142" s="29">
        <v>1.0158388884816998</v>
      </c>
      <c r="AG142" s="29">
        <v>0.54100000000000004</v>
      </c>
      <c r="AH142" s="29">
        <v>0</v>
      </c>
      <c r="AI142" s="29">
        <v>-1.9818727450501513E-3</v>
      </c>
      <c r="AJ142" s="29" t="s">
        <v>494</v>
      </c>
      <c r="AK142" s="29">
        <v>-0.184</v>
      </c>
      <c r="AL142" s="29">
        <v>0.85605606692228498</v>
      </c>
      <c r="AM142" s="29">
        <v>0.41831731482362877</v>
      </c>
      <c r="AN142" s="29">
        <v>0.26100000000000001</v>
      </c>
      <c r="AO142" s="29">
        <v>0</v>
      </c>
      <c r="AP142" s="29">
        <v>-7.44</v>
      </c>
      <c r="AS142" s="29">
        <v>-4.5999999999999996</v>
      </c>
      <c r="AV142" s="29">
        <v>26.18</v>
      </c>
      <c r="AY142" s="29">
        <v>0.54100000000000004</v>
      </c>
      <c r="BB142" s="29"/>
      <c r="BC142" s="29"/>
      <c r="BD142" s="29">
        <v>0.26100000000000001</v>
      </c>
      <c r="BI142" s="29">
        <f>SQRT((BG2*(10^6))/(AY142-BH2))-273.15</f>
        <v>44.707816847826109</v>
      </c>
      <c r="BL142" s="29">
        <f t="shared" ref="BL142:BL143" si="24">IF(H142="Calcite",EXP((((18.03*10^3)/(BI142+273.15))-32.42)/1000),IF(H142="Aragonite",EXP((((17.88*10^3)/(BI142+273.15))-31.14)/1000),IF(H142="Dolomite",EXP((((18.02*10^3)/(BI142+273.15))-29.38)/1000),"")))</f>
        <v>1.0254295173317001</v>
      </c>
      <c r="BN142" s="29">
        <f t="shared" ref="BN142:BN143" si="25">((AV142+1000)/BL142)-1000</f>
        <v>0.73187152857940418</v>
      </c>
    </row>
    <row r="143" spans="1:68" ht="13.5" customHeight="1" x14ac:dyDescent="0.2">
      <c r="B143" s="22"/>
      <c r="C143" s="23"/>
      <c r="D143" s="29" t="s">
        <v>105</v>
      </c>
      <c r="E143" s="29" t="s">
        <v>495</v>
      </c>
      <c r="F143" s="29" t="s">
        <v>165</v>
      </c>
      <c r="G143" s="29" t="s">
        <v>489</v>
      </c>
      <c r="H143" s="29" t="s">
        <v>73</v>
      </c>
      <c r="I143" s="29" t="s">
        <v>373</v>
      </c>
      <c r="J143" s="29">
        <v>-7.41</v>
      </c>
      <c r="K143" s="29" t="s">
        <v>75</v>
      </c>
      <c r="L143" s="29">
        <v>3.71</v>
      </c>
      <c r="M143" s="29" t="s">
        <v>75</v>
      </c>
      <c r="N143" s="29">
        <v>34.74</v>
      </c>
      <c r="O143" s="29" t="s">
        <v>75</v>
      </c>
      <c r="P143" s="29">
        <v>5.6429999999999998</v>
      </c>
      <c r="Q143" s="29" t="s">
        <v>96</v>
      </c>
      <c r="R143" s="29">
        <v>-0.249</v>
      </c>
      <c r="S143" s="29" t="s">
        <v>96</v>
      </c>
      <c r="T143" s="29">
        <v>19.818000000000001</v>
      </c>
      <c r="U143" s="29" t="s">
        <v>264</v>
      </c>
      <c r="V143" s="29">
        <v>0.86099999999999999</v>
      </c>
      <c r="W143" s="29" t="s">
        <v>496</v>
      </c>
      <c r="X143" s="29">
        <v>-3.3029999999999999</v>
      </c>
      <c r="Y143" s="29" t="s">
        <v>497</v>
      </c>
      <c r="Z143" s="29">
        <v>-18.119</v>
      </c>
      <c r="AA143" s="29" t="s">
        <v>498</v>
      </c>
      <c r="AB143" s="29">
        <v>3.1414059656382758E-3</v>
      </c>
      <c r="AC143" s="29" t="s">
        <v>499</v>
      </c>
      <c r="AD143" s="29">
        <v>-0.26700000000000002</v>
      </c>
      <c r="AE143" s="29">
        <v>1.2183737107242929</v>
      </c>
      <c r="AF143" s="29">
        <v>0.93130287754055341</v>
      </c>
      <c r="AG143" s="29">
        <v>0.60599999999999998</v>
      </c>
      <c r="AH143" s="29">
        <v>0</v>
      </c>
      <c r="AI143" s="29">
        <v>4.431224030704916E-2</v>
      </c>
      <c r="AJ143" s="29" t="s">
        <v>500</v>
      </c>
      <c r="AK143" s="29">
        <v>-1.7000000000000001E-2</v>
      </c>
      <c r="AL143" s="29">
        <v>2.1875878432982492</v>
      </c>
      <c r="AM143" s="29">
        <v>0.29415901885124107</v>
      </c>
      <c r="AN143" s="29">
        <v>0.25700000000000001</v>
      </c>
      <c r="AO143" s="29">
        <v>0</v>
      </c>
      <c r="AP143" s="29">
        <v>-7.46</v>
      </c>
      <c r="AS143" s="29">
        <v>-4.6399999999999997</v>
      </c>
      <c r="AV143" s="29">
        <v>26.14</v>
      </c>
      <c r="AY143" s="29">
        <v>0.60599999999999998</v>
      </c>
      <c r="BB143" s="29"/>
      <c r="BC143" s="29"/>
      <c r="BD143" s="29">
        <v>0.25700000000000001</v>
      </c>
      <c r="BI143" s="29">
        <f>SQRT((BG2*(10^6))/(AY143-BH2))-273.15</f>
        <v>20.966345650426376</v>
      </c>
      <c r="BL143" s="29">
        <f t="shared" si="24"/>
        <v>1.0300962752531306</v>
      </c>
      <c r="BN143" s="29">
        <f t="shared" si="25"/>
        <v>-3.8406849419568516</v>
      </c>
    </row>
    <row r="144" spans="1:68" ht="13.5" customHeight="1" x14ac:dyDescent="0.2">
      <c r="B144" s="22"/>
      <c r="C144" s="23"/>
    </row>
    <row r="145" spans="1:68" ht="13.5" customHeight="1" x14ac:dyDescent="0.2">
      <c r="A145" s="30"/>
      <c r="B145" s="31">
        <v>1</v>
      </c>
      <c r="C145" s="32"/>
      <c r="D145" s="33" t="str">
        <f>G147</f>
        <v>Xifeng S P M 11</v>
      </c>
      <c r="E145" s="30"/>
      <c r="F145" s="30"/>
      <c r="G145" s="30"/>
      <c r="H145" s="30"/>
      <c r="I145" s="30"/>
      <c r="J145" s="30"/>
      <c r="K145" s="33" t="e">
        <f>STDEV(J147)/SQRT(COUNT(J147))</f>
        <v>#DIV/0!</v>
      </c>
      <c r="L145" s="30"/>
      <c r="M145" s="33" t="e">
        <f>STDEV(L147)/SQRT(COUNT(L147))</f>
        <v>#DIV/0!</v>
      </c>
      <c r="N145" s="30"/>
      <c r="O145" s="33" t="e">
        <f>STDEV(N147)/SQRT(COUNT(N147))</f>
        <v>#DIV/0!</v>
      </c>
      <c r="P145" s="30"/>
      <c r="Q145" s="33" t="e">
        <f>STDEV(P147)/SQRT(COUNT(P147))</f>
        <v>#DIV/0!</v>
      </c>
      <c r="R145" s="30"/>
      <c r="S145" s="33" t="e">
        <f>STDEV(R147)/SQRT(COUNT(R147))</f>
        <v>#DIV/0!</v>
      </c>
      <c r="T145" s="30"/>
      <c r="U145" s="33" t="e">
        <f>STDEV(T147)/SQRT(COUNT(T147))</f>
        <v>#DIV/0!</v>
      </c>
      <c r="V145" s="30"/>
      <c r="W145" s="33" t="e">
        <f>STDEV(V147)/SQRT(COUNT(V147))</f>
        <v>#DIV/0!</v>
      </c>
      <c r="X145" s="30"/>
      <c r="Y145" s="33" t="e">
        <f>STDEV(X147)/SQRT(COUNT(X147))</f>
        <v>#DIV/0!</v>
      </c>
      <c r="Z145" s="30"/>
      <c r="AA145" s="33" t="e">
        <f>STDEV(Z147)/SQRT(COUNT(Z147))</f>
        <v>#DIV/0!</v>
      </c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3">
        <f>AVERAGE(AP147)</f>
        <v>-8.6300000000000008</v>
      </c>
      <c r="AR145" s="33" t="e">
        <f>STDEV(AP147)</f>
        <v>#DIV/0!</v>
      </c>
      <c r="AS145" s="30"/>
      <c r="AT145" s="33">
        <f>AVERAGE(AS147)</f>
        <v>-4.93</v>
      </c>
      <c r="AU145" s="33" t="e">
        <f>STDEV(AS147)</f>
        <v>#DIV/0!</v>
      </c>
      <c r="AV145" s="30"/>
      <c r="AW145" s="33">
        <f>AVERAGE(AV147)</f>
        <v>25.84</v>
      </c>
      <c r="AX145" s="33" t="e">
        <f>STDEV(AV147)</f>
        <v>#DIV/0!</v>
      </c>
      <c r="AY145" s="30"/>
      <c r="AZ145" s="33">
        <f>AVERAGE(AY147)</f>
        <v>0.65</v>
      </c>
      <c r="BA145" s="33" t="e">
        <f>STDEV(AY147)/SQRT(COUNT(AY147))</f>
        <v>#DIV/0!</v>
      </c>
      <c r="BB145" s="30"/>
      <c r="BC145" s="30"/>
      <c r="BD145" s="30"/>
      <c r="BE145" s="33">
        <f>AVERAGE(BD147)</f>
        <v>0.28999999999999998</v>
      </c>
      <c r="BF145" s="33" t="e">
        <f>STDEV(BD147)/SQRT(COUNT(BD147))</f>
        <v>#DIV/0!</v>
      </c>
      <c r="BG145" s="30"/>
      <c r="BH145" s="30"/>
      <c r="BI145" s="30"/>
      <c r="BJ145" s="33">
        <f>AVERAGE(BI147)</f>
        <v>7.6179560799101296</v>
      </c>
      <c r="BK145" s="33" t="e">
        <f>STDEV(BI147)/SQRT(COUNT(BI147))</f>
        <v>#DIV/0!</v>
      </c>
      <c r="BL145" s="30"/>
      <c r="BM145" s="33">
        <f>AVERAGE(BL147)</f>
        <v>1.0330777782841791</v>
      </c>
      <c r="BN145" s="30"/>
      <c r="BO145" s="33">
        <f>AVERAGE(BN147)</f>
        <v>-7.0060342370352373</v>
      </c>
      <c r="BP145" s="33" t="e">
        <f>STDEV(BN147)/SQRT(COUNT(BN147))</f>
        <v>#DIV/0!</v>
      </c>
    </row>
    <row r="146" spans="1:68" ht="13.5" customHeight="1" x14ac:dyDescent="0.2">
      <c r="B146" s="22"/>
      <c r="C146" s="23"/>
      <c r="D146" s="29" t="s">
        <v>501</v>
      </c>
      <c r="AP146" s="29">
        <v>-8.6300000000000008</v>
      </c>
      <c r="AS146" s="29">
        <v>-4.93</v>
      </c>
      <c r="AV146" s="29">
        <v>25.84</v>
      </c>
      <c r="AY146" s="29">
        <v>0.65</v>
      </c>
      <c r="BB146" s="29"/>
      <c r="BC146" s="29"/>
      <c r="BD146" s="29">
        <v>0.28999999999999998</v>
      </c>
    </row>
    <row r="147" spans="1:68" ht="13.5" customHeight="1" x14ac:dyDescent="0.2">
      <c r="B147" s="22"/>
      <c r="C147" s="23"/>
      <c r="D147" s="29" t="s">
        <v>69</v>
      </c>
      <c r="E147" s="29" t="s">
        <v>502</v>
      </c>
      <c r="F147" s="29" t="s">
        <v>165</v>
      </c>
      <c r="G147" s="29" t="s">
        <v>503</v>
      </c>
      <c r="H147" s="29" t="s">
        <v>73</v>
      </c>
      <c r="I147" s="29" t="s">
        <v>311</v>
      </c>
      <c r="J147" s="29">
        <v>-8.64</v>
      </c>
      <c r="K147" s="29" t="s">
        <v>75</v>
      </c>
      <c r="L147" s="29">
        <v>3.29</v>
      </c>
      <c r="M147" s="29" t="s">
        <v>75</v>
      </c>
      <c r="N147" s="29">
        <v>34.31</v>
      </c>
      <c r="O147" s="29" t="s">
        <v>75</v>
      </c>
      <c r="P147" s="29">
        <v>4.0730000000000004</v>
      </c>
      <c r="Q147" s="29" t="s">
        <v>482</v>
      </c>
      <c r="R147" s="29">
        <v>-0.19900000000000001</v>
      </c>
      <c r="S147" s="29" t="s">
        <v>231</v>
      </c>
      <c r="T147" s="29">
        <v>17.911000000000001</v>
      </c>
      <c r="U147" s="29" t="s">
        <v>272</v>
      </c>
      <c r="V147" s="29">
        <v>-0.182</v>
      </c>
      <c r="W147" s="29" t="s">
        <v>436</v>
      </c>
      <c r="X147" s="29">
        <v>-3.2069999999999999</v>
      </c>
      <c r="Y147" s="29" t="s">
        <v>504</v>
      </c>
      <c r="Z147" s="29">
        <v>-16</v>
      </c>
      <c r="AA147" s="29" t="s">
        <v>505</v>
      </c>
      <c r="AB147" s="29">
        <v>3.8089824939584009E-3</v>
      </c>
      <c r="AC147" s="29" t="s">
        <v>506</v>
      </c>
      <c r="AD147" s="29">
        <v>-0.214</v>
      </c>
      <c r="AE147" s="29">
        <v>1.1030353514646738</v>
      </c>
      <c r="AF147" s="29">
        <v>0.88651665213202724</v>
      </c>
      <c r="AG147" s="29">
        <v>0.65</v>
      </c>
      <c r="AH147" s="29">
        <v>0</v>
      </c>
      <c r="AI147" s="29">
        <v>3.3945084573147155E-2</v>
      </c>
      <c r="AJ147" s="29" t="s">
        <v>507</v>
      </c>
      <c r="AK147" s="29">
        <v>-0.79</v>
      </c>
      <c r="AL147" s="29">
        <v>-0.10664947411848194</v>
      </c>
      <c r="AM147" s="29">
        <v>0.20524269085998259</v>
      </c>
      <c r="AN147" s="29">
        <v>0.28999999999999998</v>
      </c>
      <c r="AO147" s="29">
        <v>0</v>
      </c>
      <c r="AP147" s="29">
        <v>-8.6300000000000008</v>
      </c>
      <c r="AS147" s="29">
        <v>-4.93</v>
      </c>
      <c r="AV147" s="29">
        <v>25.84</v>
      </c>
      <c r="AY147" s="29">
        <v>0.65</v>
      </c>
      <c r="BB147" s="29"/>
      <c r="BC147" s="29"/>
      <c r="BD147" s="29">
        <v>0.28999999999999998</v>
      </c>
      <c r="BI147" s="29">
        <f>SQRT((BG2*(10^6))/(AY147-BH2))-273.15</f>
        <v>7.6179560799101296</v>
      </c>
      <c r="BL147" s="29">
        <f>IF(H147="Calcite",EXP((((18.03*10^3)/(BI147+273.15))-32.42)/1000),IF(H147="Aragonite",EXP((((17.88*10^3)/(BI147+273.15))-31.14)/1000),IF(H147="Dolomite",EXP((((18.02*10^3)/(BI147+273.15))-29.38)/1000),"")))</f>
        <v>1.0330777782841791</v>
      </c>
      <c r="BN147" s="29">
        <f>((AV147+1000)/BL147)-1000</f>
        <v>-7.0060342370352373</v>
      </c>
    </row>
    <row r="148" spans="1:68" ht="13.5" customHeight="1" x14ac:dyDescent="0.2">
      <c r="B148" s="22"/>
      <c r="C148" s="23"/>
    </row>
    <row r="149" spans="1:68" ht="13.5" customHeight="1" x14ac:dyDescent="0.2">
      <c r="A149" s="30"/>
      <c r="B149" s="31">
        <v>1</v>
      </c>
      <c r="C149" s="32"/>
      <c r="D149" s="33" t="str">
        <f>G151</f>
        <v>Xifeng S P M 12</v>
      </c>
      <c r="E149" s="30"/>
      <c r="F149" s="30"/>
      <c r="G149" s="30"/>
      <c r="H149" s="30"/>
      <c r="I149" s="30"/>
      <c r="J149" s="30"/>
      <c r="K149" s="33" t="e">
        <f>STDEV(J151)/SQRT(COUNT(J151))</f>
        <v>#DIV/0!</v>
      </c>
      <c r="L149" s="30"/>
      <c r="M149" s="33" t="e">
        <f>STDEV(L151)/SQRT(COUNT(L151))</f>
        <v>#DIV/0!</v>
      </c>
      <c r="N149" s="30"/>
      <c r="O149" s="33" t="e">
        <f>STDEV(N151)/SQRT(COUNT(N151))</f>
        <v>#DIV/0!</v>
      </c>
      <c r="P149" s="30"/>
      <c r="Q149" s="33" t="e">
        <f>STDEV(P151)/SQRT(COUNT(P151))</f>
        <v>#DIV/0!</v>
      </c>
      <c r="R149" s="30"/>
      <c r="S149" s="33" t="e">
        <f>STDEV(R151)/SQRT(COUNT(R151))</f>
        <v>#DIV/0!</v>
      </c>
      <c r="T149" s="30"/>
      <c r="U149" s="33" t="e">
        <f>STDEV(T151)/SQRT(COUNT(T151))</f>
        <v>#DIV/0!</v>
      </c>
      <c r="V149" s="30"/>
      <c r="W149" s="33" t="e">
        <f>STDEV(V151)/SQRT(COUNT(V151))</f>
        <v>#DIV/0!</v>
      </c>
      <c r="X149" s="30"/>
      <c r="Y149" s="33" t="e">
        <f>STDEV(X151)/SQRT(COUNT(X151))</f>
        <v>#DIV/0!</v>
      </c>
      <c r="Z149" s="30"/>
      <c r="AA149" s="33" t="e">
        <f>STDEV(Z151)/SQRT(COUNT(Z151))</f>
        <v>#DIV/0!</v>
      </c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3">
        <f>AVERAGE(AP151)</f>
        <v>-7.34</v>
      </c>
      <c r="AR149" s="33" t="e">
        <f>STDEV(AP151)</f>
        <v>#DIV/0!</v>
      </c>
      <c r="AS149" s="30"/>
      <c r="AT149" s="33">
        <f>AVERAGE(AS151)</f>
        <v>-4.5999999999999996</v>
      </c>
      <c r="AU149" s="33" t="e">
        <f>STDEV(AS151)</f>
        <v>#DIV/0!</v>
      </c>
      <c r="AV149" s="30"/>
      <c r="AW149" s="33">
        <f>AVERAGE(AV151)</f>
        <v>26.18</v>
      </c>
      <c r="AX149" s="33" t="e">
        <f>STDEV(AV151)</f>
        <v>#DIV/0!</v>
      </c>
      <c r="AY149" s="30"/>
      <c r="AZ149" s="33">
        <f>AVERAGE(AY151)</f>
        <v>0.65700000000000003</v>
      </c>
      <c r="BA149" s="33" t="e">
        <f>STDEV(AY151)/SQRT(COUNT(AY151))</f>
        <v>#DIV/0!</v>
      </c>
      <c r="BB149" s="30"/>
      <c r="BC149" s="30"/>
      <c r="BD149" s="30"/>
      <c r="BE149" s="33">
        <f>AVERAGE(BD151)</f>
        <v>0.44400000000000001</v>
      </c>
      <c r="BF149" s="33" t="e">
        <f>STDEV(BD151)/SQRT(COUNT(BD151))</f>
        <v>#DIV/0!</v>
      </c>
      <c r="BG149" s="30"/>
      <c r="BH149" s="30"/>
      <c r="BI149" s="30"/>
      <c r="BJ149" s="33">
        <f>AVERAGE(BI151)</f>
        <v>5.6574575931260256</v>
      </c>
      <c r="BK149" s="33" t="e">
        <f>STDEV(BI151)/SQRT(COUNT(BI151))</f>
        <v>#DIV/0!</v>
      </c>
      <c r="BL149" s="30"/>
      <c r="BM149" s="33">
        <f>AVERAGE(BL151)</f>
        <v>1.0335404919869553</v>
      </c>
      <c r="BN149" s="30"/>
      <c r="BO149" s="33">
        <f>AVERAGE(BN151)</f>
        <v>-7.1216290450361157</v>
      </c>
      <c r="BP149" s="33" t="e">
        <f>STDEV(BN151)/SQRT(COUNT(BN151))</f>
        <v>#DIV/0!</v>
      </c>
    </row>
    <row r="150" spans="1:68" ht="13.5" customHeight="1" x14ac:dyDescent="0.2">
      <c r="B150" s="22"/>
      <c r="C150" s="23"/>
      <c r="D150" s="29" t="s">
        <v>508</v>
      </c>
      <c r="AP150" s="29">
        <v>-7.34</v>
      </c>
      <c r="AS150" s="29">
        <v>-4.5999999999999996</v>
      </c>
      <c r="AV150" s="29">
        <v>26.18</v>
      </c>
      <c r="AY150" s="29">
        <v>0.65700000000000003</v>
      </c>
      <c r="BB150" s="29"/>
      <c r="BC150" s="29"/>
      <c r="BD150" s="29">
        <v>0.44400000000000001</v>
      </c>
    </row>
    <row r="151" spans="1:68" ht="13.5" customHeight="1" x14ac:dyDescent="0.2">
      <c r="B151" s="22"/>
      <c r="C151" s="23"/>
      <c r="D151" s="29" t="s">
        <v>69</v>
      </c>
      <c r="E151" s="29" t="s">
        <v>509</v>
      </c>
      <c r="F151" s="29" t="s">
        <v>71</v>
      </c>
      <c r="G151" s="29" t="s">
        <v>510</v>
      </c>
      <c r="H151" s="29" t="s">
        <v>73</v>
      </c>
      <c r="I151" s="29" t="s">
        <v>382</v>
      </c>
      <c r="J151" s="29">
        <v>-7.34</v>
      </c>
      <c r="K151" s="29" t="s">
        <v>117</v>
      </c>
      <c r="L151" s="29">
        <v>4.1500000000000004</v>
      </c>
      <c r="M151" s="29" t="s">
        <v>288</v>
      </c>
      <c r="N151" s="29">
        <v>35.200000000000003</v>
      </c>
      <c r="O151" s="29" t="s">
        <v>182</v>
      </c>
      <c r="P151" s="29">
        <v>6.0819999999999999</v>
      </c>
      <c r="Q151" s="29" t="s">
        <v>205</v>
      </c>
      <c r="R151" s="29">
        <v>-0.33200000000000002</v>
      </c>
      <c r="S151" s="29" t="s">
        <v>511</v>
      </c>
      <c r="T151" s="29">
        <v>19.741</v>
      </c>
      <c r="U151" s="29" t="s">
        <v>99</v>
      </c>
      <c r="V151" s="29">
        <v>-9.7000000000000003E-2</v>
      </c>
      <c r="W151" s="29" t="s">
        <v>512</v>
      </c>
      <c r="X151" s="29">
        <v>-14.388</v>
      </c>
      <c r="Y151" s="29" t="s">
        <v>513</v>
      </c>
      <c r="Z151" s="29">
        <v>-29.966000000000001</v>
      </c>
      <c r="AA151" s="29" t="s">
        <v>514</v>
      </c>
      <c r="AB151" s="29">
        <v>-1.2186331406887388E-4</v>
      </c>
      <c r="AC151" s="29" t="s">
        <v>515</v>
      </c>
      <c r="AD151" s="29">
        <v>-0.33100000000000002</v>
      </c>
      <c r="AE151" s="29">
        <v>1.0306919108470742</v>
      </c>
      <c r="AF151" s="29">
        <v>0.9977984195196633</v>
      </c>
      <c r="AG151" s="29">
        <v>0.65700000000000003</v>
      </c>
      <c r="AH151" s="29">
        <v>0</v>
      </c>
      <c r="AI151" s="29">
        <v>-2.2490796876857128E-3</v>
      </c>
      <c r="AJ151" s="29" t="s">
        <v>516</v>
      </c>
      <c r="AK151" s="29">
        <v>-5.2999999999999999E-2</v>
      </c>
      <c r="AL151" s="29">
        <v>1.499721650724386</v>
      </c>
      <c r="AM151" s="29">
        <v>0.5238040274016672</v>
      </c>
      <c r="AN151" s="29">
        <v>0.44400000000000001</v>
      </c>
      <c r="AO151" s="29">
        <v>0</v>
      </c>
      <c r="AP151" s="29">
        <v>-7.34</v>
      </c>
      <c r="AS151" s="29">
        <v>-4.5999999999999996</v>
      </c>
      <c r="AV151" s="29">
        <v>26.18</v>
      </c>
      <c r="AY151" s="29">
        <v>0.65700000000000003</v>
      </c>
      <c r="BB151" s="29"/>
      <c r="BC151" s="29"/>
      <c r="BD151" s="29">
        <v>0.44400000000000001</v>
      </c>
      <c r="BI151" s="29">
        <f>SQRT((BG2*(10^6))/(AY151-BH2))-273.15</f>
        <v>5.6574575931260256</v>
      </c>
      <c r="BL151" s="29">
        <f>IF(H151="Calcite",EXP((((18.03*10^3)/(BI151+273.15))-32.42)/1000),IF(H151="Aragonite",EXP((((17.88*10^3)/(BI151+273.15))-31.14)/1000),IF(H151="Dolomite",EXP((((18.02*10^3)/(BI151+273.15))-29.38)/1000),"")))</f>
        <v>1.0335404919869553</v>
      </c>
      <c r="BN151" s="29">
        <f>((AV151+1000)/BL151)-1000</f>
        <v>-7.1216290450361157</v>
      </c>
    </row>
    <row r="152" spans="1:68" ht="13.5" customHeight="1" x14ac:dyDescent="0.2">
      <c r="B152" s="22"/>
      <c r="C152" s="23"/>
    </row>
    <row r="153" spans="1:68" ht="13.5" customHeight="1" x14ac:dyDescent="0.2">
      <c r="A153" s="30"/>
      <c r="B153" s="31">
        <v>1</v>
      </c>
      <c r="C153" s="32"/>
      <c r="D153" s="33" t="str">
        <f>G155</f>
        <v>Xifeng S P M 13</v>
      </c>
      <c r="E153" s="30"/>
      <c r="F153" s="30"/>
      <c r="G153" s="30"/>
      <c r="H153" s="30"/>
      <c r="I153" s="30"/>
      <c r="J153" s="30"/>
      <c r="K153" s="33" t="e">
        <f>STDEV(J155)/SQRT(COUNT(J155))</f>
        <v>#DIV/0!</v>
      </c>
      <c r="L153" s="30"/>
      <c r="M153" s="33" t="e">
        <f>STDEV(L155)/SQRT(COUNT(L155))</f>
        <v>#DIV/0!</v>
      </c>
      <c r="N153" s="30"/>
      <c r="O153" s="33" t="e">
        <f>STDEV(N155)/SQRT(COUNT(N155))</f>
        <v>#DIV/0!</v>
      </c>
      <c r="P153" s="30"/>
      <c r="Q153" s="33" t="e">
        <f>STDEV(P155)/SQRT(COUNT(P155))</f>
        <v>#DIV/0!</v>
      </c>
      <c r="R153" s="30"/>
      <c r="S153" s="33" t="e">
        <f>STDEV(R155)/SQRT(COUNT(R155))</f>
        <v>#DIV/0!</v>
      </c>
      <c r="T153" s="30"/>
      <c r="U153" s="33" t="e">
        <f>STDEV(T155)/SQRT(COUNT(T155))</f>
        <v>#DIV/0!</v>
      </c>
      <c r="V153" s="30"/>
      <c r="W153" s="33" t="e">
        <f>STDEV(V155)/SQRT(COUNT(V155))</f>
        <v>#DIV/0!</v>
      </c>
      <c r="X153" s="30"/>
      <c r="Y153" s="33" t="e">
        <f>STDEV(X155)/SQRT(COUNT(X155))</f>
        <v>#DIV/0!</v>
      </c>
      <c r="Z153" s="30"/>
      <c r="AA153" s="33" t="e">
        <f>STDEV(Z155)/SQRT(COUNT(Z155))</f>
        <v>#DIV/0!</v>
      </c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3">
        <f>AVERAGE(AP155)</f>
        <v>-9.31</v>
      </c>
      <c r="AR153" s="33" t="e">
        <f>STDEV(AP155)</f>
        <v>#DIV/0!</v>
      </c>
      <c r="AS153" s="30"/>
      <c r="AT153" s="33">
        <f>AVERAGE(AS155)</f>
        <v>-4.68</v>
      </c>
      <c r="AU153" s="33" t="e">
        <f>STDEV(AS155)</f>
        <v>#DIV/0!</v>
      </c>
      <c r="AV153" s="30"/>
      <c r="AW153" s="33">
        <f>AVERAGE(AV155)</f>
        <v>26.09</v>
      </c>
      <c r="AX153" s="33" t="e">
        <f>STDEV(AV155)</f>
        <v>#DIV/0!</v>
      </c>
      <c r="AY153" s="30"/>
      <c r="AZ153" s="33">
        <f>AVERAGE(AY155)</f>
        <v>0.54200000000000004</v>
      </c>
      <c r="BA153" s="33" t="e">
        <f>STDEV(AY155)/SQRT(COUNT(AY155))</f>
        <v>#DIV/0!</v>
      </c>
      <c r="BB153" s="30"/>
      <c r="BC153" s="30"/>
      <c r="BD153" s="30"/>
      <c r="BE153" s="33">
        <f>AVERAGE(BD155)</f>
        <v>-0.02</v>
      </c>
      <c r="BF153" s="33" t="e">
        <f>STDEV(BD155)/SQRT(COUNT(BD155))</f>
        <v>#DIV/0!</v>
      </c>
      <c r="BG153" s="30"/>
      <c r="BH153" s="30"/>
      <c r="BI153" s="30"/>
      <c r="BJ153" s="33">
        <f>AVERAGE(BI155)</f>
        <v>44.297941994098721</v>
      </c>
      <c r="BK153" s="33" t="e">
        <f>STDEV(BI155)/SQRT(COUNT(BI155))</f>
        <v>#DIV/0!</v>
      </c>
      <c r="BL153" s="30"/>
      <c r="BM153" s="33">
        <f>AVERAGE(BL155)</f>
        <v>1.025503996524828</v>
      </c>
      <c r="BN153" s="30"/>
      <c r="BO153" s="33">
        <f>AVERAGE(BN155)</f>
        <v>0.57142973324107516</v>
      </c>
      <c r="BP153" s="33" t="e">
        <f>STDEV(BN155)/SQRT(COUNT(BN155))</f>
        <v>#DIV/0!</v>
      </c>
    </row>
    <row r="154" spans="1:68" ht="13.5" customHeight="1" x14ac:dyDescent="0.2">
      <c r="B154" s="22"/>
      <c r="C154" s="23"/>
      <c r="D154" s="29" t="s">
        <v>517</v>
      </c>
      <c r="AP154" s="29">
        <v>-9.31</v>
      </c>
      <c r="AS154" s="29">
        <v>-4.68</v>
      </c>
      <c r="AV154" s="29">
        <v>26.09</v>
      </c>
      <c r="AY154" s="29">
        <v>0.54200000000000004</v>
      </c>
      <c r="BB154" s="29"/>
      <c r="BC154" s="29"/>
      <c r="BD154" s="29">
        <v>-0.02</v>
      </c>
    </row>
    <row r="155" spans="1:68" ht="13.5" customHeight="1" x14ac:dyDescent="0.2">
      <c r="B155" s="22"/>
      <c r="C155" s="23"/>
      <c r="D155" s="29" t="s">
        <v>69</v>
      </c>
      <c r="E155" s="29" t="s">
        <v>518</v>
      </c>
      <c r="F155" s="29" t="s">
        <v>165</v>
      </c>
      <c r="G155" s="29" t="s">
        <v>519</v>
      </c>
      <c r="H155" s="29" t="s">
        <v>73</v>
      </c>
      <c r="I155" s="29" t="s">
        <v>373</v>
      </c>
      <c r="J155" s="29">
        <v>-9.3000000000000007</v>
      </c>
      <c r="K155" s="29" t="s">
        <v>75</v>
      </c>
      <c r="L155" s="29">
        <v>3.63</v>
      </c>
      <c r="M155" s="29" t="s">
        <v>75</v>
      </c>
      <c r="N155" s="29">
        <v>34.659999999999997</v>
      </c>
      <c r="O155" s="29" t="s">
        <v>75</v>
      </c>
      <c r="P155" s="29">
        <v>3.653</v>
      </c>
      <c r="Q155" s="29" t="s">
        <v>88</v>
      </c>
      <c r="R155" s="29">
        <v>-0.309</v>
      </c>
      <c r="S155" s="29" t="s">
        <v>88</v>
      </c>
      <c r="T155" s="29">
        <v>19.527000000000001</v>
      </c>
      <c r="U155" s="29" t="s">
        <v>264</v>
      </c>
      <c r="V155" s="29">
        <v>0.73599999999999999</v>
      </c>
      <c r="W155" s="29" t="s">
        <v>119</v>
      </c>
      <c r="X155" s="29">
        <v>3.5510000000000002</v>
      </c>
      <c r="Y155" s="29" t="s">
        <v>520</v>
      </c>
      <c r="Z155" s="29">
        <v>-9.3279999999999994</v>
      </c>
      <c r="AA155" s="29" t="s">
        <v>521</v>
      </c>
      <c r="AB155" s="29">
        <v>3.5636386110201486E-3</v>
      </c>
      <c r="AC155" s="29" t="s">
        <v>522</v>
      </c>
      <c r="AD155" s="29">
        <v>-0.32200000000000001</v>
      </c>
      <c r="AE155" s="29">
        <v>1.1646188339075205</v>
      </c>
      <c r="AF155" s="29">
        <v>0.91645163910802174</v>
      </c>
      <c r="AG155" s="29">
        <v>0.54200000000000004</v>
      </c>
      <c r="AH155" s="29">
        <v>0</v>
      </c>
      <c r="AI155" s="29">
        <v>4.5378301029048634E-2</v>
      </c>
      <c r="AJ155" s="29" t="s">
        <v>523</v>
      </c>
      <c r="AK155" s="29">
        <v>-0.15</v>
      </c>
      <c r="AL155" s="29">
        <v>2.1019794731790356</v>
      </c>
      <c r="AM155" s="29">
        <v>0.29516378665163406</v>
      </c>
      <c r="AN155" s="29">
        <v>-0.02</v>
      </c>
      <c r="AO155" s="29">
        <v>0</v>
      </c>
      <c r="AP155" s="29">
        <v>-9.31</v>
      </c>
      <c r="AS155" s="29">
        <v>-4.68</v>
      </c>
      <c r="AV155" s="29">
        <v>26.09</v>
      </c>
      <c r="AY155" s="29">
        <v>0.54200000000000004</v>
      </c>
      <c r="BB155" s="29"/>
      <c r="BC155" s="29"/>
      <c r="BD155" s="29">
        <v>-0.02</v>
      </c>
      <c r="BI155" s="29">
        <f>SQRT((BG2*(10^6))/(AY155-BH2))-273.15</f>
        <v>44.297941994098721</v>
      </c>
      <c r="BL155" s="29">
        <f>IF(H155="Calcite",EXP((((18.03*10^3)/(BI155+273.15))-32.42)/1000),IF(H155="Aragonite",EXP((((17.88*10^3)/(BI155+273.15))-31.14)/1000),IF(H155="Dolomite",EXP((((18.02*10^3)/(BI155+273.15))-29.38)/1000),"")))</f>
        <v>1.025503996524828</v>
      </c>
      <c r="BN155" s="29">
        <f>((AV155+1000)/BL155)-1000</f>
        <v>0.57142973324107516</v>
      </c>
    </row>
    <row r="156" spans="1:68" ht="13.5" customHeight="1" x14ac:dyDescent="0.2">
      <c r="B156" s="22"/>
      <c r="C156" s="23"/>
    </row>
    <row r="157" spans="1:68" ht="13.5" customHeight="1" x14ac:dyDescent="0.2">
      <c r="A157" s="30"/>
      <c r="B157" s="31">
        <v>1</v>
      </c>
      <c r="C157" s="32"/>
      <c r="D157" s="33" t="str">
        <f>G159</f>
        <v>Xifeng S P M 14</v>
      </c>
      <c r="E157" s="30"/>
      <c r="F157" s="30"/>
      <c r="G157" s="30"/>
      <c r="H157" s="30"/>
      <c r="I157" s="30"/>
      <c r="J157" s="30"/>
      <c r="K157" s="33">
        <f>STDEV(J159:J160)/SQRT(COUNT(J159:J160))</f>
        <v>1.4999999999999679E-2</v>
      </c>
      <c r="L157" s="30"/>
      <c r="M157" s="33">
        <f>STDEV(L159:L160)/SQRT(COUNT(L159:L160))</f>
        <v>3.4999999999999691E-2</v>
      </c>
      <c r="N157" s="30"/>
      <c r="O157" s="33">
        <f>STDEV(N159:N160)/SQRT(COUNT(N159:N160))</f>
        <v>3.5000000000000135E-2</v>
      </c>
      <c r="P157" s="30"/>
      <c r="Q157" s="33">
        <f>STDEV(P159:P160)/SQRT(COUNT(P159:P160))</f>
        <v>1.6000000000000014E-2</v>
      </c>
      <c r="R157" s="30"/>
      <c r="S157" s="33">
        <f>STDEV(R159:R160)/SQRT(COUNT(R159:R160))</f>
        <v>3.7499999999999999E-2</v>
      </c>
      <c r="T157" s="30"/>
      <c r="U157" s="33">
        <f>STDEV(T159:T160)/SQRT(COUNT(T159:T160))</f>
        <v>8.7499999999998579E-2</v>
      </c>
      <c r="V157" s="30"/>
      <c r="W157" s="33">
        <f>STDEV(V159:V160)/SQRT(COUNT(V159:V160))</f>
        <v>1.3999999999999983E-2</v>
      </c>
      <c r="X157" s="30"/>
      <c r="Y157" s="33">
        <f>STDEV(X159:X160)/SQRT(COUNT(X159:X160))</f>
        <v>9.096999999999996</v>
      </c>
      <c r="Z157" s="30"/>
      <c r="AA157" s="33">
        <f>STDEV(Z159:Z160)/SQRT(COUNT(Z159:Z160))</f>
        <v>8.9549999999999894</v>
      </c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3">
        <f>AVERAGE(AP159)</f>
        <v>-6.74</v>
      </c>
      <c r="AR157" s="33" t="e">
        <f>STDEV(AP159)</f>
        <v>#DIV/0!</v>
      </c>
      <c r="AS157" s="30"/>
      <c r="AT157" s="33">
        <f>AVERAGE(AS159)</f>
        <v>-1.95</v>
      </c>
      <c r="AU157" s="33" t="e">
        <f>STDEV(AS159)</f>
        <v>#DIV/0!</v>
      </c>
      <c r="AV157" s="30"/>
      <c r="AW157" s="33">
        <f>AVERAGE(AV159)</f>
        <v>28.9</v>
      </c>
      <c r="AX157" s="33" t="e">
        <f>STDEV(AV159)</f>
        <v>#DIV/0!</v>
      </c>
      <c r="AY157" s="30"/>
      <c r="AZ157" s="33">
        <f>AVERAGE(AY159)</f>
        <v>0.53600000000000003</v>
      </c>
      <c r="BA157" s="33" t="e">
        <f>STDEV(AY159)/SQRT(COUNT(AY159))</f>
        <v>#DIV/0!</v>
      </c>
      <c r="BB157" s="30"/>
      <c r="BC157" s="30"/>
      <c r="BD157" s="30"/>
      <c r="BE157" s="33">
        <f>AVERAGE(BD159:BD160)</f>
        <v>0.22600000000000001</v>
      </c>
      <c r="BF157" s="33">
        <f>STDEV(BD159:BD160)/SQRT(COUNT(BD159:BD160))</f>
        <v>3.3999999999999954E-2</v>
      </c>
      <c r="BG157" s="30"/>
      <c r="BH157" s="30"/>
      <c r="BI157" s="30"/>
      <c r="BJ157" s="33">
        <f>AVERAGE(BI159:BI160)</f>
        <v>58.663599702853816</v>
      </c>
      <c r="BK157" s="33">
        <f>STDEV(BI159:BI160)/SQRT(COUNT(BI159:BI160))</f>
        <v>11.882324360150866</v>
      </c>
      <c r="BL157" s="30"/>
      <c r="BM157" s="33">
        <f>AVERAGE(BL159:BL160)</f>
        <v>1.0230790251999153</v>
      </c>
      <c r="BN157" s="30"/>
      <c r="BO157" s="33">
        <f>AVERAGE(BN159)</f>
        <v>3.7502826295545901</v>
      </c>
      <c r="BP157" s="33"/>
    </row>
    <row r="158" spans="1:68" ht="13.5" customHeight="1" x14ac:dyDescent="0.2">
      <c r="B158" s="22"/>
      <c r="C158" s="23"/>
      <c r="D158" s="29" t="s">
        <v>524</v>
      </c>
      <c r="AP158" s="29">
        <v>-6.77</v>
      </c>
      <c r="AS158" s="29">
        <v>-1.94</v>
      </c>
      <c r="AV158" s="29">
        <v>28.92</v>
      </c>
      <c r="AY158" s="29">
        <v>0.51100000000000001</v>
      </c>
      <c r="BB158" s="29"/>
      <c r="BC158" s="29"/>
      <c r="BD158" s="29">
        <v>0.22600000000000001</v>
      </c>
    </row>
    <row r="159" spans="1:68" ht="13.5" customHeight="1" x14ac:dyDescent="0.2">
      <c r="B159" s="22"/>
      <c r="C159" s="23"/>
      <c r="D159" s="29" t="s">
        <v>69</v>
      </c>
      <c r="E159" s="29" t="s">
        <v>525</v>
      </c>
      <c r="F159" s="29" t="s">
        <v>71</v>
      </c>
      <c r="G159" s="29" t="s">
        <v>526</v>
      </c>
      <c r="H159" s="29" t="s">
        <v>73</v>
      </c>
      <c r="I159" s="29" t="s">
        <v>382</v>
      </c>
      <c r="J159" s="29">
        <v>-6.74</v>
      </c>
      <c r="K159" s="29" t="s">
        <v>75</v>
      </c>
      <c r="L159" s="29">
        <v>6.74</v>
      </c>
      <c r="M159" s="29" t="s">
        <v>75</v>
      </c>
      <c r="N159" s="29">
        <v>37.869999999999997</v>
      </c>
      <c r="O159" s="29" t="s">
        <v>75</v>
      </c>
      <c r="P159" s="29">
        <v>9.18</v>
      </c>
      <c r="Q159" s="29" t="s">
        <v>465</v>
      </c>
      <c r="R159" s="29">
        <v>-0.46500000000000002</v>
      </c>
      <c r="S159" s="29" t="s">
        <v>78</v>
      </c>
      <c r="T159" s="29">
        <v>24.795000000000002</v>
      </c>
      <c r="U159" s="29" t="s">
        <v>87</v>
      </c>
      <c r="V159" s="29">
        <v>-0.30299999999999999</v>
      </c>
      <c r="W159" s="29" t="s">
        <v>249</v>
      </c>
      <c r="X159" s="29">
        <v>-7.7060000000000004</v>
      </c>
      <c r="Y159" s="29" t="s">
        <v>527</v>
      </c>
      <c r="Z159" s="29">
        <v>-28.998000000000001</v>
      </c>
      <c r="AA159" s="29" t="s">
        <v>528</v>
      </c>
      <c r="AB159" s="29">
        <v>1.0971700604694287E-3</v>
      </c>
      <c r="AC159" s="29" t="s">
        <v>529</v>
      </c>
      <c r="AD159" s="29">
        <v>-0.47499999999999998</v>
      </c>
      <c r="AE159" s="29">
        <v>1.0452365447991621</v>
      </c>
      <c r="AF159" s="29">
        <v>1.0323601726297944</v>
      </c>
      <c r="AG159" s="29">
        <v>0.53600000000000003</v>
      </c>
      <c r="AH159" s="29">
        <v>0</v>
      </c>
      <c r="AI159" s="29">
        <v>-2.192345789001013E-3</v>
      </c>
      <c r="AJ159" s="29" t="s">
        <v>530</v>
      </c>
      <c r="AK159" s="29">
        <v>-0.249</v>
      </c>
      <c r="AL159" s="29">
        <v>1.0719131557829393</v>
      </c>
      <c r="AM159" s="29">
        <v>0.45905704553001936</v>
      </c>
      <c r="AN159" s="29">
        <v>0.192</v>
      </c>
      <c r="AO159" s="29">
        <v>0</v>
      </c>
      <c r="AP159" s="29">
        <v>-6.74</v>
      </c>
      <c r="AS159" s="29">
        <v>-1.95</v>
      </c>
      <c r="AV159" s="29">
        <v>28.9</v>
      </c>
      <c r="AY159" s="29">
        <v>0.53600000000000003</v>
      </c>
      <c r="BB159" s="29"/>
      <c r="BC159" s="29"/>
      <c r="BD159" s="29">
        <v>0.192</v>
      </c>
      <c r="BI159" s="29">
        <f>SQRT((BG2*(10^6))/(AY159-BH2))-273.15</f>
        <v>46.781275342702941</v>
      </c>
      <c r="BL159" s="29">
        <f t="shared" ref="BL159:BL160" si="26">IF(H159="Calcite",EXP((((18.03*10^3)/(BI159+273.15))-32.42)/1000),IF(H159="Aragonite",EXP((((17.88*10^3)/(BI159+273.15))-31.14)/1000),IF(H159="Dolomite",EXP((((18.02*10^3)/(BI159+273.15))-29.38)/1000),"")))</f>
        <v>1.0250557512218677</v>
      </c>
      <c r="BN159" s="29">
        <f t="shared" ref="BN159:BN160" si="27">((AV159+1000)/BL159)-1000</f>
        <v>3.7502826295545901</v>
      </c>
    </row>
    <row r="160" spans="1:68" s="90" customFormat="1" ht="13.5" customHeight="1" x14ac:dyDescent="0.2">
      <c r="A160" s="86" t="s">
        <v>649</v>
      </c>
      <c r="B160" s="87"/>
      <c r="C160" s="88"/>
      <c r="D160" s="89" t="s">
        <v>105</v>
      </c>
      <c r="E160" s="89" t="s">
        <v>531</v>
      </c>
      <c r="F160" s="89" t="s">
        <v>71</v>
      </c>
      <c r="G160" s="89" t="s">
        <v>526</v>
      </c>
      <c r="H160" s="89" t="s">
        <v>73</v>
      </c>
      <c r="I160" s="89" t="s">
        <v>450</v>
      </c>
      <c r="J160" s="89">
        <v>-6.77</v>
      </c>
      <c r="K160" s="89" t="s">
        <v>75</v>
      </c>
      <c r="L160" s="89">
        <v>6.81</v>
      </c>
      <c r="M160" s="89" t="s">
        <v>75</v>
      </c>
      <c r="N160" s="89">
        <v>37.94</v>
      </c>
      <c r="O160" s="89" t="s">
        <v>75</v>
      </c>
      <c r="P160" s="89">
        <v>9.1479999999999997</v>
      </c>
      <c r="Q160" s="89" t="s">
        <v>190</v>
      </c>
      <c r="R160" s="89">
        <v>-0.54</v>
      </c>
      <c r="S160" s="89" t="s">
        <v>215</v>
      </c>
      <c r="T160" s="89">
        <v>24.97</v>
      </c>
      <c r="U160" s="89" t="s">
        <v>168</v>
      </c>
      <c r="V160" s="89">
        <v>-0.27500000000000002</v>
      </c>
      <c r="W160" s="89" t="s">
        <v>168</v>
      </c>
      <c r="X160" s="89">
        <v>-25.9</v>
      </c>
      <c r="Y160" s="89" t="s">
        <v>532</v>
      </c>
      <c r="Z160" s="89">
        <v>-46.908000000000001</v>
      </c>
      <c r="AA160" s="89" t="s">
        <v>533</v>
      </c>
      <c r="AB160" s="89">
        <v>2.9369293402920589E-4</v>
      </c>
      <c r="AC160" s="89" t="s">
        <v>534</v>
      </c>
      <c r="AD160" s="89">
        <v>-0.54200000000000004</v>
      </c>
      <c r="AE160" s="89">
        <v>1.0517561672257338</v>
      </c>
      <c r="AF160" s="89">
        <v>1.0554264758533289</v>
      </c>
      <c r="AG160" s="89">
        <v>0.48499999999999999</v>
      </c>
      <c r="AH160" s="89">
        <v>0</v>
      </c>
      <c r="AI160" s="89">
        <v>-3.168734529762538E-3</v>
      </c>
      <c r="AJ160" s="89" t="s">
        <v>535</v>
      </c>
      <c r="AK160" s="89">
        <v>-0.19600000000000001</v>
      </c>
      <c r="AL160" s="89">
        <v>0.969527336344013</v>
      </c>
      <c r="AM160" s="89">
        <v>0.45051841698184392</v>
      </c>
      <c r="AN160" s="89">
        <v>0.26</v>
      </c>
      <c r="AO160" s="89">
        <v>0</v>
      </c>
      <c r="AP160" s="89">
        <v>-6.79</v>
      </c>
      <c r="AQ160" s="86"/>
      <c r="AR160" s="86"/>
      <c r="AS160" s="89">
        <v>-1.93</v>
      </c>
      <c r="AT160" s="86"/>
      <c r="AU160" s="86"/>
      <c r="AV160" s="89">
        <v>28.94</v>
      </c>
      <c r="AW160" s="86"/>
      <c r="AX160" s="86"/>
      <c r="AY160" s="89">
        <v>0.48499999999999999</v>
      </c>
      <c r="AZ160" s="86"/>
      <c r="BA160" s="86"/>
      <c r="BB160" s="89"/>
      <c r="BC160" s="89"/>
      <c r="BD160" s="89">
        <v>0.26</v>
      </c>
      <c r="BE160" s="86"/>
      <c r="BF160" s="86"/>
      <c r="BG160" s="86"/>
      <c r="BH160" s="86"/>
      <c r="BI160" s="89">
        <f>SQRT((BG2*(10^6))/(AY160-BH2))-273.15</f>
        <v>70.545924063004691</v>
      </c>
      <c r="BJ160" s="86"/>
      <c r="BK160" s="86"/>
      <c r="BL160" s="89">
        <f t="shared" si="26"/>
        <v>1.021102299177963</v>
      </c>
      <c r="BM160" s="86"/>
      <c r="BN160" s="89">
        <f t="shared" si="27"/>
        <v>7.6757253688947458</v>
      </c>
      <c r="BO160" s="86"/>
      <c r="BP160" s="86"/>
    </row>
    <row r="161" spans="1:68" ht="13.5" customHeight="1" x14ac:dyDescent="0.2">
      <c r="B161" s="22"/>
      <c r="C161" s="23"/>
    </row>
    <row r="162" spans="1:68" ht="13.5" customHeight="1" x14ac:dyDescent="0.2">
      <c r="A162" s="30"/>
      <c r="B162" s="31">
        <v>3</v>
      </c>
      <c r="C162" s="32"/>
      <c r="D162" s="33" t="str">
        <f>G164</f>
        <v>Xifeng S P M 15</v>
      </c>
      <c r="E162" s="30"/>
      <c r="F162" s="30"/>
      <c r="G162" s="30"/>
      <c r="H162" s="30"/>
      <c r="I162" s="30"/>
      <c r="J162" s="30"/>
      <c r="K162" s="33">
        <f>STDEV(J164:J166)/SQRT(COUNT(J164:J166))</f>
        <v>9.73538791100685E-2</v>
      </c>
      <c r="L162" s="30"/>
      <c r="M162" s="33">
        <f>STDEV(L164:L166)/SQRT(COUNT(L164:L166))</f>
        <v>0.7238093671679029</v>
      </c>
      <c r="N162" s="30"/>
      <c r="O162" s="33">
        <f>STDEV(N164:N166)/SQRT(COUNT(N164:N166))</f>
        <v>0.74566152583535639</v>
      </c>
      <c r="P162" s="30"/>
      <c r="Q162" s="33">
        <f>STDEV(P164:P166)/SQRT(COUNT(P164:P166))</f>
        <v>0.83545922169254327</v>
      </c>
      <c r="R162" s="30"/>
      <c r="S162" s="33">
        <f>STDEV(R164:R166)/SQRT(COUNT(R164:R166))</f>
        <v>2.2649503305812252E-2</v>
      </c>
      <c r="T162" s="30"/>
      <c r="U162" s="33">
        <f>STDEV(T164:T166)/SQRT(COUNT(T164:T166))</f>
        <v>1.6389282405821874</v>
      </c>
      <c r="V162" s="30"/>
      <c r="W162" s="33">
        <f>STDEV(V164:V166)/SQRT(COUNT(V164:V166))</f>
        <v>0.3707314092139723</v>
      </c>
      <c r="X162" s="30"/>
      <c r="Y162" s="33">
        <f>STDEV(X164:X166)/SQRT(COUNT(X164:X166))</f>
        <v>4.3369369759466574</v>
      </c>
      <c r="Z162" s="30"/>
      <c r="AA162" s="33">
        <f>STDEV(Z164:Z166)/SQRT(COUNT(Z164:Z166))</f>
        <v>4.8700921278075793</v>
      </c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3">
        <f>AVERAGE(AP164:AP166)</f>
        <v>-9.1133333333333315</v>
      </c>
      <c r="AR162" s="33">
        <f>STDEV(AP164:AP166)</f>
        <v>0.16196707484341855</v>
      </c>
      <c r="AS162" s="30"/>
      <c r="AT162" s="33">
        <f>AVERAGE(AS164:AS166)</f>
        <v>-3.2533333333333339</v>
      </c>
      <c r="AU162" s="33">
        <f>STDEV(AS164:AS166)</f>
        <v>1.2790751867397521</v>
      </c>
      <c r="AV162" s="30"/>
      <c r="AW162" s="33">
        <f>AVERAGE(AV164:AV166)</f>
        <v>27.566666666666666</v>
      </c>
      <c r="AX162" s="33">
        <f>STDEV(AV164:AV166)</f>
        <v>1.3224724319747974</v>
      </c>
      <c r="AY162" s="30"/>
      <c r="AZ162" s="33">
        <f>AVERAGE(AY164:AY166)</f>
        <v>0.59</v>
      </c>
      <c r="BA162" s="33">
        <f>STDEV(AY164:AY166)/SQRT(COUNT(AY164:AY166))</f>
        <v>2.450170062124939E-2</v>
      </c>
      <c r="BB162" s="38">
        <f>STDEV(AY164:AY166)</f>
        <v>4.2438190347845864E-2</v>
      </c>
      <c r="BC162" s="30">
        <f>BB162*1.96</f>
        <v>8.3178853081777887E-2</v>
      </c>
      <c r="BD162" s="30"/>
      <c r="BE162" s="33">
        <f>AVERAGE(BD164:BD166)</f>
        <v>0.1633333333333333</v>
      </c>
      <c r="BF162" s="33">
        <f>STDEV(BD164:BD166)/SQRT(COUNT(BD164:BD166))</f>
        <v>0.115007729208857</v>
      </c>
      <c r="BG162" s="30"/>
      <c r="BH162" s="30"/>
      <c r="BI162" s="30"/>
      <c r="BJ162" s="33">
        <f>AVERAGE(BI164:BI166)</f>
        <v>27.062207507557769</v>
      </c>
      <c r="BK162" s="33">
        <f>STDEV(BI164:BI166)/SQRT(COUNT(BI164:BI166))</f>
        <v>8.8232773846755563</v>
      </c>
      <c r="BL162" s="30"/>
      <c r="BM162" s="33">
        <f>AVERAGE(BL164:BL166)</f>
        <v>1.0289315076463259</v>
      </c>
      <c r="BN162" s="30"/>
      <c r="BO162" s="33">
        <f>AVERAGE(BN164:BN166)</f>
        <v>-1.3193794402641288</v>
      </c>
      <c r="BP162" s="33">
        <f>STDEV(BN164:BN166)/SQRT(COUNT(BN164:BN166))</f>
        <v>2.1769242138244271</v>
      </c>
    </row>
    <row r="163" spans="1:68" ht="13.5" customHeight="1" x14ac:dyDescent="0.2">
      <c r="B163" s="22"/>
      <c r="C163" s="23"/>
      <c r="D163" s="29" t="s">
        <v>536</v>
      </c>
      <c r="AP163" s="29">
        <v>-9.11</v>
      </c>
      <c r="AS163" s="29">
        <v>-3.25</v>
      </c>
      <c r="AV163" s="29">
        <v>27.56</v>
      </c>
      <c r="AY163" s="29">
        <v>0.59</v>
      </c>
      <c r="BB163" s="29"/>
      <c r="BC163" s="29"/>
      <c r="BD163" s="29">
        <v>0.16300000000000001</v>
      </c>
    </row>
    <row r="164" spans="1:68" ht="13.5" customHeight="1" x14ac:dyDescent="0.2">
      <c r="B164" s="22"/>
      <c r="C164" s="23"/>
      <c r="D164" s="29" t="s">
        <v>69</v>
      </c>
      <c r="E164" s="29" t="s">
        <v>537</v>
      </c>
      <c r="F164" s="29" t="s">
        <v>71</v>
      </c>
      <c r="G164" s="29" t="s">
        <v>538</v>
      </c>
      <c r="H164" s="29" t="s">
        <v>73</v>
      </c>
      <c r="I164" s="29" t="s">
        <v>382</v>
      </c>
      <c r="J164" s="29">
        <v>-9.3000000000000007</v>
      </c>
      <c r="K164" s="29" t="s">
        <v>75</v>
      </c>
      <c r="L164" s="29">
        <v>3.89</v>
      </c>
      <c r="M164" s="29" t="s">
        <v>75</v>
      </c>
      <c r="N164" s="29">
        <v>34.93</v>
      </c>
      <c r="O164" s="29" t="s">
        <v>75</v>
      </c>
      <c r="P164" s="29">
        <v>3.8650000000000002</v>
      </c>
      <c r="Q164" s="29" t="s">
        <v>88</v>
      </c>
      <c r="R164" s="29">
        <v>-0.36299999999999999</v>
      </c>
      <c r="S164" s="29" t="s">
        <v>249</v>
      </c>
      <c r="T164" s="29">
        <v>19.126999999999999</v>
      </c>
      <c r="U164" s="29" t="s">
        <v>383</v>
      </c>
      <c r="V164" s="29">
        <v>-0.17100000000000001</v>
      </c>
      <c r="W164" s="29" t="s">
        <v>383</v>
      </c>
      <c r="X164" s="29">
        <v>-1.506</v>
      </c>
      <c r="Y164" s="29" t="s">
        <v>539</v>
      </c>
      <c r="Z164" s="29">
        <v>-14.831</v>
      </c>
      <c r="AA164" s="29" t="s">
        <v>540</v>
      </c>
      <c r="AB164" s="29">
        <v>5.7671416871506881E-4</v>
      </c>
      <c r="AC164" s="29" t="s">
        <v>541</v>
      </c>
      <c r="AD164" s="29">
        <v>-0.36499999999999999</v>
      </c>
      <c r="AE164" s="29">
        <v>1.0480870443437189</v>
      </c>
      <c r="AF164" s="29">
        <v>0.99675755444413527</v>
      </c>
      <c r="AG164" s="29">
        <v>0.61399999999999999</v>
      </c>
      <c r="AH164" s="29">
        <v>0</v>
      </c>
      <c r="AI164" s="29">
        <v>6.6013072467373366E-4</v>
      </c>
      <c r="AJ164" s="29" t="s">
        <v>542</v>
      </c>
      <c r="AK164" s="29">
        <v>-0.184</v>
      </c>
      <c r="AL164" s="29">
        <v>1.5756275159159729</v>
      </c>
      <c r="AM164" s="29">
        <v>0.53038750920203814</v>
      </c>
      <c r="AN164" s="29">
        <v>0.24099999999999999</v>
      </c>
      <c r="AO164" s="29">
        <v>0</v>
      </c>
      <c r="AP164" s="29">
        <v>-9.3000000000000007</v>
      </c>
      <c r="AS164" s="29">
        <v>-4.7300000000000004</v>
      </c>
      <c r="AV164" s="29">
        <v>26.04</v>
      </c>
      <c r="AY164" s="29">
        <v>0.61399999999999999</v>
      </c>
      <c r="BB164" s="29"/>
      <c r="BC164" s="29"/>
      <c r="BD164" s="29">
        <v>0.24099999999999999</v>
      </c>
      <c r="BI164" s="29">
        <f>SQRT((BG2*(10^6))/(AY164-BH2))-273.15</f>
        <v>18.397594742265028</v>
      </c>
      <c r="BL164" s="29">
        <f t="shared" ref="BL164:BL166" si="28">IF(H164="Calcite",EXP((((18.03*10^3)/(BI164+273.15))-32.42)/1000),IF(H164="Aragonite",EXP((((17.88*10^3)/(BI164+273.15))-31.14)/1000),IF(H164="Dolomite",EXP((((18.02*10^3)/(BI164+273.15))-29.38)/1000),"")))</f>
        <v>1.0306481684169226</v>
      </c>
      <c r="BN164" s="29">
        <f t="shared" ref="BN164:BN166" si="29">((AV164+1000)/BL164)-1000</f>
        <v>-4.471136279222037</v>
      </c>
    </row>
    <row r="165" spans="1:68" ht="13.5" customHeight="1" x14ac:dyDescent="0.2">
      <c r="B165" s="22"/>
      <c r="C165" s="23"/>
      <c r="D165" s="29" t="s">
        <v>105</v>
      </c>
      <c r="E165" s="29" t="s">
        <v>543</v>
      </c>
      <c r="F165" s="29" t="s">
        <v>71</v>
      </c>
      <c r="G165" s="29" t="s">
        <v>538</v>
      </c>
      <c r="H165" s="29" t="s">
        <v>73</v>
      </c>
      <c r="I165" s="29" t="s">
        <v>382</v>
      </c>
      <c r="J165" s="29">
        <v>-9.0299999999999994</v>
      </c>
      <c r="K165" s="29" t="s">
        <v>75</v>
      </c>
      <c r="L165" s="29">
        <v>6.23</v>
      </c>
      <c r="M165" s="29" t="s">
        <v>75</v>
      </c>
      <c r="N165" s="29">
        <v>37.340000000000003</v>
      </c>
      <c r="O165" s="29" t="s">
        <v>75</v>
      </c>
      <c r="P165" s="29">
        <v>6.5049999999999999</v>
      </c>
      <c r="Q165" s="29" t="s">
        <v>335</v>
      </c>
      <c r="R165" s="29">
        <v>-0.372</v>
      </c>
      <c r="S165" s="29" t="s">
        <v>77</v>
      </c>
      <c r="T165" s="29">
        <v>23.855</v>
      </c>
      <c r="U165" s="29" t="s">
        <v>150</v>
      </c>
      <c r="V165" s="29">
        <v>-0.19500000000000001</v>
      </c>
      <c r="W165" s="29" t="s">
        <v>183</v>
      </c>
      <c r="X165" s="29">
        <v>-10.525</v>
      </c>
      <c r="Y165" s="29" t="s">
        <v>544</v>
      </c>
      <c r="Z165" s="29">
        <v>-28.530999999999999</v>
      </c>
      <c r="AA165" s="29" t="s">
        <v>545</v>
      </c>
      <c r="AB165" s="29">
        <v>-1.2186331406887153E-4</v>
      </c>
      <c r="AC165" s="29" t="s">
        <v>546</v>
      </c>
      <c r="AD165" s="29">
        <v>-0.371</v>
      </c>
      <c r="AE165" s="29">
        <v>1.0306919108470738</v>
      </c>
      <c r="AF165" s="29">
        <v>0.99779841951966297</v>
      </c>
      <c r="AG165" s="29">
        <v>0.61499999999999999</v>
      </c>
      <c r="AH165" s="29">
        <v>0</v>
      </c>
      <c r="AI165" s="29">
        <v>-2.249079687685715E-3</v>
      </c>
      <c r="AJ165" s="29" t="s">
        <v>547</v>
      </c>
      <c r="AK165" s="29">
        <v>-0.14099999999999999</v>
      </c>
      <c r="AL165" s="29">
        <v>1.4997216507243853</v>
      </c>
      <c r="AM165" s="29">
        <v>0.52380402740166687</v>
      </c>
      <c r="AN165" s="29">
        <v>0.312</v>
      </c>
      <c r="AO165" s="29">
        <v>0</v>
      </c>
      <c r="AP165" s="29">
        <v>-9.0299999999999994</v>
      </c>
      <c r="AS165" s="29">
        <v>-2.54</v>
      </c>
      <c r="AV165" s="29">
        <v>28.3</v>
      </c>
      <c r="AY165" s="29">
        <v>0.61499999999999999</v>
      </c>
      <c r="BB165" s="29"/>
      <c r="BC165" s="29"/>
      <c r="BD165" s="29">
        <v>0.312</v>
      </c>
      <c r="BI165" s="29">
        <f>SQRT((BG2*(10^6))/(AY165-BH2))-273.15</f>
        <v>18.081210932582167</v>
      </c>
      <c r="BL165" s="29">
        <f t="shared" si="28"/>
        <v>1.0307168371903548</v>
      </c>
      <c r="BN165" s="29">
        <f t="shared" si="29"/>
        <v>-2.3448119824479363</v>
      </c>
    </row>
    <row r="166" spans="1:68" ht="13.5" customHeight="1" x14ac:dyDescent="0.2">
      <c r="B166" s="22"/>
      <c r="C166" s="23"/>
      <c r="D166" s="29" t="s">
        <v>135</v>
      </c>
      <c r="E166" s="29" t="s">
        <v>548</v>
      </c>
      <c r="F166" s="29" t="s">
        <v>165</v>
      </c>
      <c r="G166" s="29" t="s">
        <v>538</v>
      </c>
      <c r="H166" s="29" t="s">
        <v>73</v>
      </c>
      <c r="I166" s="29" t="s">
        <v>373</v>
      </c>
      <c r="J166" s="29">
        <v>-8.99</v>
      </c>
      <c r="K166" s="29" t="s">
        <v>75</v>
      </c>
      <c r="L166" s="29">
        <v>5.84</v>
      </c>
      <c r="M166" s="29" t="s">
        <v>75</v>
      </c>
      <c r="N166" s="29">
        <v>36.94</v>
      </c>
      <c r="O166" s="29" t="s">
        <v>75</v>
      </c>
      <c r="P166" s="29">
        <v>6.2119999999999997</v>
      </c>
      <c r="Q166" s="29" t="s">
        <v>88</v>
      </c>
      <c r="R166" s="29">
        <v>-0.3</v>
      </c>
      <c r="S166" s="29" t="s">
        <v>88</v>
      </c>
      <c r="T166" s="29">
        <v>24.213000000000001</v>
      </c>
      <c r="U166" s="29" t="s">
        <v>549</v>
      </c>
      <c r="V166" s="29">
        <v>0.92900000000000005</v>
      </c>
      <c r="W166" s="29" t="s">
        <v>182</v>
      </c>
      <c r="X166" s="29">
        <v>4.3899999999999997</v>
      </c>
      <c r="Y166" s="29" t="s">
        <v>550</v>
      </c>
      <c r="Z166" s="29">
        <v>-13.154999999999999</v>
      </c>
      <c r="AA166" s="29" t="s">
        <v>551</v>
      </c>
      <c r="AB166" s="29">
        <v>3.5636386110201486E-3</v>
      </c>
      <c r="AC166" s="29" t="s">
        <v>552</v>
      </c>
      <c r="AD166" s="29">
        <v>-0.32200000000000001</v>
      </c>
      <c r="AE166" s="29">
        <v>1.1646188339075203</v>
      </c>
      <c r="AF166" s="29">
        <v>0.91645163910802196</v>
      </c>
      <c r="AG166" s="29">
        <v>0.54100000000000004</v>
      </c>
      <c r="AH166" s="29">
        <v>0</v>
      </c>
      <c r="AI166" s="29">
        <v>4.5378301029048634E-2</v>
      </c>
      <c r="AJ166" s="29" t="s">
        <v>553</v>
      </c>
      <c r="AK166" s="29">
        <v>-0.17</v>
      </c>
      <c r="AL166" s="29">
        <v>2.1019794731790356</v>
      </c>
      <c r="AM166" s="29">
        <v>0.29516378665163406</v>
      </c>
      <c r="AN166" s="29">
        <v>-6.3E-2</v>
      </c>
      <c r="AO166" s="29">
        <v>0</v>
      </c>
      <c r="AP166" s="29">
        <v>-9.01</v>
      </c>
      <c r="AS166" s="29">
        <v>-2.4900000000000002</v>
      </c>
      <c r="AV166" s="29">
        <v>28.36</v>
      </c>
      <c r="AY166" s="29">
        <v>0.54100000000000004</v>
      </c>
      <c r="BB166" s="29"/>
      <c r="BC166" s="29"/>
      <c r="BD166" s="29">
        <v>-6.3E-2</v>
      </c>
      <c r="BI166" s="29">
        <f>SQRT((BG2*(10^6))/(AY166-BH2))-273.15</f>
        <v>44.707816847826109</v>
      </c>
      <c r="BL166" s="29">
        <f t="shared" si="28"/>
        <v>1.0254295173317001</v>
      </c>
      <c r="BN166" s="29">
        <f t="shared" si="29"/>
        <v>2.857809940877587</v>
      </c>
    </row>
    <row r="167" spans="1:68" ht="13.5" customHeight="1" x14ac:dyDescent="0.2">
      <c r="B167" s="22"/>
      <c r="C167" s="23"/>
    </row>
    <row r="168" spans="1:68" ht="13.5" customHeight="1" x14ac:dyDescent="0.2">
      <c r="A168" s="30"/>
      <c r="B168" s="31">
        <v>1</v>
      </c>
      <c r="C168" s="32"/>
      <c r="D168" s="33" t="str">
        <f>G170</f>
        <v>Xifeng S P M 16</v>
      </c>
      <c r="E168" s="30"/>
      <c r="F168" s="30"/>
      <c r="G168" s="30"/>
      <c r="H168" s="30"/>
      <c r="I168" s="30"/>
      <c r="J168" s="30"/>
      <c r="K168" s="33" t="e">
        <f>STDEV(J170)/SQRT(COUNT(J170))</f>
        <v>#DIV/0!</v>
      </c>
      <c r="L168" s="30"/>
      <c r="M168" s="33" t="e">
        <f>STDEV(L170)/SQRT(COUNT(L170))</f>
        <v>#DIV/0!</v>
      </c>
      <c r="N168" s="30"/>
      <c r="O168" s="33" t="e">
        <f>STDEV(N170)/SQRT(COUNT(N170))</f>
        <v>#DIV/0!</v>
      </c>
      <c r="P168" s="30"/>
      <c r="Q168" s="33" t="e">
        <f>STDEV(P170)/SQRT(COUNT(P170))</f>
        <v>#DIV/0!</v>
      </c>
      <c r="R168" s="30"/>
      <c r="S168" s="33" t="e">
        <f>STDEV(R170)/SQRT(COUNT(R170))</f>
        <v>#DIV/0!</v>
      </c>
      <c r="T168" s="30"/>
      <c r="U168" s="33" t="e">
        <f>STDEV(T170)/SQRT(COUNT(T170))</f>
        <v>#DIV/0!</v>
      </c>
      <c r="V168" s="30"/>
      <c r="W168" s="33" t="e">
        <f>STDEV(V170)/SQRT(COUNT(V170))</f>
        <v>#DIV/0!</v>
      </c>
      <c r="X168" s="30"/>
      <c r="Y168" s="33" t="e">
        <f>STDEV(X170)/SQRT(COUNT(X170))</f>
        <v>#DIV/0!</v>
      </c>
      <c r="Z168" s="30"/>
      <c r="AA168" s="33" t="e">
        <f>STDEV(Z170)/SQRT(COUNT(Z170))</f>
        <v>#DIV/0!</v>
      </c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3">
        <f>AVERAGE(AP170)</f>
        <v>-8.31</v>
      </c>
      <c r="AR168" s="33" t="e">
        <f>STDEV(AP170)</f>
        <v>#DIV/0!</v>
      </c>
      <c r="AS168" s="30"/>
      <c r="AT168" s="33">
        <f>AVERAGE(AS170)</f>
        <v>-9.2899999999999991</v>
      </c>
      <c r="AU168" s="33" t="e">
        <f>STDEV(AS170)</f>
        <v>#DIV/0!</v>
      </c>
      <c r="AV168" s="30"/>
      <c r="AW168" s="33">
        <f>AVERAGE(AV170)</f>
        <v>21.34</v>
      </c>
      <c r="AX168" s="33" t="e">
        <f>STDEV(AV170)</f>
        <v>#DIV/0!</v>
      </c>
      <c r="AY168" s="30"/>
      <c r="AZ168" s="33">
        <f>AVERAGE(AY170)</f>
        <v>0.59299999999999997</v>
      </c>
      <c r="BA168" s="33" t="e">
        <f>STDEV(AY170)/SQRT(COUNT(AY170))</f>
        <v>#DIV/0!</v>
      </c>
      <c r="BB168" s="30"/>
      <c r="BC168" s="30"/>
      <c r="BD168" s="30"/>
      <c r="BE168" s="33">
        <f>AVERAGE(BD170)</f>
        <v>0.42499999999999999</v>
      </c>
      <c r="BF168" s="33" t="e">
        <f>STDEV(BD170)/SQRT(COUNT(BD170))</f>
        <v>#DIV/0!</v>
      </c>
      <c r="BG168" s="30"/>
      <c r="BH168" s="30"/>
      <c r="BI168" s="30"/>
      <c r="BJ168" s="33">
        <f>AVERAGE(BI170)</f>
        <v>25.289372780322935</v>
      </c>
      <c r="BK168" s="33" t="e">
        <f>STDEV(BI170)/SQRT(COUNT(BI170))</f>
        <v>#DIV/0!</v>
      </c>
      <c r="BL168" s="30"/>
      <c r="BM168" s="33">
        <f>AVERAGE(BL170)</f>
        <v>1.0291895685927595</v>
      </c>
      <c r="BN168" s="30"/>
      <c r="BO168" s="33">
        <f>AVERAGE(BN170)</f>
        <v>-7.6269414618070641</v>
      </c>
      <c r="BP168" s="33" t="e">
        <f>STDEV(BN170)/SQRT(COUNT(BN170))</f>
        <v>#DIV/0!</v>
      </c>
    </row>
    <row r="169" spans="1:68" ht="13.5" customHeight="1" x14ac:dyDescent="0.2">
      <c r="B169" s="22"/>
      <c r="C169" s="23"/>
      <c r="D169" s="29" t="s">
        <v>554</v>
      </c>
      <c r="AP169" s="29">
        <v>-8.31</v>
      </c>
      <c r="AS169" s="29">
        <v>-9.2899999999999991</v>
      </c>
      <c r="AV169" s="29">
        <v>21.34</v>
      </c>
      <c r="AY169" s="29">
        <v>0.59299999999999997</v>
      </c>
      <c r="BB169" s="29"/>
      <c r="BC169" s="29"/>
      <c r="BD169" s="29">
        <v>0.42499999999999999</v>
      </c>
    </row>
    <row r="170" spans="1:68" ht="13.5" customHeight="1" x14ac:dyDescent="0.2">
      <c r="B170" s="22"/>
      <c r="C170" s="23"/>
      <c r="D170" s="29" t="s">
        <v>69</v>
      </c>
      <c r="E170" s="29" t="s">
        <v>555</v>
      </c>
      <c r="F170" s="29" t="s">
        <v>71</v>
      </c>
      <c r="G170" s="29" t="s">
        <v>556</v>
      </c>
      <c r="H170" s="29" t="s">
        <v>73</v>
      </c>
      <c r="I170" s="29" t="s">
        <v>382</v>
      </c>
      <c r="J170" s="29">
        <v>-8.3000000000000007</v>
      </c>
      <c r="K170" s="29" t="s">
        <v>117</v>
      </c>
      <c r="L170" s="29">
        <v>-0.81</v>
      </c>
      <c r="M170" s="29" t="s">
        <v>75</v>
      </c>
      <c r="N170" s="29">
        <v>30.09</v>
      </c>
      <c r="O170" s="29" t="s">
        <v>75</v>
      </c>
      <c r="P170" s="29">
        <v>3.5000000000000003E-2</v>
      </c>
      <c r="Q170" s="29" t="s">
        <v>140</v>
      </c>
      <c r="R170" s="29">
        <v>-0.38700000000000001</v>
      </c>
      <c r="S170" s="29" t="s">
        <v>77</v>
      </c>
      <c r="T170" s="29">
        <v>9.73</v>
      </c>
      <c r="U170" s="29" t="s">
        <v>248</v>
      </c>
      <c r="V170" s="29">
        <v>-7.6999999999999999E-2</v>
      </c>
      <c r="W170" s="29" t="s">
        <v>249</v>
      </c>
      <c r="X170" s="29">
        <v>-7.359</v>
      </c>
      <c r="Y170" s="29" t="s">
        <v>557</v>
      </c>
      <c r="Z170" s="29">
        <v>-12.379</v>
      </c>
      <c r="AA170" s="29" t="s">
        <v>558</v>
      </c>
      <c r="AB170" s="29">
        <v>8.662384497059478E-4</v>
      </c>
      <c r="AC170" s="29" t="s">
        <v>559</v>
      </c>
      <c r="AD170" s="29">
        <v>-0.38700000000000001</v>
      </c>
      <c r="AE170" s="29">
        <v>1.0547773649487322</v>
      </c>
      <c r="AF170" s="29">
        <v>1.0017374605938685</v>
      </c>
      <c r="AG170" s="29">
        <v>0.59299999999999997</v>
      </c>
      <c r="AH170" s="29">
        <v>0</v>
      </c>
      <c r="AI170" s="29">
        <v>-2.3669286532512709E-5</v>
      </c>
      <c r="AJ170" s="29" t="s">
        <v>560</v>
      </c>
      <c r="AK170" s="29">
        <v>-7.6999999999999999E-2</v>
      </c>
      <c r="AL170" s="29">
        <v>1.6689563026994818</v>
      </c>
      <c r="AM170" s="29">
        <v>0.5534100865992998</v>
      </c>
      <c r="AN170" s="29">
        <v>0.42499999999999999</v>
      </c>
      <c r="AO170" s="29">
        <v>0</v>
      </c>
      <c r="AP170" s="29">
        <v>-8.31</v>
      </c>
      <c r="AS170" s="29">
        <v>-9.2899999999999991</v>
      </c>
      <c r="AV170" s="29">
        <v>21.34</v>
      </c>
      <c r="AY170" s="29">
        <v>0.59299999999999997</v>
      </c>
      <c r="BB170" s="29"/>
      <c r="BC170" s="29"/>
      <c r="BD170" s="29">
        <v>0.42499999999999999</v>
      </c>
      <c r="BI170" s="29">
        <f>SQRT((BG2*(10^6))/(AY170-BH2))-273.15</f>
        <v>25.289372780322935</v>
      </c>
      <c r="BL170" s="29">
        <f>IF(H170="Calcite",EXP((((18.03*10^3)/(BI170+273.15))-32.42)/1000),IF(H170="Aragonite",EXP((((17.88*10^3)/(BI170+273.15))-31.14)/1000),IF(H170="Dolomite",EXP((((18.02*10^3)/(BI170+273.15))-29.38)/1000),"")))</f>
        <v>1.0291895685927595</v>
      </c>
      <c r="BN170" s="29">
        <f>((AV170+1000)/BL170)-1000</f>
        <v>-7.6269414618070641</v>
      </c>
    </row>
    <row r="171" spans="1:68" ht="13.5" customHeight="1" x14ac:dyDescent="0.2">
      <c r="B171" s="22"/>
      <c r="C171" s="23"/>
    </row>
    <row r="172" spans="1:68" ht="13.5" customHeight="1" x14ac:dyDescent="0.2">
      <c r="A172" s="30"/>
      <c r="B172" s="31">
        <v>1</v>
      </c>
      <c r="C172" s="32"/>
      <c r="D172" s="33" t="str">
        <f>G174</f>
        <v>Xifeng S P M 17</v>
      </c>
      <c r="E172" s="30"/>
      <c r="F172" s="30"/>
      <c r="G172" s="30"/>
      <c r="H172" s="30"/>
      <c r="I172" s="30"/>
      <c r="J172" s="30"/>
      <c r="K172" s="33" t="e">
        <f>STDEV(J174)/SQRT(COUNT(J174))</f>
        <v>#DIV/0!</v>
      </c>
      <c r="L172" s="30"/>
      <c r="M172" s="33" t="e">
        <f>STDEV(L174)/SQRT(COUNT(L174))</f>
        <v>#DIV/0!</v>
      </c>
      <c r="N172" s="30"/>
      <c r="O172" s="33" t="e">
        <f>STDEV(N174)/SQRT(COUNT(N174))</f>
        <v>#DIV/0!</v>
      </c>
      <c r="P172" s="30"/>
      <c r="Q172" s="33" t="e">
        <f>STDEV(P174)/SQRT(COUNT(P174))</f>
        <v>#DIV/0!</v>
      </c>
      <c r="R172" s="30"/>
      <c r="S172" s="33" t="e">
        <f>STDEV(R174)/SQRT(COUNT(R174))</f>
        <v>#DIV/0!</v>
      </c>
      <c r="T172" s="30"/>
      <c r="U172" s="33" t="e">
        <f>STDEV(T174)/SQRT(COUNT(T174))</f>
        <v>#DIV/0!</v>
      </c>
      <c r="V172" s="30"/>
      <c r="W172" s="33" t="e">
        <f>STDEV(V174)/SQRT(COUNT(V174))</f>
        <v>#DIV/0!</v>
      </c>
      <c r="X172" s="30"/>
      <c r="Y172" s="33" t="e">
        <f>STDEV(X174)/SQRT(COUNT(X174))</f>
        <v>#DIV/0!</v>
      </c>
      <c r="Z172" s="30"/>
      <c r="AA172" s="33" t="e">
        <f>STDEV(Z174)/SQRT(COUNT(Z174))</f>
        <v>#DIV/0!</v>
      </c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3">
        <f>AVERAGE(AP174)</f>
        <v>-8.74</v>
      </c>
      <c r="AR172" s="33" t="e">
        <f>STDEV(AP174)</f>
        <v>#DIV/0!</v>
      </c>
      <c r="AS172" s="30"/>
      <c r="AT172" s="33">
        <f>AVERAGE(AS174)</f>
        <v>-2.97</v>
      </c>
      <c r="AU172" s="33" t="e">
        <f>STDEV(AS174)</f>
        <v>#DIV/0!</v>
      </c>
      <c r="AV172" s="30"/>
      <c r="AW172" s="33">
        <f>AVERAGE(AV174)</f>
        <v>27.85</v>
      </c>
      <c r="AX172" s="33" t="e">
        <f>STDEV(AV174)</f>
        <v>#DIV/0!</v>
      </c>
      <c r="AY172" s="30"/>
      <c r="AZ172" s="33">
        <f>AVERAGE(AY174)</f>
        <v>0.59599999999999997</v>
      </c>
      <c r="BA172" s="33" t="e">
        <f>STDEV(AY174)/SQRT(COUNT(AY174))</f>
        <v>#DIV/0!</v>
      </c>
      <c r="BB172" s="30"/>
      <c r="BC172" s="30"/>
      <c r="BD172" s="30"/>
      <c r="BE172" s="33">
        <f>AVERAGE(BD174)</f>
        <v>0.20899999999999999</v>
      </c>
      <c r="BF172" s="33" t="e">
        <f>STDEV(BD174)/SQRT(COUNT(BD174))</f>
        <v>#DIV/0!</v>
      </c>
      <c r="BG172" s="30"/>
      <c r="BH172" s="30"/>
      <c r="BI172" s="30"/>
      <c r="BJ172" s="33">
        <f>AVERAGE(BI174)</f>
        <v>24.274845064326257</v>
      </c>
      <c r="BK172" s="33" t="e">
        <f>STDEV(BI174)/SQRT(COUNT(BI174))</f>
        <v>#DIV/0!</v>
      </c>
      <c r="BL172" s="30"/>
      <c r="BM172" s="33">
        <f>AVERAGE(BL174)</f>
        <v>1.0293999163185175</v>
      </c>
      <c r="BN172" s="30"/>
      <c r="BO172" s="33">
        <f>AVERAGE(BN174)</f>
        <v>-1.5056503249587649</v>
      </c>
      <c r="BP172" s="33" t="e">
        <f>STDEV(BN174)/SQRT(COUNT(BN174))</f>
        <v>#DIV/0!</v>
      </c>
    </row>
    <row r="173" spans="1:68" ht="13.5" customHeight="1" x14ac:dyDescent="0.2">
      <c r="B173" s="22"/>
      <c r="C173" s="23"/>
      <c r="D173" s="29" t="s">
        <v>561</v>
      </c>
      <c r="AP173" s="29">
        <v>-8.74</v>
      </c>
      <c r="AS173" s="29">
        <v>-2.97</v>
      </c>
      <c r="AV173" s="29">
        <v>27.85</v>
      </c>
      <c r="AY173" s="29">
        <v>0.59599999999999997</v>
      </c>
      <c r="BB173" s="29"/>
      <c r="BC173" s="29"/>
      <c r="BD173" s="29">
        <v>0.20899999999999999</v>
      </c>
    </row>
    <row r="174" spans="1:68" ht="13.5" customHeight="1" x14ac:dyDescent="0.2">
      <c r="B174" s="22"/>
      <c r="C174" s="23"/>
      <c r="D174" s="29" t="s">
        <v>69</v>
      </c>
      <c r="E174" s="29" t="s">
        <v>562</v>
      </c>
      <c r="F174" s="29" t="s">
        <v>71</v>
      </c>
      <c r="G174" s="29" t="s">
        <v>563</v>
      </c>
      <c r="H174" s="29" t="s">
        <v>73</v>
      </c>
      <c r="I174" s="29" t="s">
        <v>382</v>
      </c>
      <c r="J174" s="29">
        <v>-8.74</v>
      </c>
      <c r="K174" s="29" t="s">
        <v>75</v>
      </c>
      <c r="L174" s="29">
        <v>5.66</v>
      </c>
      <c r="M174" s="29" t="s">
        <v>75</v>
      </c>
      <c r="N174" s="29">
        <v>36.76</v>
      </c>
      <c r="O174" s="29" t="s">
        <v>75</v>
      </c>
      <c r="P174" s="29">
        <v>6.2050000000000001</v>
      </c>
      <c r="Q174" s="29" t="s">
        <v>88</v>
      </c>
      <c r="R174" s="29">
        <v>-0.379</v>
      </c>
      <c r="S174" s="29" t="s">
        <v>107</v>
      </c>
      <c r="T174" s="29">
        <v>22.713000000000001</v>
      </c>
      <c r="U174" s="29" t="s">
        <v>280</v>
      </c>
      <c r="V174" s="29">
        <v>-0.189</v>
      </c>
      <c r="W174" s="29" t="s">
        <v>273</v>
      </c>
      <c r="X174" s="29">
        <v>4.2380000000000004</v>
      </c>
      <c r="Y174" s="29" t="s">
        <v>564</v>
      </c>
      <c r="Z174" s="29">
        <v>-13.214</v>
      </c>
      <c r="AA174" s="29" t="s">
        <v>565</v>
      </c>
      <c r="AB174" s="29">
        <v>5.7671416871506469E-4</v>
      </c>
      <c r="AC174" s="29" t="s">
        <v>566</v>
      </c>
      <c r="AD174" s="29">
        <v>-0.38200000000000001</v>
      </c>
      <c r="AE174" s="29">
        <v>1.0480870443437185</v>
      </c>
      <c r="AF174" s="29">
        <v>0.99675755444413494</v>
      </c>
      <c r="AG174" s="29">
        <v>0.59599999999999997</v>
      </c>
      <c r="AH174" s="29">
        <v>0</v>
      </c>
      <c r="AI174" s="29">
        <v>6.6013072467373756E-4</v>
      </c>
      <c r="AJ174" s="29" t="s">
        <v>567</v>
      </c>
      <c r="AK174" s="29">
        <v>-0.20399999999999999</v>
      </c>
      <c r="AL174" s="29">
        <v>1.5756275159159734</v>
      </c>
      <c r="AM174" s="29">
        <v>0.53038750920203825</v>
      </c>
      <c r="AN174" s="29">
        <v>0.20899999999999999</v>
      </c>
      <c r="AO174" s="29">
        <v>0</v>
      </c>
      <c r="AP174" s="29">
        <v>-8.74</v>
      </c>
      <c r="AS174" s="29">
        <v>-2.97</v>
      </c>
      <c r="AV174" s="29">
        <v>27.85</v>
      </c>
      <c r="AY174" s="29">
        <v>0.59599999999999997</v>
      </c>
      <c r="BB174" s="29"/>
      <c r="BC174" s="29"/>
      <c r="BD174" s="29">
        <v>0.20899999999999999</v>
      </c>
      <c r="BI174" s="29">
        <f>SQRT((BG2*(10^6))/(AY174-BH2))-273.15</f>
        <v>24.274845064326257</v>
      </c>
      <c r="BL174" s="29">
        <f>IF(H174="Calcite",EXP((((18.03*10^3)/(BI174+273.15))-32.42)/1000),IF(H174="Aragonite",EXP((((17.88*10^3)/(BI174+273.15))-31.14)/1000),IF(H174="Dolomite",EXP((((18.02*10^3)/(BI174+273.15))-29.38)/1000),"")))</f>
        <v>1.0293999163185175</v>
      </c>
      <c r="BN174" s="29">
        <f>((AV174+1000)/BL174)-1000</f>
        <v>-1.5056503249587649</v>
      </c>
    </row>
    <row r="175" spans="1:68" ht="13.5" customHeight="1" x14ac:dyDescent="0.2">
      <c r="B175" s="22"/>
      <c r="C175" s="23"/>
    </row>
    <row r="176" spans="1:68" ht="13.5" customHeight="1" x14ac:dyDescent="0.2">
      <c r="A176" s="30"/>
      <c r="B176" s="31">
        <v>1</v>
      </c>
      <c r="C176" s="32"/>
      <c r="D176" s="33" t="str">
        <f>G178</f>
        <v>Xifeng S P M 18</v>
      </c>
      <c r="E176" s="30"/>
      <c r="F176" s="30"/>
      <c r="G176" s="30"/>
      <c r="H176" s="30"/>
      <c r="I176" s="30"/>
      <c r="J176" s="30"/>
      <c r="K176" s="33" t="e">
        <f>STDEV(J178)/SQRT(COUNT(J178))</f>
        <v>#DIV/0!</v>
      </c>
      <c r="L176" s="30"/>
      <c r="M176" s="33" t="e">
        <f>STDEV(L178)/SQRT(COUNT(L178))</f>
        <v>#DIV/0!</v>
      </c>
      <c r="N176" s="30"/>
      <c r="O176" s="33" t="e">
        <f>STDEV(N178)/SQRT(COUNT(N178))</f>
        <v>#DIV/0!</v>
      </c>
      <c r="P176" s="30"/>
      <c r="Q176" s="33" t="e">
        <f>STDEV(P178)/SQRT(COUNT(P178))</f>
        <v>#DIV/0!</v>
      </c>
      <c r="R176" s="30"/>
      <c r="S176" s="33" t="e">
        <f>STDEV(R178)/SQRT(COUNT(R178))</f>
        <v>#DIV/0!</v>
      </c>
      <c r="T176" s="30"/>
      <c r="U176" s="33" t="e">
        <f>STDEV(T178)/SQRT(COUNT(T178))</f>
        <v>#DIV/0!</v>
      </c>
      <c r="V176" s="30"/>
      <c r="W176" s="33" t="e">
        <f>STDEV(V178)/SQRT(COUNT(V178))</f>
        <v>#DIV/0!</v>
      </c>
      <c r="X176" s="30"/>
      <c r="Y176" s="33" t="e">
        <f>STDEV(X178)/SQRT(COUNT(X178))</f>
        <v>#DIV/0!</v>
      </c>
      <c r="Z176" s="30"/>
      <c r="AA176" s="33" t="e">
        <f>STDEV(Z178)/SQRT(COUNT(Z178))</f>
        <v>#DIV/0!</v>
      </c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3">
        <f>AVERAGE(AP178)</f>
        <v>-7.4</v>
      </c>
      <c r="AR176" s="33" t="e">
        <f>STDEV(AP178)</f>
        <v>#DIV/0!</v>
      </c>
      <c r="AS176" s="30"/>
      <c r="AT176" s="33">
        <f>AVERAGE(AS178)</f>
        <v>-6.61</v>
      </c>
      <c r="AU176" s="33" t="e">
        <f>STDEV(AS178)</f>
        <v>#DIV/0!</v>
      </c>
      <c r="AV176" s="30"/>
      <c r="AW176" s="33">
        <f>AVERAGE(AV178)</f>
        <v>24.1</v>
      </c>
      <c r="AX176" s="33" t="e">
        <f>STDEV(AV178)</f>
        <v>#DIV/0!</v>
      </c>
      <c r="AY176" s="30"/>
      <c r="AZ176" s="33">
        <f>AVERAGE(AY178)</f>
        <v>0.57399999999999995</v>
      </c>
      <c r="BA176" s="33" t="e">
        <f>STDEV(AY178)/SQRT(COUNT(AY178))</f>
        <v>#DIV/0!</v>
      </c>
      <c r="BB176" s="30"/>
      <c r="BC176" s="30"/>
      <c r="BD176" s="30"/>
      <c r="BE176" s="33">
        <f>AVERAGE(BD178)</f>
        <v>0.31900000000000001</v>
      </c>
      <c r="BF176" s="33" t="e">
        <f>STDEV(BD178)/SQRT(COUNT(BD178))</f>
        <v>#DIV/0!</v>
      </c>
      <c r="BG176" s="30"/>
      <c r="BH176" s="30"/>
      <c r="BI176" s="30"/>
      <c r="BJ176" s="33">
        <f>AVERAGE(BI178)</f>
        <v>31.965122691809768</v>
      </c>
      <c r="BK176" s="33" t="e">
        <f>STDEV(BI178)/SQRT(COUNT(BI178))</f>
        <v>#DIV/0!</v>
      </c>
      <c r="BL176" s="30"/>
      <c r="BM176" s="33">
        <f>AVERAGE(BL178)</f>
        <v>1.0278413556752446</v>
      </c>
      <c r="BN176" s="30"/>
      <c r="BO176" s="33">
        <f>AVERAGE(BN178)</f>
        <v>-3.6400127846449095</v>
      </c>
      <c r="BP176" s="33" t="e">
        <f>STDEV(BN178)/SQRT(COUNT(BN178))</f>
        <v>#DIV/0!</v>
      </c>
    </row>
    <row r="177" spans="1:68" ht="13.5" customHeight="1" x14ac:dyDescent="0.2">
      <c r="B177" s="22"/>
      <c r="C177" s="23"/>
      <c r="D177" s="29" t="s">
        <v>568</v>
      </c>
      <c r="AP177" s="29">
        <v>-7.4</v>
      </c>
      <c r="AS177" s="29">
        <v>-6.61</v>
      </c>
      <c r="AV177" s="29">
        <v>24.1</v>
      </c>
      <c r="AY177" s="29">
        <v>0.57399999999999995</v>
      </c>
      <c r="BB177" s="29"/>
      <c r="BC177" s="29"/>
      <c r="BD177" s="29">
        <v>0.31900000000000001</v>
      </c>
    </row>
    <row r="178" spans="1:68" ht="13.5" customHeight="1" x14ac:dyDescent="0.2">
      <c r="B178" s="22"/>
      <c r="C178" s="23"/>
      <c r="D178" s="29" t="s">
        <v>69</v>
      </c>
      <c r="E178" s="29" t="s">
        <v>569</v>
      </c>
      <c r="F178" s="29" t="s">
        <v>71</v>
      </c>
      <c r="G178" s="29" t="s">
        <v>570</v>
      </c>
      <c r="H178" s="29" t="s">
        <v>73</v>
      </c>
      <c r="I178" s="29" t="s">
        <v>382</v>
      </c>
      <c r="J178" s="29">
        <v>-7.39</v>
      </c>
      <c r="K178" s="29" t="s">
        <v>75</v>
      </c>
      <c r="L178" s="29">
        <v>1.93</v>
      </c>
      <c r="M178" s="29" t="s">
        <v>75</v>
      </c>
      <c r="N178" s="29">
        <v>32.909999999999997</v>
      </c>
      <c r="O178" s="29" t="s">
        <v>75</v>
      </c>
      <c r="P178" s="29">
        <v>3.6989999999999998</v>
      </c>
      <c r="Q178" s="29" t="s">
        <v>108</v>
      </c>
      <c r="R178" s="29">
        <v>-0.40200000000000002</v>
      </c>
      <c r="S178" s="29" t="s">
        <v>190</v>
      </c>
      <c r="T178" s="29">
        <v>15.202</v>
      </c>
      <c r="U178" s="29" t="s">
        <v>571</v>
      </c>
      <c r="V178" s="29">
        <v>-0.14099999999999999</v>
      </c>
      <c r="W178" s="29" t="s">
        <v>571</v>
      </c>
      <c r="X178" s="29">
        <v>-15.805999999999999</v>
      </c>
      <c r="Y178" s="29" t="s">
        <v>572</v>
      </c>
      <c r="Z178" s="29">
        <v>-27.018999999999998</v>
      </c>
      <c r="AA178" s="29" t="s">
        <v>573</v>
      </c>
      <c r="AB178" s="29">
        <v>8.6623844970595495E-4</v>
      </c>
      <c r="AC178" s="29" t="s">
        <v>574</v>
      </c>
      <c r="AD178" s="29">
        <v>-0.40600000000000003</v>
      </c>
      <c r="AE178" s="29">
        <v>1.0547773649487322</v>
      </c>
      <c r="AF178" s="29">
        <v>1.0017374605938687</v>
      </c>
      <c r="AG178" s="29">
        <v>0.57399999999999995</v>
      </c>
      <c r="AH178" s="29">
        <v>0</v>
      </c>
      <c r="AI178" s="29">
        <v>-2.3669286532519018E-5</v>
      </c>
      <c r="AJ178" s="29" t="s">
        <v>575</v>
      </c>
      <c r="AK178" s="29">
        <v>-0.14000000000000001</v>
      </c>
      <c r="AL178" s="29">
        <v>1.668956302699482</v>
      </c>
      <c r="AM178" s="29">
        <v>0.5534100865992998</v>
      </c>
      <c r="AN178" s="29">
        <v>0.31900000000000001</v>
      </c>
      <c r="AO178" s="29">
        <v>0</v>
      </c>
      <c r="AP178" s="29">
        <v>-7.4</v>
      </c>
      <c r="AS178" s="29">
        <v>-6.61</v>
      </c>
      <c r="AV178" s="29">
        <v>24.1</v>
      </c>
      <c r="AY178" s="29">
        <v>0.57399999999999995</v>
      </c>
      <c r="BB178" s="29"/>
      <c r="BC178" s="29"/>
      <c r="BD178" s="29">
        <v>0.31900000000000001</v>
      </c>
      <c r="BI178" s="29">
        <f>SQRT((BG2*(10^6))/(AY178-BH2))-273.15</f>
        <v>31.965122691809768</v>
      </c>
      <c r="BL178" s="29">
        <f>IF(H178="Calcite",EXP((((18.03*10^3)/(BI178+273.15))-32.42)/1000),IF(H178="Aragonite",EXP((((17.88*10^3)/(BI178+273.15))-31.14)/1000),IF(H178="Dolomite",EXP((((18.02*10^3)/(BI178+273.15))-29.38)/1000),"")))</f>
        <v>1.0278413556752446</v>
      </c>
      <c r="BN178" s="29">
        <f>((AV178+1000)/BL178)-1000</f>
        <v>-3.6400127846449095</v>
      </c>
    </row>
    <row r="179" spans="1:68" ht="13.5" customHeight="1" x14ac:dyDescent="0.2">
      <c r="B179" s="22"/>
      <c r="C179" s="23"/>
    </row>
    <row r="180" spans="1:68" ht="13.5" customHeight="1" x14ac:dyDescent="0.2">
      <c r="A180" s="30"/>
      <c r="B180" s="31">
        <v>2</v>
      </c>
      <c r="C180" s="32"/>
      <c r="D180" s="33" t="str">
        <f>G182</f>
        <v>Xifeng S P M 19</v>
      </c>
      <c r="E180" s="30"/>
      <c r="F180" s="30"/>
      <c r="G180" s="30"/>
      <c r="H180" s="30"/>
      <c r="I180" s="30"/>
      <c r="J180" s="30"/>
      <c r="K180" s="33">
        <f>STDEV(J182:J183)/SQRT(COUNT(J182:J183))</f>
        <v>2.4999999999999467E-2</v>
      </c>
      <c r="L180" s="30"/>
      <c r="M180" s="33">
        <f>STDEV(L182:L183)/SQRT(COUNT(L182:L183))</f>
        <v>0.16999999999999993</v>
      </c>
      <c r="N180" s="30"/>
      <c r="O180" s="33">
        <f>STDEV(N182:N183)/SQRT(COUNT(N182:N183))</f>
        <v>0.17500000000000071</v>
      </c>
      <c r="P180" s="30"/>
      <c r="Q180" s="33">
        <f>STDEV(P182:P183)/SQRT(COUNT(P182:P183))</f>
        <v>7.6999999999999943E-2</v>
      </c>
      <c r="R180" s="30"/>
      <c r="S180" s="33">
        <f>STDEV(R182:R183)/SQRT(COUNT(R182:R183))</f>
        <v>7.1999999999999953E-2</v>
      </c>
      <c r="T180" s="30"/>
      <c r="U180" s="33">
        <f>STDEV(T182:T183)/SQRT(COUNT(T182:T183))</f>
        <v>0.52700000000000091</v>
      </c>
      <c r="V180" s="30"/>
      <c r="W180" s="33">
        <f>STDEV(V182:V183)/SQRT(COUNT(V182:V183))</f>
        <v>0.17549999999999996</v>
      </c>
      <c r="X180" s="30"/>
      <c r="Y180" s="33">
        <f>STDEV(X182:X183)/SQRT(COUNT(X182:X183))</f>
        <v>15.250500000000001</v>
      </c>
      <c r="Z180" s="30"/>
      <c r="AA180" s="33">
        <f>STDEV(Z182:Z183)/SQRT(COUNT(Z182:Z183))</f>
        <v>15.344999999999999</v>
      </c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3">
        <f>AVERAGE(AP182:AP183)</f>
        <v>-8.18</v>
      </c>
      <c r="AR180" s="33">
        <f>STDEV(AP182:AP183)</f>
        <v>5.6568542494923851E-2</v>
      </c>
      <c r="AS180" s="30"/>
      <c r="AT180" s="33">
        <f>AVERAGE(AS182:AS183)</f>
        <v>-4.7449999999999992</v>
      </c>
      <c r="AU180" s="33">
        <f>STDEV(AS182:AS183)</f>
        <v>9.1923881554251102E-2</v>
      </c>
      <c r="AV180" s="30"/>
      <c r="AW180" s="33">
        <f>AVERAGE(AV182:AV183)</f>
        <v>26.024999999999999</v>
      </c>
      <c r="AX180" s="33">
        <f>STDEV(AV182:AV183)</f>
        <v>9.1923881554250478E-2</v>
      </c>
      <c r="AY180" s="30"/>
      <c r="AZ180" s="33">
        <f>AVERAGE(AY182:AY183)</f>
        <v>0.59250000000000003</v>
      </c>
      <c r="BA180" s="33">
        <f>STDEV(AY182:AY183)/SQRT(COUNT(AY182:AY183))</f>
        <v>1.4500000000000011E-2</v>
      </c>
      <c r="BB180" s="38">
        <f>STDEV(AY182:AY183)</f>
        <v>2.0506096654409896E-2</v>
      </c>
      <c r="BC180" s="30">
        <f>BB180*1.96</f>
        <v>4.0191949442643392E-2</v>
      </c>
      <c r="BD180" s="30"/>
      <c r="BE180" s="33">
        <f>AVERAGE(BD182:BD183)</f>
        <v>0.32850000000000001</v>
      </c>
      <c r="BF180" s="33">
        <f>STDEV(BD182:BD183)/SQRT(COUNT(BD182:BD183))</f>
        <v>5.5000000000000049E-3</v>
      </c>
      <c r="BG180" s="30"/>
      <c r="BH180" s="30"/>
      <c r="BI180" s="30"/>
      <c r="BJ180" s="33">
        <f>AVERAGE(BI182:BI183)</f>
        <v>25.582012242108078</v>
      </c>
      <c r="BK180" s="33">
        <f>STDEV(BI182:BI183)/SQRT(COUNT(BI182:BI183))</f>
        <v>4.9404776743733168</v>
      </c>
      <c r="BL180" s="30"/>
      <c r="BM180" s="33">
        <f>AVERAGE(BL182:BL183)</f>
        <v>1.0291465239495556</v>
      </c>
      <c r="BN180" s="30"/>
      <c r="BO180" s="33">
        <f>AVERAGE(BN182:BN183)</f>
        <v>-3.0320791541836343</v>
      </c>
      <c r="BP180" s="33">
        <f>STDEV(BN182:BN183)/SQRT(COUNT(BN182:BN183))</f>
        <v>1.0502855375649458</v>
      </c>
    </row>
    <row r="181" spans="1:68" ht="13.5" customHeight="1" x14ac:dyDescent="0.2">
      <c r="B181" s="22"/>
      <c r="C181" s="23"/>
      <c r="D181" s="29" t="s">
        <v>576</v>
      </c>
      <c r="AP181" s="29">
        <v>-8.18</v>
      </c>
      <c r="AS181" s="29">
        <v>-4.75</v>
      </c>
      <c r="AV181" s="29">
        <v>26.03</v>
      </c>
      <c r="AY181" s="29">
        <v>0.59199999999999997</v>
      </c>
      <c r="BB181" s="29"/>
      <c r="BC181" s="29"/>
      <c r="BD181" s="29">
        <v>0.32800000000000001</v>
      </c>
    </row>
    <row r="182" spans="1:68" ht="13.5" customHeight="1" x14ac:dyDescent="0.2">
      <c r="B182" s="22"/>
      <c r="C182" s="23"/>
      <c r="D182" s="29" t="s">
        <v>69</v>
      </c>
      <c r="E182" s="29" t="s">
        <v>577</v>
      </c>
      <c r="F182" s="29" t="s">
        <v>71</v>
      </c>
      <c r="G182" s="29" t="s">
        <v>578</v>
      </c>
      <c r="H182" s="29" t="s">
        <v>73</v>
      </c>
      <c r="I182" s="29" t="s">
        <v>382</v>
      </c>
      <c r="J182" s="29">
        <v>-8.19</v>
      </c>
      <c r="K182" s="29" t="s">
        <v>75</v>
      </c>
      <c r="L182" s="29">
        <v>3.88</v>
      </c>
      <c r="M182" s="29" t="s">
        <v>75</v>
      </c>
      <c r="N182" s="29">
        <v>34.92</v>
      </c>
      <c r="O182" s="29" t="s">
        <v>75</v>
      </c>
      <c r="P182" s="29">
        <v>4.9000000000000004</v>
      </c>
      <c r="Q182" s="29" t="s">
        <v>167</v>
      </c>
      <c r="R182" s="29">
        <v>-0.40600000000000003</v>
      </c>
      <c r="S182" s="29" t="s">
        <v>107</v>
      </c>
      <c r="T182" s="29">
        <v>19.152000000000001</v>
      </c>
      <c r="U182" s="29" t="s">
        <v>465</v>
      </c>
      <c r="V182" s="29">
        <v>-0.13600000000000001</v>
      </c>
      <c r="W182" s="29" t="s">
        <v>79</v>
      </c>
      <c r="X182" s="29">
        <v>-21.26</v>
      </c>
      <c r="Y182" s="29" t="s">
        <v>579</v>
      </c>
      <c r="Z182" s="29">
        <v>-35.387</v>
      </c>
      <c r="AA182" s="29" t="s">
        <v>580</v>
      </c>
      <c r="AB182" s="29">
        <v>1.308806027875725E-3</v>
      </c>
      <c r="AC182" s="29" t="s">
        <v>581</v>
      </c>
      <c r="AD182" s="29">
        <v>-0.41199999999999998</v>
      </c>
      <c r="AE182" s="29">
        <v>0.99133758472464251</v>
      </c>
      <c r="AF182" s="29">
        <v>1.0158388884817</v>
      </c>
      <c r="AG182" s="29">
        <v>0.60699999999999998</v>
      </c>
      <c r="AH182" s="29">
        <v>0</v>
      </c>
      <c r="AI182" s="29">
        <v>-1.9818727450501513E-3</v>
      </c>
      <c r="AJ182" s="29" t="s">
        <v>582</v>
      </c>
      <c r="AK182" s="29">
        <v>-9.8000000000000004E-2</v>
      </c>
      <c r="AL182" s="29">
        <v>0.85605606692228531</v>
      </c>
      <c r="AM182" s="29">
        <v>0.41831731482362888</v>
      </c>
      <c r="AN182" s="29">
        <v>0.33400000000000002</v>
      </c>
      <c r="AO182" s="29">
        <v>0</v>
      </c>
      <c r="AP182" s="29">
        <v>-8.2200000000000006</v>
      </c>
      <c r="AS182" s="29">
        <v>-4.8099999999999996</v>
      </c>
      <c r="AV182" s="29">
        <v>25.96</v>
      </c>
      <c r="AY182" s="29">
        <v>0.60699999999999998</v>
      </c>
      <c r="BB182" s="29"/>
      <c r="BC182" s="29"/>
      <c r="BD182" s="29">
        <v>0.33400000000000002</v>
      </c>
      <c r="BI182" s="29">
        <f>SQRT((BG2*(10^6))/(AY182-BH2))-273.15</f>
        <v>20.641534567734766</v>
      </c>
      <c r="BL182" s="29">
        <f t="shared" ref="BL182:BL183" si="30">IF(H182="Calcite",EXP((((18.03*10^3)/(BI182+273.15))-32.42)/1000),IF(H182="Aragonite",EXP((((17.88*10^3)/(BI182+273.15))-31.14)/1000),IF(H182="Dolomite",EXP((((18.02*10^3)/(BI182+273.15))-29.38)/1000),"")))</f>
        <v>1.0301655113100292</v>
      </c>
      <c r="BN182" s="29">
        <f t="shared" ref="BN182:BN183" si="31">((AV182+1000)/BL182)-1000</f>
        <v>-4.0823646917485803</v>
      </c>
    </row>
    <row r="183" spans="1:68" ht="13.5" customHeight="1" x14ac:dyDescent="0.2">
      <c r="B183" s="22"/>
      <c r="C183" s="23"/>
      <c r="D183" s="29" t="s">
        <v>105</v>
      </c>
      <c r="E183" s="29" t="s">
        <v>583</v>
      </c>
      <c r="F183" s="29" t="s">
        <v>165</v>
      </c>
      <c r="G183" s="29" t="s">
        <v>578</v>
      </c>
      <c r="H183" s="29" t="s">
        <v>73</v>
      </c>
      <c r="I183" s="29" t="s">
        <v>311</v>
      </c>
      <c r="J183" s="29">
        <v>-8.14</v>
      </c>
      <c r="K183" s="29" t="s">
        <v>75</v>
      </c>
      <c r="L183" s="29">
        <v>3.54</v>
      </c>
      <c r="M183" s="29" t="s">
        <v>75</v>
      </c>
      <c r="N183" s="29">
        <v>34.57</v>
      </c>
      <c r="O183" s="29" t="s">
        <v>75</v>
      </c>
      <c r="P183" s="29">
        <v>4.7460000000000004</v>
      </c>
      <c r="Q183" s="29" t="s">
        <v>88</v>
      </c>
      <c r="R183" s="29">
        <v>-0.26200000000000001</v>
      </c>
      <c r="S183" s="29" t="s">
        <v>88</v>
      </c>
      <c r="T183" s="29">
        <v>18.097999999999999</v>
      </c>
      <c r="U183" s="29" t="s">
        <v>496</v>
      </c>
      <c r="V183" s="29">
        <v>-0.48699999999999999</v>
      </c>
      <c r="W183" s="29" t="s">
        <v>496</v>
      </c>
      <c r="X183" s="29">
        <v>9.2409999999999997</v>
      </c>
      <c r="Y183" s="29" t="s">
        <v>584</v>
      </c>
      <c r="Z183" s="29">
        <v>-4.6970000000000001</v>
      </c>
      <c r="AA183" s="29" t="s">
        <v>585</v>
      </c>
      <c r="AB183" s="29">
        <v>3.8089824939583974E-3</v>
      </c>
      <c r="AC183" s="29" t="s">
        <v>586</v>
      </c>
      <c r="AD183" s="29">
        <v>-0.28000000000000003</v>
      </c>
      <c r="AE183" s="29">
        <v>1.1030353514646742</v>
      </c>
      <c r="AF183" s="29">
        <v>0.88651665213202724</v>
      </c>
      <c r="AG183" s="29">
        <v>0.57799999999999996</v>
      </c>
      <c r="AH183" s="29">
        <v>0</v>
      </c>
      <c r="AI183" s="29">
        <v>3.3945084573147162E-2</v>
      </c>
      <c r="AJ183" s="29" t="s">
        <v>587</v>
      </c>
      <c r="AK183" s="29">
        <v>-1.101</v>
      </c>
      <c r="AL183" s="29">
        <v>-0.10664947411848201</v>
      </c>
      <c r="AM183" s="29">
        <v>0.20524269085998267</v>
      </c>
      <c r="AN183" s="29">
        <v>0.32300000000000001</v>
      </c>
      <c r="AO183" s="29">
        <v>0</v>
      </c>
      <c r="AP183" s="29">
        <v>-8.14</v>
      </c>
      <c r="AS183" s="29">
        <v>-4.68</v>
      </c>
      <c r="AV183" s="29">
        <v>26.09</v>
      </c>
      <c r="AY183" s="29">
        <v>0.57799999999999996</v>
      </c>
      <c r="BB183" s="29"/>
      <c r="BC183" s="29"/>
      <c r="BD183" s="29">
        <v>0.32300000000000001</v>
      </c>
      <c r="BI183" s="29">
        <f>SQRT((BG2*(10^6))/(AY183-BH2))-273.15</f>
        <v>30.522489916481391</v>
      </c>
      <c r="BL183" s="29">
        <f t="shared" si="30"/>
        <v>1.0281275365890821</v>
      </c>
      <c r="BN183" s="29">
        <f t="shared" si="31"/>
        <v>-1.9817936166186882</v>
      </c>
    </row>
    <row r="184" spans="1:68" ht="13.5" customHeight="1" x14ac:dyDescent="0.2">
      <c r="B184" s="22"/>
      <c r="C184" s="23"/>
    </row>
    <row r="185" spans="1:68" ht="13.5" customHeight="1" x14ac:dyDescent="0.2">
      <c r="A185" s="30"/>
      <c r="B185" s="31">
        <v>2</v>
      </c>
      <c r="C185" s="32"/>
      <c r="D185" s="33" t="str">
        <f>G187</f>
        <v>Xifeng S P M 20</v>
      </c>
      <c r="E185" s="30"/>
      <c r="F185" s="30"/>
      <c r="G185" s="30"/>
      <c r="H185" s="30"/>
      <c r="I185" s="30"/>
      <c r="J185" s="30"/>
      <c r="K185" s="33">
        <f>STDEV(J187:J189)/SQRT(COUNT(J187:J189))</f>
        <v>1.6666666666666906E-2</v>
      </c>
      <c r="L185" s="30"/>
      <c r="M185" s="33">
        <f>STDEV(L187:L189)/SQRT(COUNT(L187:L189))</f>
        <v>0.41956326499508201</v>
      </c>
      <c r="N185" s="30"/>
      <c r="O185" s="33">
        <f>STDEV(N187:N189)/SQRT(COUNT(N187:N189))</f>
        <v>0.43152185473172922</v>
      </c>
      <c r="P185" s="30"/>
      <c r="Q185" s="33">
        <f>STDEV(P187:P189)/SQRT(COUNT(P187:P189))</f>
        <v>1.4740007161162139</v>
      </c>
      <c r="R185" s="30"/>
      <c r="S185" s="33">
        <f>STDEV(R187:R189)/SQRT(COUNT(R187:R189))</f>
        <v>4.8841011910529045E-2</v>
      </c>
      <c r="T185" s="30"/>
      <c r="U185" s="33">
        <f>STDEV(T187:T189)/SQRT(COUNT(T187:T189))</f>
        <v>3.0789753706928762</v>
      </c>
      <c r="V185" s="30"/>
      <c r="W185" s="33">
        <f>STDEV(V187:V189)/SQRT(COUNT(V187:V189))</f>
        <v>0.18071555304154402</v>
      </c>
      <c r="X185" s="30"/>
      <c r="Y185" s="33">
        <f>STDEV(X187:X189)/SQRT(COUNT(X187:X189))</f>
        <v>44.034211140632209</v>
      </c>
      <c r="Z185" s="30"/>
      <c r="AA185" s="33">
        <f>STDEV(Z187:Z189)/SQRT(COUNT(Z187:Z189))</f>
        <v>40.723620620524954</v>
      </c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3">
        <f>AVERAGE(AP187,AP189)</f>
        <v>-6.7549999999999999</v>
      </c>
      <c r="AR185" s="33">
        <f>STDEV(AP187,AP189)</f>
        <v>7.7781745930519827E-2</v>
      </c>
      <c r="AS185" s="30"/>
      <c r="AT185" s="33">
        <f>AVERAGE(AS187,AS189)</f>
        <v>-7.585</v>
      </c>
      <c r="AU185" s="33">
        <f>STDEV(AS187,AS189)</f>
        <v>0.37476659402886975</v>
      </c>
      <c r="AV185" s="30"/>
      <c r="AW185" s="33">
        <f>AVERAGE(AV187,AV189)</f>
        <v>23.1</v>
      </c>
      <c r="AX185" s="33">
        <f>STDEV(AV187,AV189)</f>
        <v>0.38183766184073759</v>
      </c>
      <c r="AY185" s="30"/>
      <c r="AZ185" s="33">
        <f>AVERAGE(AY187,AY189)</f>
        <v>0.624</v>
      </c>
      <c r="BA185" s="33">
        <f>STDEV(AY187,AY189)/SQRT(COUNT(AY187,AY189))</f>
        <v>4.0000000000000036E-3</v>
      </c>
      <c r="BB185" s="38">
        <f>STDEV(AY187,AY189)</f>
        <v>5.6568542494923853E-3</v>
      </c>
      <c r="BC185" s="30">
        <f>BB185*1.96</f>
        <v>1.1087434329005075E-2</v>
      </c>
      <c r="BD185" s="30"/>
      <c r="BE185" s="33">
        <f>AVERAGE(BD187,BD189)</f>
        <v>2.6934999999999998</v>
      </c>
      <c r="BF185" s="33">
        <f>STDEV(BD187,BD189)/SQRT(COUNT(BD187,BD189))</f>
        <v>2.4944999999999999</v>
      </c>
      <c r="BG185" s="30"/>
      <c r="BH185" s="30"/>
      <c r="BI185" s="30"/>
      <c r="BJ185" s="33">
        <f>AVERAGE(BI187,BI189)</f>
        <v>15.287183614769901</v>
      </c>
      <c r="BK185" s="33">
        <f>STDEV(BI187,BI189)/SQRT(COUNT(BI187,BI189))</f>
        <v>1.227414496807512</v>
      </c>
      <c r="BL185" s="30"/>
      <c r="BM185" s="33">
        <f>AVERAGE(BL187:BL189)</f>
        <v>1.0281078676144157</v>
      </c>
      <c r="BN185" s="30"/>
      <c r="BO185" s="33">
        <f>AVERAGE(BN187,BN189)</f>
        <v>-7.9809993433965474</v>
      </c>
      <c r="BP185" s="33">
        <f>STDEV(BN187,BN189)/SQRT(COUNT(BN187,BN189))</f>
        <v>0.5234857540383473</v>
      </c>
    </row>
    <row r="186" spans="1:68" ht="13.5" customHeight="1" x14ac:dyDescent="0.2">
      <c r="B186" s="22"/>
      <c r="C186" s="23"/>
      <c r="D186" s="29" t="s">
        <v>588</v>
      </c>
      <c r="AP186" s="29">
        <v>-6.73</v>
      </c>
      <c r="AS186" s="29">
        <v>-7.53</v>
      </c>
      <c r="AV186" s="29">
        <v>23.15</v>
      </c>
      <c r="AY186" s="29">
        <v>0.57999999999999996</v>
      </c>
      <c r="BB186" s="29"/>
      <c r="BC186" s="29"/>
      <c r="BD186" s="29">
        <v>1.663</v>
      </c>
    </row>
    <row r="187" spans="1:68" ht="13.5" customHeight="1" x14ac:dyDescent="0.2">
      <c r="B187" s="22"/>
      <c r="C187" s="23"/>
      <c r="D187" s="29" t="s">
        <v>69</v>
      </c>
      <c r="E187" s="29" t="s">
        <v>589</v>
      </c>
      <c r="F187" s="29" t="s">
        <v>71</v>
      </c>
      <c r="G187" s="29" t="s">
        <v>590</v>
      </c>
      <c r="H187" s="29" t="s">
        <v>73</v>
      </c>
      <c r="I187" s="29" t="s">
        <v>450</v>
      </c>
      <c r="J187" s="29">
        <v>-6.68</v>
      </c>
      <c r="K187" s="29" t="s">
        <v>75</v>
      </c>
      <c r="L187" s="29">
        <v>1.35</v>
      </c>
      <c r="M187" s="29" t="s">
        <v>75</v>
      </c>
      <c r="N187" s="29">
        <v>32.31</v>
      </c>
      <c r="O187" s="29" t="s">
        <v>75</v>
      </c>
      <c r="P187" s="29">
        <v>3.7879999999999998</v>
      </c>
      <c r="Q187" s="29" t="s">
        <v>490</v>
      </c>
      <c r="R187" s="29">
        <v>-0.41299999999999998</v>
      </c>
      <c r="S187" s="29" t="s">
        <v>591</v>
      </c>
      <c r="T187" s="29">
        <v>13.858000000000001</v>
      </c>
      <c r="U187" s="29" t="s">
        <v>150</v>
      </c>
      <c r="V187" s="29">
        <v>-0.30099999999999999</v>
      </c>
      <c r="W187" s="29" t="s">
        <v>99</v>
      </c>
      <c r="X187" s="29">
        <v>-40.192999999999998</v>
      </c>
      <c r="Y187" s="29" t="s">
        <v>592</v>
      </c>
      <c r="Z187" s="29">
        <v>-50.701000000000001</v>
      </c>
      <c r="AA187" s="29" t="s">
        <v>593</v>
      </c>
      <c r="AB187" s="29">
        <v>2.7596365904843567E-4</v>
      </c>
      <c r="AC187" s="29" t="s">
        <v>594</v>
      </c>
      <c r="AD187" s="29">
        <v>-0.41399999999999998</v>
      </c>
      <c r="AE187" s="29">
        <v>1.0523554188965702</v>
      </c>
      <c r="AF187" s="29">
        <v>1.0559146057202933</v>
      </c>
      <c r="AG187" s="29">
        <v>0.62</v>
      </c>
      <c r="AH187" s="29">
        <v>0</v>
      </c>
      <c r="AI187" s="29">
        <v>-3.0485276696356877E-3</v>
      </c>
      <c r="AJ187" s="29" t="s">
        <v>595</v>
      </c>
      <c r="AK187" s="29">
        <v>-0.25800000000000001</v>
      </c>
      <c r="AL187" s="29">
        <v>0.95992415232784489</v>
      </c>
      <c r="AM187" s="29">
        <v>0.44722462727152085</v>
      </c>
      <c r="AN187" s="29">
        <v>0.19900000000000001</v>
      </c>
      <c r="AO187" s="29">
        <v>0</v>
      </c>
      <c r="AP187" s="29">
        <v>-6.7</v>
      </c>
      <c r="AS187" s="29">
        <v>-7.32</v>
      </c>
      <c r="AV187" s="29">
        <v>23.37</v>
      </c>
      <c r="AY187" s="29">
        <v>0.62</v>
      </c>
      <c r="BB187" s="29"/>
      <c r="BC187" s="29"/>
      <c r="BD187" s="29">
        <v>0.19900000000000001</v>
      </c>
      <c r="BI187" s="29">
        <f>SQRT((BG2*(10^6))/(AY187-BH2))-273.15</f>
        <v>16.514598111577413</v>
      </c>
      <c r="BL187" s="29">
        <f t="shared" ref="BL187:BL189" si="32">IF(H187="Calcite",EXP((((18.03*10^3)/(BI187+273.15))-32.42)/1000),IF(H187="Aragonite",EXP((((17.88*10^3)/(BI187+273.15))-31.14)/1000),IF(H187="Dolomite",EXP((((18.02*10^3)/(BI187+273.15))-29.38)/1000),"")))</f>
        <v>1.0310591375295586</v>
      </c>
      <c r="BN187" s="29">
        <f t="shared" ref="BN187:BN189" si="33">((AV187+1000)/BL187)-1000</f>
        <v>-7.4575135893582001</v>
      </c>
    </row>
    <row r="188" spans="1:68" s="90" customFormat="1" ht="13.5" customHeight="1" x14ac:dyDescent="0.2">
      <c r="A188" s="86" t="s">
        <v>651</v>
      </c>
      <c r="B188" s="87"/>
      <c r="C188" s="88"/>
      <c r="D188" s="89" t="s">
        <v>105</v>
      </c>
      <c r="E188" s="89" t="s">
        <v>596</v>
      </c>
      <c r="F188" s="89" t="s">
        <v>165</v>
      </c>
      <c r="G188" s="89" t="s">
        <v>590</v>
      </c>
      <c r="H188" s="89" t="s">
        <v>73</v>
      </c>
      <c r="I188" s="89" t="s">
        <v>373</v>
      </c>
      <c r="J188" s="89">
        <v>-6.68</v>
      </c>
      <c r="K188" s="89" t="s">
        <v>75</v>
      </c>
      <c r="L188" s="89">
        <v>0.86</v>
      </c>
      <c r="M188" s="89" t="s">
        <v>75</v>
      </c>
      <c r="N188" s="89">
        <v>31.81</v>
      </c>
      <c r="O188" s="89" t="s">
        <v>75</v>
      </c>
      <c r="P188" s="89">
        <v>3.3540000000000001</v>
      </c>
      <c r="Q188" s="89" t="s">
        <v>250</v>
      </c>
      <c r="R188" s="89">
        <v>-0.35299999999999998</v>
      </c>
      <c r="S188" s="89" t="s">
        <v>383</v>
      </c>
      <c r="T188" s="89">
        <v>13.476000000000001</v>
      </c>
      <c r="U188" s="89" t="s">
        <v>119</v>
      </c>
      <c r="V188" s="89">
        <v>0.28199999999999997</v>
      </c>
      <c r="W188" s="89" t="s">
        <v>597</v>
      </c>
      <c r="X188" s="89">
        <v>10.25</v>
      </c>
      <c r="Y188" s="89" t="s">
        <v>550</v>
      </c>
      <c r="Z188" s="89">
        <v>0.155</v>
      </c>
      <c r="AA188" s="89" t="s">
        <v>598</v>
      </c>
      <c r="AB188" s="89">
        <v>3.5636386110201508E-3</v>
      </c>
      <c r="AC188" s="89" t="s">
        <v>599</v>
      </c>
      <c r="AD188" s="89">
        <v>-0.36499999999999999</v>
      </c>
      <c r="AE188" s="89">
        <v>1.1646188339075207</v>
      </c>
      <c r="AF188" s="89">
        <v>0.91645163910802185</v>
      </c>
      <c r="AG188" s="89">
        <v>0.49199999999999999</v>
      </c>
      <c r="AH188" s="89">
        <v>0</v>
      </c>
      <c r="AI188" s="89">
        <v>4.5378301029048634E-2</v>
      </c>
      <c r="AJ188" s="89" t="s">
        <v>600</v>
      </c>
      <c r="AK188" s="89">
        <v>-0.33</v>
      </c>
      <c r="AL188" s="89">
        <v>2.1019794731790351</v>
      </c>
      <c r="AM188" s="89">
        <v>0.29516378665163406</v>
      </c>
      <c r="AN188" s="89">
        <v>-0.39800000000000002</v>
      </c>
      <c r="AO188" s="89">
        <v>0</v>
      </c>
      <c r="AP188" s="89">
        <v>-6.69</v>
      </c>
      <c r="AQ188" s="86"/>
      <c r="AR188" s="86"/>
      <c r="AS188" s="89">
        <v>-7.43</v>
      </c>
      <c r="AT188" s="86"/>
      <c r="AU188" s="86"/>
      <c r="AV188" s="89">
        <v>23.26</v>
      </c>
      <c r="AW188" s="86"/>
      <c r="AX188" s="86"/>
      <c r="AY188" s="89">
        <v>0.49199999999999999</v>
      </c>
      <c r="AZ188" s="86"/>
      <c r="BA188" s="86"/>
      <c r="BB188" s="89"/>
      <c r="BC188" s="89"/>
      <c r="BD188" s="89">
        <v>-0.39800000000000002</v>
      </c>
      <c r="BE188" s="86"/>
      <c r="BF188" s="86"/>
      <c r="BG188" s="86"/>
      <c r="BH188" s="86"/>
      <c r="BI188" s="89">
        <f>SQRT((BG2*(10^6))/(AY188-BH2))-273.15</f>
        <v>66.96832260667918</v>
      </c>
      <c r="BJ188" s="86"/>
      <c r="BK188" s="86"/>
      <c r="BL188" s="89">
        <f t="shared" si="32"/>
        <v>1.0216612108092904</v>
      </c>
      <c r="BM188" s="86"/>
      <c r="BN188" s="89">
        <f t="shared" si="33"/>
        <v>1.5648917408179841</v>
      </c>
      <c r="BO188" s="86"/>
      <c r="BP188" s="86"/>
    </row>
    <row r="189" spans="1:68" ht="13.5" customHeight="1" x14ac:dyDescent="0.2">
      <c r="B189" s="22"/>
      <c r="C189" s="23"/>
      <c r="D189" s="29" t="s">
        <v>135</v>
      </c>
      <c r="E189" s="29" t="s">
        <v>601</v>
      </c>
      <c r="F189" s="29" t="s">
        <v>165</v>
      </c>
      <c r="G189" s="29" t="s">
        <v>590</v>
      </c>
      <c r="H189" s="29" t="s">
        <v>73</v>
      </c>
      <c r="I189" s="29" t="s">
        <v>166</v>
      </c>
      <c r="J189" s="29">
        <v>-6.73</v>
      </c>
      <c r="K189" s="29" t="s">
        <v>75</v>
      </c>
      <c r="L189" s="29">
        <v>-0.08</v>
      </c>
      <c r="M189" s="29" t="s">
        <v>75</v>
      </c>
      <c r="N189" s="29">
        <v>30.84</v>
      </c>
      <c r="O189" s="29" t="s">
        <v>75</v>
      </c>
      <c r="P189" s="29">
        <v>7.9770000000000003</v>
      </c>
      <c r="Q189" s="29" t="s">
        <v>249</v>
      </c>
      <c r="R189" s="29">
        <v>-0.246</v>
      </c>
      <c r="S189" s="29" t="s">
        <v>249</v>
      </c>
      <c r="T189" s="29">
        <v>22.898</v>
      </c>
      <c r="U189" s="29" t="s">
        <v>602</v>
      </c>
      <c r="V189" s="29">
        <v>0.188</v>
      </c>
      <c r="W189" s="29" t="s">
        <v>603</v>
      </c>
      <c r="X189" s="29">
        <v>109.699</v>
      </c>
      <c r="Y189" s="29" t="s">
        <v>604</v>
      </c>
      <c r="Z189" s="29">
        <v>88.683000000000007</v>
      </c>
      <c r="AA189" s="29" t="s">
        <v>605</v>
      </c>
      <c r="AB189" s="29">
        <v>4.2804130318482899E-3</v>
      </c>
      <c r="AC189" s="29" t="s">
        <v>606</v>
      </c>
      <c r="AD189" s="29">
        <v>-0.28000000000000003</v>
      </c>
      <c r="AE189" s="29">
        <v>1.1872757273778294</v>
      </c>
      <c r="AF189" s="29">
        <v>0.96005730094830322</v>
      </c>
      <c r="AG189" s="29">
        <v>0.628</v>
      </c>
      <c r="AH189" s="29">
        <v>0</v>
      </c>
      <c r="AI189" s="29">
        <v>5.6642060905652214E-2</v>
      </c>
      <c r="AJ189" s="29" t="s">
        <v>607</v>
      </c>
      <c r="AK189" s="29">
        <v>-1.109</v>
      </c>
      <c r="AL189" s="29">
        <v>14.148157090092175</v>
      </c>
      <c r="AM189" s="29">
        <v>20.882752395171657</v>
      </c>
      <c r="AN189" s="29">
        <v>5.1879999999999997</v>
      </c>
      <c r="AO189" s="29">
        <v>0</v>
      </c>
      <c r="AP189" s="29">
        <v>-6.81</v>
      </c>
      <c r="AS189" s="29">
        <v>-7.85</v>
      </c>
      <c r="AV189" s="29">
        <v>22.83</v>
      </c>
      <c r="AY189" s="29">
        <v>0.628</v>
      </c>
      <c r="BB189" s="29"/>
      <c r="BC189" s="29"/>
      <c r="BD189" s="29">
        <v>5.1879999999999997</v>
      </c>
      <c r="BI189" s="29">
        <f>SQRT((BG2*(10^6))/(AY189-BH2))-273.15</f>
        <v>14.059769117962389</v>
      </c>
      <c r="BL189" s="29">
        <f t="shared" si="32"/>
        <v>1.031603254504398</v>
      </c>
      <c r="BN189" s="29">
        <f t="shared" si="33"/>
        <v>-8.5044850974348947</v>
      </c>
    </row>
    <row r="190" spans="1:68" ht="13.5" customHeight="1" x14ac:dyDescent="0.2">
      <c r="B190" s="22"/>
      <c r="C190" s="23"/>
      <c r="D190" s="23"/>
      <c r="E190" s="23"/>
      <c r="F190" s="24"/>
      <c r="G190" s="24"/>
      <c r="H190" s="24"/>
      <c r="I190" s="24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7"/>
      <c r="BI190" s="25"/>
      <c r="BJ190" s="25"/>
      <c r="BK190" s="25"/>
      <c r="BL190" s="24"/>
      <c r="BM190" s="24"/>
      <c r="BN190" s="25"/>
      <c r="BO190" s="25"/>
      <c r="BP190" s="25"/>
    </row>
    <row r="191" spans="1:68" ht="13.5" customHeight="1" x14ac:dyDescent="0.2">
      <c r="B191" s="22"/>
      <c r="C191" s="23"/>
      <c r="D191" s="23"/>
      <c r="E191" s="23"/>
      <c r="F191" s="24"/>
      <c r="G191" s="24"/>
      <c r="H191" s="24"/>
      <c r="I191" s="24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7"/>
      <c r="BI191" s="25"/>
      <c r="BJ191" s="25"/>
      <c r="BK191" s="25"/>
      <c r="BL191" s="24"/>
      <c r="BM191" s="24"/>
      <c r="BN191" s="25"/>
      <c r="BO191" s="25"/>
      <c r="BP191" s="25"/>
    </row>
    <row r="192" spans="1:68" ht="13.5" customHeight="1" x14ac:dyDescent="0.2">
      <c r="B192" s="22"/>
      <c r="C192" s="23"/>
      <c r="D192" s="23"/>
      <c r="E192" s="23"/>
      <c r="F192" s="24"/>
      <c r="G192" s="24"/>
      <c r="H192" s="24"/>
      <c r="I192" s="24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7"/>
      <c r="BI192" s="25"/>
      <c r="BJ192" s="25"/>
      <c r="BK192" s="25"/>
      <c r="BL192" s="24"/>
      <c r="BM192" s="24"/>
      <c r="BN192" s="25"/>
      <c r="BO192" s="25"/>
      <c r="BP192" s="25"/>
    </row>
    <row r="193" spans="2:68" ht="13.5" customHeight="1" x14ac:dyDescent="0.2">
      <c r="B193" s="22"/>
      <c r="C193" s="23"/>
      <c r="D193" s="23"/>
      <c r="E193" s="23"/>
      <c r="F193" s="24"/>
      <c r="G193" s="24"/>
      <c r="H193" s="24"/>
      <c r="I193" s="24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7"/>
      <c r="BI193" s="25"/>
      <c r="BJ193" s="25"/>
      <c r="BK193" s="25"/>
      <c r="BL193" s="24"/>
      <c r="BM193" s="24"/>
      <c r="BN193" s="25"/>
      <c r="BO193" s="25"/>
      <c r="BP193" s="25"/>
    </row>
    <row r="194" spans="2:68" ht="13.5" customHeight="1" x14ac:dyDescent="0.2">
      <c r="B194" s="22"/>
      <c r="C194" s="23"/>
      <c r="D194" s="23"/>
      <c r="E194" s="23"/>
      <c r="F194" s="24"/>
      <c r="G194" s="24"/>
      <c r="H194" s="24"/>
      <c r="I194" s="24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7"/>
      <c r="BI194" s="25"/>
      <c r="BJ194" s="25"/>
      <c r="BK194" s="25"/>
      <c r="BL194" s="24"/>
      <c r="BM194" s="24"/>
      <c r="BN194" s="25"/>
      <c r="BO194" s="25"/>
      <c r="BP194" s="25"/>
    </row>
    <row r="195" spans="2:68" ht="13.5" customHeight="1" x14ac:dyDescent="0.2">
      <c r="B195" s="22"/>
      <c r="C195" s="23"/>
      <c r="D195" s="23"/>
      <c r="E195" s="23"/>
      <c r="F195" s="24"/>
      <c r="G195" s="24"/>
      <c r="H195" s="24"/>
      <c r="I195" s="24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7"/>
      <c r="BI195" s="25"/>
      <c r="BJ195" s="25"/>
      <c r="BK195" s="25"/>
      <c r="BL195" s="24"/>
      <c r="BM195" s="24"/>
      <c r="BN195" s="25"/>
      <c r="BO195" s="25"/>
      <c r="BP195" s="25"/>
    </row>
    <row r="196" spans="2:68" ht="13.5" customHeight="1" x14ac:dyDescent="0.2">
      <c r="B196" s="22"/>
      <c r="C196" s="23"/>
      <c r="D196" s="23"/>
      <c r="E196" s="23"/>
      <c r="F196" s="24"/>
      <c r="G196" s="24"/>
      <c r="H196" s="24"/>
      <c r="I196" s="24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7"/>
      <c r="BI196" s="25"/>
      <c r="BJ196" s="25"/>
      <c r="BK196" s="25"/>
      <c r="BL196" s="24"/>
      <c r="BM196" s="24"/>
      <c r="BN196" s="25"/>
      <c r="BO196" s="25"/>
      <c r="BP196" s="25"/>
    </row>
    <row r="197" spans="2:68" ht="13.5" customHeight="1" x14ac:dyDescent="0.2">
      <c r="B197" s="22"/>
      <c r="C197" s="23"/>
      <c r="D197" s="23"/>
      <c r="E197" s="23"/>
      <c r="F197" s="24"/>
      <c r="G197" s="24"/>
      <c r="H197" s="24"/>
      <c r="I197" s="24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7"/>
      <c r="BI197" s="25"/>
      <c r="BJ197" s="25"/>
      <c r="BK197" s="25"/>
      <c r="BL197" s="24"/>
      <c r="BM197" s="24"/>
      <c r="BN197" s="25"/>
      <c r="BO197" s="25"/>
      <c r="BP197" s="25"/>
    </row>
    <row r="198" spans="2:68" ht="13.5" customHeight="1" x14ac:dyDescent="0.2">
      <c r="B198" s="22"/>
      <c r="C198" s="23"/>
      <c r="D198" s="23"/>
      <c r="E198" s="23"/>
      <c r="F198" s="24"/>
      <c r="G198" s="24"/>
      <c r="H198" s="24"/>
      <c r="I198" s="24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7"/>
      <c r="BI198" s="25"/>
      <c r="BJ198" s="25"/>
      <c r="BK198" s="25"/>
      <c r="BL198" s="24"/>
      <c r="BM198" s="24"/>
      <c r="BN198" s="25"/>
      <c r="BO198" s="25"/>
      <c r="BP198" s="25"/>
    </row>
    <row r="199" spans="2:68" ht="13.5" customHeight="1" x14ac:dyDescent="0.2">
      <c r="B199" s="22"/>
      <c r="C199" s="23"/>
      <c r="D199" s="23"/>
      <c r="E199" s="23"/>
      <c r="F199" s="24"/>
      <c r="G199" s="24"/>
      <c r="H199" s="24"/>
      <c r="I199" s="24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7"/>
      <c r="BI199" s="25"/>
      <c r="BJ199" s="25"/>
      <c r="BK199" s="25"/>
      <c r="BL199" s="24"/>
      <c r="BM199" s="24"/>
      <c r="BN199" s="25"/>
      <c r="BO199" s="25"/>
      <c r="BP199" s="25"/>
    </row>
    <row r="200" spans="2:68" ht="13.5" customHeight="1" x14ac:dyDescent="0.2">
      <c r="B200" s="22"/>
      <c r="C200" s="23"/>
      <c r="D200" s="23"/>
      <c r="E200" s="23"/>
      <c r="F200" s="24"/>
      <c r="G200" s="24"/>
      <c r="H200" s="24"/>
      <c r="I200" s="24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7"/>
      <c r="BI200" s="25"/>
      <c r="BJ200" s="25"/>
      <c r="BK200" s="25"/>
      <c r="BL200" s="24"/>
      <c r="BM200" s="24"/>
      <c r="BN200" s="25"/>
      <c r="BO200" s="25"/>
      <c r="BP200" s="25"/>
    </row>
    <row r="201" spans="2:68" ht="13.5" customHeight="1" x14ac:dyDescent="0.2">
      <c r="B201" s="22"/>
      <c r="C201" s="23"/>
      <c r="D201" s="23"/>
      <c r="E201" s="23"/>
      <c r="F201" s="24"/>
      <c r="G201" s="24"/>
      <c r="H201" s="24"/>
      <c r="I201" s="24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7"/>
      <c r="BI201" s="25"/>
      <c r="BJ201" s="25"/>
      <c r="BK201" s="25"/>
      <c r="BL201" s="24"/>
      <c r="BM201" s="24"/>
      <c r="BN201" s="25"/>
      <c r="BO201" s="25"/>
      <c r="BP201" s="25"/>
    </row>
    <row r="202" spans="2:68" ht="13.5" customHeight="1" x14ac:dyDescent="0.2">
      <c r="B202" s="22"/>
      <c r="C202" s="23"/>
      <c r="D202" s="23"/>
      <c r="E202" s="23"/>
      <c r="F202" s="24"/>
      <c r="G202" s="24"/>
      <c r="H202" s="24"/>
      <c r="I202" s="24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7"/>
      <c r="BI202" s="25"/>
      <c r="BJ202" s="25"/>
      <c r="BK202" s="25"/>
      <c r="BL202" s="24"/>
      <c r="BM202" s="24"/>
      <c r="BN202" s="25"/>
      <c r="BO202" s="25"/>
      <c r="BP202" s="25"/>
    </row>
    <row r="203" spans="2:68" ht="13.5" customHeight="1" x14ac:dyDescent="0.2">
      <c r="B203" s="22"/>
      <c r="C203" s="23"/>
      <c r="D203" s="23"/>
      <c r="E203" s="23"/>
      <c r="F203" s="24"/>
      <c r="G203" s="24"/>
      <c r="H203" s="24"/>
      <c r="I203" s="24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7"/>
      <c r="BI203" s="25"/>
      <c r="BJ203" s="25"/>
      <c r="BK203" s="25"/>
      <c r="BL203" s="24"/>
      <c r="BM203" s="24"/>
      <c r="BN203" s="25"/>
      <c r="BO203" s="25"/>
      <c r="BP203" s="25"/>
    </row>
    <row r="204" spans="2:68" ht="13.5" customHeight="1" x14ac:dyDescent="0.2">
      <c r="B204" s="22"/>
      <c r="C204" s="23"/>
      <c r="D204" s="23"/>
      <c r="E204" s="23"/>
      <c r="F204" s="24"/>
      <c r="G204" s="24"/>
      <c r="H204" s="24"/>
      <c r="I204" s="24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7"/>
      <c r="BI204" s="25"/>
      <c r="BJ204" s="25"/>
      <c r="BK204" s="25"/>
      <c r="BL204" s="24"/>
      <c r="BM204" s="24"/>
      <c r="BN204" s="25"/>
      <c r="BO204" s="25"/>
      <c r="BP204" s="25"/>
    </row>
    <row r="205" spans="2:68" ht="13.5" customHeight="1" x14ac:dyDescent="0.2">
      <c r="B205" s="22"/>
      <c r="C205" s="23"/>
      <c r="D205" s="23"/>
      <c r="E205" s="23"/>
      <c r="F205" s="24"/>
      <c r="G205" s="24"/>
      <c r="H205" s="24"/>
      <c r="I205" s="24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7"/>
      <c r="BI205" s="25"/>
      <c r="BJ205" s="25"/>
      <c r="BK205" s="25"/>
      <c r="BL205" s="24"/>
      <c r="BM205" s="24"/>
      <c r="BN205" s="25"/>
      <c r="BO205" s="25"/>
      <c r="BP205" s="25"/>
    </row>
    <row r="206" spans="2:68" ht="13.5" customHeight="1" x14ac:dyDescent="0.2">
      <c r="B206" s="22"/>
      <c r="C206" s="23"/>
      <c r="D206" s="23"/>
      <c r="E206" s="23"/>
      <c r="F206" s="24"/>
      <c r="G206" s="24"/>
      <c r="H206" s="24"/>
      <c r="I206" s="24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7"/>
      <c r="BI206" s="25"/>
      <c r="BJ206" s="25"/>
      <c r="BK206" s="25"/>
      <c r="BL206" s="24"/>
      <c r="BM206" s="24"/>
      <c r="BN206" s="25"/>
      <c r="BO206" s="25"/>
      <c r="BP206" s="25"/>
    </row>
    <row r="207" spans="2:68" ht="13.5" customHeight="1" x14ac:dyDescent="0.2">
      <c r="B207" s="22"/>
      <c r="C207" s="23"/>
      <c r="D207" s="23"/>
      <c r="E207" s="23"/>
      <c r="F207" s="24"/>
      <c r="G207" s="24"/>
      <c r="H207" s="24"/>
      <c r="I207" s="24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7"/>
      <c r="BI207" s="25"/>
      <c r="BJ207" s="25"/>
      <c r="BK207" s="25"/>
      <c r="BL207" s="24"/>
      <c r="BM207" s="24"/>
      <c r="BN207" s="25"/>
      <c r="BO207" s="25"/>
      <c r="BP207" s="25"/>
    </row>
    <row r="208" spans="2:68" ht="13.5" customHeight="1" x14ac:dyDescent="0.2">
      <c r="B208" s="22"/>
      <c r="C208" s="23"/>
      <c r="D208" s="23"/>
      <c r="E208" s="23"/>
      <c r="F208" s="24"/>
      <c r="G208" s="24"/>
      <c r="H208" s="24"/>
      <c r="I208" s="24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7"/>
      <c r="BI208" s="25"/>
      <c r="BJ208" s="25"/>
      <c r="BK208" s="25"/>
      <c r="BL208" s="24"/>
      <c r="BM208" s="24"/>
      <c r="BN208" s="25"/>
      <c r="BO208" s="25"/>
      <c r="BP208" s="25"/>
    </row>
    <row r="209" spans="2:68" ht="13.5" customHeight="1" x14ac:dyDescent="0.2">
      <c r="B209" s="22"/>
      <c r="C209" s="23"/>
      <c r="D209" s="23"/>
      <c r="E209" s="23"/>
      <c r="F209" s="24"/>
      <c r="G209" s="24"/>
      <c r="H209" s="24"/>
      <c r="I209" s="24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7"/>
      <c r="BI209" s="25"/>
      <c r="BJ209" s="25"/>
      <c r="BK209" s="25"/>
      <c r="BL209" s="24"/>
      <c r="BM209" s="24"/>
      <c r="BN209" s="25"/>
      <c r="BO209" s="25"/>
      <c r="BP209" s="25"/>
    </row>
    <row r="210" spans="2:68" ht="13.5" customHeight="1" x14ac:dyDescent="0.2">
      <c r="B210" s="22"/>
      <c r="C210" s="23"/>
      <c r="D210" s="23"/>
      <c r="E210" s="23"/>
      <c r="F210" s="24"/>
      <c r="G210" s="24"/>
      <c r="H210" s="24"/>
      <c r="I210" s="24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7"/>
      <c r="BI210" s="25"/>
      <c r="BJ210" s="25"/>
      <c r="BK210" s="25"/>
      <c r="BL210" s="24"/>
      <c r="BM210" s="24"/>
      <c r="BN210" s="25"/>
      <c r="BO210" s="25"/>
      <c r="BP210" s="25"/>
    </row>
    <row r="211" spans="2:68" ht="13.5" customHeight="1" x14ac:dyDescent="0.2">
      <c r="B211" s="22"/>
      <c r="C211" s="23"/>
      <c r="D211" s="23"/>
      <c r="E211" s="23"/>
      <c r="F211" s="24"/>
      <c r="G211" s="24"/>
      <c r="H211" s="24"/>
      <c r="I211" s="24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7"/>
      <c r="BI211" s="25"/>
      <c r="BJ211" s="25"/>
      <c r="BK211" s="25"/>
      <c r="BL211" s="24"/>
      <c r="BM211" s="24"/>
      <c r="BN211" s="25"/>
      <c r="BO211" s="25"/>
      <c r="BP211" s="25"/>
    </row>
    <row r="212" spans="2:68" ht="13.5" customHeight="1" x14ac:dyDescent="0.2">
      <c r="B212" s="22"/>
      <c r="C212" s="23"/>
      <c r="D212" s="23"/>
      <c r="E212" s="23"/>
      <c r="F212" s="24"/>
      <c r="G212" s="24"/>
      <c r="H212" s="24"/>
      <c r="I212" s="24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7"/>
      <c r="BI212" s="25"/>
      <c r="BJ212" s="25"/>
      <c r="BK212" s="25"/>
      <c r="BL212" s="24"/>
      <c r="BM212" s="24"/>
      <c r="BN212" s="25"/>
      <c r="BO212" s="25"/>
      <c r="BP212" s="25"/>
    </row>
    <row r="213" spans="2:68" ht="13.5" customHeight="1" x14ac:dyDescent="0.2">
      <c r="B213" s="22"/>
      <c r="C213" s="23"/>
      <c r="D213" s="23"/>
      <c r="E213" s="23"/>
      <c r="F213" s="24"/>
      <c r="G213" s="24"/>
      <c r="H213" s="24"/>
      <c r="I213" s="24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7"/>
      <c r="BI213" s="25"/>
      <c r="BJ213" s="25"/>
      <c r="BK213" s="25"/>
      <c r="BL213" s="24"/>
      <c r="BM213" s="24"/>
      <c r="BN213" s="25"/>
      <c r="BO213" s="25"/>
      <c r="BP213" s="25"/>
    </row>
    <row r="214" spans="2:68" ht="13.5" customHeight="1" x14ac:dyDescent="0.2">
      <c r="B214" s="22"/>
      <c r="C214" s="23"/>
      <c r="D214" s="23"/>
      <c r="E214" s="23"/>
      <c r="F214" s="24"/>
      <c r="G214" s="24"/>
      <c r="H214" s="24"/>
      <c r="I214" s="24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7"/>
      <c r="BI214" s="25"/>
      <c r="BJ214" s="25"/>
      <c r="BK214" s="25"/>
      <c r="BL214" s="24"/>
      <c r="BM214" s="24"/>
      <c r="BN214" s="25"/>
      <c r="BO214" s="25"/>
      <c r="BP214" s="25"/>
    </row>
    <row r="215" spans="2:68" ht="13.5" customHeight="1" x14ac:dyDescent="0.2">
      <c r="B215" s="22"/>
      <c r="C215" s="23"/>
      <c r="D215" s="23"/>
      <c r="E215" s="23"/>
      <c r="F215" s="24"/>
      <c r="G215" s="24"/>
      <c r="H215" s="24"/>
      <c r="I215" s="24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7"/>
      <c r="BI215" s="25"/>
      <c r="BJ215" s="25"/>
      <c r="BK215" s="25"/>
      <c r="BL215" s="24"/>
      <c r="BM215" s="24"/>
      <c r="BN215" s="25"/>
      <c r="BO215" s="25"/>
      <c r="BP215" s="25"/>
    </row>
    <row r="216" spans="2:68" ht="13.5" customHeight="1" x14ac:dyDescent="0.2">
      <c r="B216" s="22"/>
      <c r="C216" s="23"/>
      <c r="D216" s="23"/>
      <c r="E216" s="23"/>
      <c r="F216" s="24"/>
      <c r="G216" s="24"/>
      <c r="H216" s="24"/>
      <c r="I216" s="24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7"/>
      <c r="BI216" s="25"/>
      <c r="BJ216" s="25"/>
      <c r="BK216" s="25"/>
      <c r="BL216" s="24"/>
      <c r="BM216" s="24"/>
      <c r="BN216" s="25"/>
      <c r="BO216" s="25"/>
      <c r="BP216" s="25"/>
    </row>
    <row r="217" spans="2:68" ht="13.5" customHeight="1" x14ac:dyDescent="0.2">
      <c r="B217" s="22"/>
      <c r="C217" s="23"/>
      <c r="D217" s="23"/>
      <c r="E217" s="23"/>
      <c r="F217" s="24"/>
      <c r="G217" s="24"/>
      <c r="H217" s="24"/>
      <c r="I217" s="24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7"/>
      <c r="BI217" s="25"/>
      <c r="BJ217" s="25"/>
      <c r="BK217" s="25"/>
      <c r="BL217" s="24"/>
      <c r="BM217" s="24"/>
      <c r="BN217" s="25"/>
      <c r="BO217" s="25"/>
      <c r="BP217" s="25"/>
    </row>
    <row r="218" spans="2:68" ht="13.5" customHeight="1" x14ac:dyDescent="0.2">
      <c r="B218" s="22"/>
      <c r="C218" s="23"/>
      <c r="D218" s="23"/>
      <c r="E218" s="23"/>
      <c r="F218" s="24"/>
      <c r="G218" s="24"/>
      <c r="H218" s="24"/>
      <c r="I218" s="24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7"/>
      <c r="BI218" s="25"/>
      <c r="BJ218" s="25"/>
      <c r="BK218" s="25"/>
      <c r="BL218" s="24"/>
      <c r="BM218" s="24"/>
      <c r="BN218" s="25"/>
      <c r="BO218" s="25"/>
      <c r="BP218" s="25"/>
    </row>
    <row r="219" spans="2:68" ht="13.5" customHeight="1" x14ac:dyDescent="0.2">
      <c r="B219" s="22"/>
      <c r="C219" s="23"/>
      <c r="D219" s="23"/>
      <c r="E219" s="23"/>
      <c r="F219" s="24"/>
      <c r="G219" s="24"/>
      <c r="H219" s="24"/>
      <c r="I219" s="24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7"/>
      <c r="BI219" s="25"/>
      <c r="BJ219" s="25"/>
      <c r="BK219" s="25"/>
      <c r="BL219" s="24"/>
      <c r="BM219" s="24"/>
      <c r="BN219" s="25"/>
      <c r="BO219" s="25"/>
      <c r="BP219" s="25"/>
    </row>
    <row r="220" spans="2:68" ht="13.5" customHeight="1" x14ac:dyDescent="0.2">
      <c r="B220" s="22"/>
      <c r="C220" s="23"/>
      <c r="D220" s="23"/>
      <c r="E220" s="23"/>
      <c r="F220" s="24"/>
      <c r="G220" s="24"/>
      <c r="H220" s="24"/>
      <c r="I220" s="24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7"/>
      <c r="BI220" s="25"/>
      <c r="BJ220" s="25"/>
      <c r="BK220" s="25"/>
      <c r="BL220" s="24"/>
      <c r="BM220" s="24"/>
      <c r="BN220" s="25"/>
      <c r="BO220" s="25"/>
      <c r="BP220" s="25"/>
    </row>
    <row r="221" spans="2:68" ht="13.5" customHeight="1" x14ac:dyDescent="0.2">
      <c r="B221" s="22"/>
      <c r="C221" s="23"/>
      <c r="D221" s="23"/>
      <c r="E221" s="23"/>
      <c r="F221" s="24"/>
      <c r="G221" s="24"/>
      <c r="H221" s="24"/>
      <c r="I221" s="24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7"/>
      <c r="BI221" s="25"/>
      <c r="BJ221" s="25"/>
      <c r="BK221" s="25"/>
      <c r="BL221" s="24"/>
      <c r="BM221" s="24"/>
      <c r="BN221" s="25"/>
      <c r="BO221" s="25"/>
      <c r="BP221" s="25"/>
    </row>
    <row r="222" spans="2:68" ht="13.5" customHeight="1" x14ac:dyDescent="0.2">
      <c r="B222" s="22"/>
      <c r="C222" s="23"/>
      <c r="D222" s="23"/>
      <c r="E222" s="23"/>
      <c r="F222" s="24"/>
      <c r="G222" s="24"/>
      <c r="H222" s="24"/>
      <c r="I222" s="24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7"/>
      <c r="BI222" s="25"/>
      <c r="BJ222" s="25"/>
      <c r="BK222" s="25"/>
      <c r="BL222" s="24"/>
      <c r="BM222" s="24"/>
      <c r="BN222" s="25"/>
      <c r="BO222" s="25"/>
      <c r="BP222" s="25"/>
    </row>
    <row r="223" spans="2:68" ht="13.5" customHeight="1" x14ac:dyDescent="0.2">
      <c r="B223" s="22"/>
      <c r="C223" s="23"/>
      <c r="D223" s="23"/>
      <c r="E223" s="23"/>
      <c r="F223" s="24"/>
      <c r="G223" s="24"/>
      <c r="H223" s="24"/>
      <c r="I223" s="24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7"/>
      <c r="BI223" s="25"/>
      <c r="BJ223" s="25"/>
      <c r="BK223" s="25"/>
      <c r="BL223" s="24"/>
      <c r="BM223" s="24"/>
      <c r="BN223" s="25"/>
      <c r="BO223" s="25"/>
      <c r="BP223" s="25"/>
    </row>
    <row r="224" spans="2:68" ht="13.5" customHeight="1" x14ac:dyDescent="0.2">
      <c r="B224" s="22"/>
      <c r="C224" s="23"/>
      <c r="D224" s="23"/>
      <c r="E224" s="23"/>
      <c r="F224" s="24"/>
      <c r="G224" s="24"/>
      <c r="H224" s="24"/>
      <c r="I224" s="24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7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I224" s="25"/>
      <c r="BJ224" s="25"/>
      <c r="BK224" s="25"/>
      <c r="BL224" s="24"/>
      <c r="BM224" s="24"/>
      <c r="BN224" s="25"/>
      <c r="BO224" s="25"/>
      <c r="BP224" s="25"/>
    </row>
    <row r="225" spans="2:68" ht="13.5" customHeight="1" x14ac:dyDescent="0.2">
      <c r="B225" s="22"/>
      <c r="C225" s="23"/>
      <c r="D225" s="23"/>
      <c r="E225" s="23"/>
      <c r="F225" s="24"/>
      <c r="G225" s="24"/>
      <c r="H225" s="24"/>
      <c r="I225" s="24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7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I225" s="25"/>
      <c r="BJ225" s="25"/>
      <c r="BK225" s="25"/>
      <c r="BL225" s="24"/>
      <c r="BM225" s="24"/>
      <c r="BN225" s="25"/>
      <c r="BO225" s="25"/>
      <c r="BP225" s="25"/>
    </row>
    <row r="226" spans="2:68" ht="13.5" customHeight="1" x14ac:dyDescent="0.2">
      <c r="B226" s="22"/>
      <c r="C226" s="23"/>
      <c r="D226" s="23"/>
      <c r="E226" s="23"/>
      <c r="F226" s="24"/>
      <c r="G226" s="24"/>
      <c r="H226" s="24"/>
      <c r="I226" s="24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7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I226" s="25"/>
      <c r="BJ226" s="25"/>
      <c r="BK226" s="25"/>
      <c r="BL226" s="24"/>
      <c r="BM226" s="24"/>
      <c r="BN226" s="25"/>
      <c r="BO226" s="25"/>
      <c r="BP226" s="25"/>
    </row>
    <row r="227" spans="2:68" ht="13.5" customHeight="1" x14ac:dyDescent="0.2">
      <c r="B227" s="22"/>
      <c r="C227" s="23"/>
      <c r="D227" s="23"/>
      <c r="E227" s="23"/>
      <c r="F227" s="24"/>
      <c r="G227" s="24"/>
      <c r="H227" s="24"/>
      <c r="I227" s="24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7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I227" s="25"/>
      <c r="BJ227" s="25"/>
      <c r="BK227" s="25"/>
      <c r="BL227" s="24"/>
      <c r="BM227" s="24"/>
      <c r="BN227" s="25"/>
      <c r="BO227" s="25"/>
      <c r="BP227" s="25"/>
    </row>
    <row r="228" spans="2:68" ht="13.5" customHeight="1" x14ac:dyDescent="0.2">
      <c r="B228" s="22"/>
      <c r="C228" s="23"/>
      <c r="D228" s="23"/>
      <c r="E228" s="23"/>
      <c r="F228" s="24"/>
      <c r="G228" s="24"/>
      <c r="H228" s="24"/>
      <c r="I228" s="24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7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I228" s="25"/>
      <c r="BJ228" s="25"/>
      <c r="BK228" s="25"/>
      <c r="BL228" s="24"/>
      <c r="BM228" s="24"/>
      <c r="BN228" s="25"/>
      <c r="BO228" s="25"/>
      <c r="BP228" s="25"/>
    </row>
    <row r="229" spans="2:68" ht="13.5" customHeight="1" x14ac:dyDescent="0.2">
      <c r="B229" s="22"/>
      <c r="C229" s="23"/>
      <c r="D229" s="23"/>
      <c r="E229" s="23"/>
      <c r="F229" s="24"/>
      <c r="G229" s="24"/>
      <c r="H229" s="24"/>
      <c r="I229" s="24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7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I229" s="25"/>
      <c r="BJ229" s="25"/>
      <c r="BK229" s="25"/>
      <c r="BL229" s="24"/>
      <c r="BM229" s="24"/>
      <c r="BN229" s="25"/>
      <c r="BO229" s="25"/>
      <c r="BP229" s="25"/>
    </row>
    <row r="230" spans="2:68" ht="13.5" customHeight="1" x14ac:dyDescent="0.2">
      <c r="B230" s="22"/>
      <c r="C230" s="23"/>
      <c r="D230" s="23"/>
      <c r="E230" s="23"/>
      <c r="F230" s="24"/>
      <c r="G230" s="24"/>
      <c r="H230" s="24"/>
      <c r="I230" s="24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7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I230" s="25"/>
      <c r="BJ230" s="25"/>
      <c r="BK230" s="25"/>
      <c r="BL230" s="24"/>
      <c r="BM230" s="24"/>
      <c r="BN230" s="25"/>
      <c r="BO230" s="25"/>
      <c r="BP230" s="25"/>
    </row>
    <row r="231" spans="2:68" ht="13.5" customHeight="1" x14ac:dyDescent="0.2">
      <c r="B231" s="22"/>
      <c r="C231" s="23"/>
      <c r="D231" s="23"/>
      <c r="E231" s="23"/>
      <c r="F231" s="24"/>
      <c r="G231" s="24"/>
      <c r="H231" s="24"/>
      <c r="I231" s="24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7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I231" s="25"/>
      <c r="BJ231" s="25"/>
      <c r="BK231" s="25"/>
      <c r="BL231" s="24"/>
      <c r="BM231" s="24"/>
      <c r="BN231" s="25"/>
      <c r="BO231" s="25"/>
      <c r="BP231" s="25"/>
    </row>
    <row r="232" spans="2:68" ht="13.5" customHeight="1" x14ac:dyDescent="0.2">
      <c r="B232" s="22"/>
      <c r="C232" s="23"/>
      <c r="D232" s="23"/>
      <c r="E232" s="23"/>
      <c r="F232" s="24"/>
      <c r="G232" s="24"/>
      <c r="H232" s="24"/>
      <c r="I232" s="24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7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I232" s="25"/>
      <c r="BJ232" s="25"/>
      <c r="BK232" s="25"/>
      <c r="BL232" s="24"/>
      <c r="BM232" s="24"/>
      <c r="BN232" s="25"/>
      <c r="BO232" s="25"/>
      <c r="BP232" s="25"/>
    </row>
    <row r="233" spans="2:68" ht="13.5" customHeight="1" x14ac:dyDescent="0.2">
      <c r="B233" s="22"/>
      <c r="C233" s="23"/>
      <c r="D233" s="23"/>
      <c r="E233" s="23"/>
      <c r="F233" s="24"/>
      <c r="G233" s="24"/>
      <c r="H233" s="24"/>
      <c r="I233" s="24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7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I233" s="25"/>
      <c r="BJ233" s="25"/>
      <c r="BK233" s="25"/>
      <c r="BL233" s="24"/>
      <c r="BM233" s="24"/>
      <c r="BN233" s="25"/>
      <c r="BO233" s="25"/>
      <c r="BP233" s="25"/>
    </row>
    <row r="234" spans="2:68" ht="13.5" customHeight="1" x14ac:dyDescent="0.2">
      <c r="B234" s="22"/>
      <c r="C234" s="23"/>
      <c r="D234" s="23"/>
      <c r="E234" s="23"/>
      <c r="F234" s="24"/>
      <c r="G234" s="24"/>
      <c r="H234" s="24"/>
      <c r="I234" s="24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7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I234" s="25"/>
      <c r="BJ234" s="25"/>
      <c r="BK234" s="25"/>
      <c r="BL234" s="24"/>
      <c r="BM234" s="24"/>
      <c r="BN234" s="25"/>
      <c r="BO234" s="25"/>
      <c r="BP234" s="25"/>
    </row>
    <row r="235" spans="2:68" ht="13.5" customHeight="1" x14ac:dyDescent="0.2">
      <c r="B235" s="22"/>
      <c r="C235" s="23"/>
      <c r="D235" s="23"/>
      <c r="E235" s="23"/>
      <c r="F235" s="24"/>
      <c r="G235" s="24"/>
      <c r="H235" s="24"/>
      <c r="I235" s="24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7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I235" s="25"/>
      <c r="BJ235" s="25"/>
      <c r="BK235" s="25"/>
      <c r="BL235" s="24"/>
      <c r="BM235" s="24"/>
      <c r="BN235" s="25"/>
      <c r="BO235" s="25"/>
      <c r="BP235" s="25"/>
    </row>
    <row r="236" spans="2:68" ht="13.5" customHeight="1" x14ac:dyDescent="0.2">
      <c r="B236" s="22"/>
      <c r="C236" s="23"/>
      <c r="D236" s="23"/>
      <c r="E236" s="23"/>
      <c r="F236" s="24"/>
      <c r="G236" s="24"/>
      <c r="H236" s="24"/>
      <c r="I236" s="24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7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I236" s="25"/>
      <c r="BJ236" s="25"/>
      <c r="BK236" s="25"/>
      <c r="BL236" s="24"/>
      <c r="BM236" s="24"/>
      <c r="BN236" s="25"/>
      <c r="BO236" s="25"/>
      <c r="BP236" s="25"/>
    </row>
    <row r="237" spans="2:68" ht="13.5" customHeight="1" x14ac:dyDescent="0.2">
      <c r="B237" s="22"/>
      <c r="C237" s="23"/>
      <c r="D237" s="23"/>
      <c r="E237" s="23"/>
      <c r="F237" s="24"/>
      <c r="G237" s="24"/>
      <c r="H237" s="24"/>
      <c r="I237" s="24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7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I237" s="25"/>
      <c r="BJ237" s="25"/>
      <c r="BK237" s="25"/>
      <c r="BL237" s="24"/>
      <c r="BM237" s="24"/>
      <c r="BN237" s="25"/>
      <c r="BO237" s="25"/>
      <c r="BP237" s="25"/>
    </row>
    <row r="238" spans="2:68" ht="13.5" customHeight="1" x14ac:dyDescent="0.2">
      <c r="B238" s="22"/>
      <c r="C238" s="23"/>
      <c r="D238" s="23"/>
      <c r="E238" s="23"/>
      <c r="F238" s="24"/>
      <c r="G238" s="24"/>
      <c r="H238" s="24"/>
      <c r="I238" s="24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7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I238" s="25"/>
      <c r="BJ238" s="25"/>
      <c r="BK238" s="25"/>
      <c r="BL238" s="24"/>
      <c r="BM238" s="24"/>
      <c r="BN238" s="25"/>
      <c r="BO238" s="25"/>
      <c r="BP238" s="25"/>
    </row>
    <row r="239" spans="2:68" ht="13.5" customHeight="1" x14ac:dyDescent="0.2">
      <c r="B239" s="22"/>
      <c r="C239" s="23"/>
      <c r="D239" s="23"/>
      <c r="E239" s="23"/>
      <c r="F239" s="24"/>
      <c r="G239" s="24"/>
      <c r="H239" s="24"/>
      <c r="I239" s="24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7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I239" s="25"/>
      <c r="BJ239" s="25"/>
      <c r="BK239" s="25"/>
      <c r="BL239" s="24"/>
      <c r="BM239" s="24"/>
      <c r="BN239" s="25"/>
      <c r="BO239" s="25"/>
      <c r="BP239" s="25"/>
    </row>
    <row r="240" spans="2:68" ht="13.5" customHeight="1" x14ac:dyDescent="0.2">
      <c r="B240" s="22"/>
      <c r="C240" s="23"/>
      <c r="D240" s="23"/>
      <c r="E240" s="23"/>
      <c r="F240" s="24"/>
      <c r="G240" s="24"/>
      <c r="H240" s="24"/>
      <c r="I240" s="24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7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I240" s="25"/>
      <c r="BJ240" s="25"/>
      <c r="BK240" s="25"/>
      <c r="BL240" s="24"/>
      <c r="BM240" s="24"/>
      <c r="BN240" s="25"/>
      <c r="BO240" s="25"/>
      <c r="BP240" s="25"/>
    </row>
    <row r="241" spans="2:68" ht="13.5" customHeight="1" x14ac:dyDescent="0.2">
      <c r="B241" s="22"/>
      <c r="C241" s="23"/>
      <c r="D241" s="23"/>
      <c r="E241" s="23"/>
      <c r="F241" s="24"/>
      <c r="G241" s="24"/>
      <c r="H241" s="24"/>
      <c r="I241" s="24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7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I241" s="25"/>
      <c r="BJ241" s="25"/>
      <c r="BK241" s="25"/>
      <c r="BL241" s="24"/>
      <c r="BM241" s="24"/>
      <c r="BN241" s="25"/>
      <c r="BO241" s="25"/>
      <c r="BP241" s="25"/>
    </row>
    <row r="242" spans="2:68" ht="13.5" customHeight="1" x14ac:dyDescent="0.2">
      <c r="B242" s="22"/>
      <c r="C242" s="23"/>
      <c r="D242" s="23"/>
      <c r="E242" s="23"/>
      <c r="F242" s="24"/>
      <c r="G242" s="24"/>
      <c r="H242" s="24"/>
      <c r="I242" s="24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7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I242" s="25"/>
      <c r="BJ242" s="25"/>
      <c r="BK242" s="25"/>
      <c r="BL242" s="24"/>
      <c r="BM242" s="24"/>
      <c r="BN242" s="25"/>
      <c r="BO242" s="25"/>
      <c r="BP242" s="25"/>
    </row>
    <row r="243" spans="2:68" ht="13.5" customHeight="1" x14ac:dyDescent="0.2">
      <c r="B243" s="22"/>
      <c r="C243" s="23"/>
      <c r="D243" s="23"/>
      <c r="E243" s="23"/>
      <c r="F243" s="24"/>
      <c r="G243" s="24"/>
      <c r="H243" s="24"/>
      <c r="I243" s="24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7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I243" s="25"/>
      <c r="BJ243" s="25"/>
      <c r="BK243" s="25"/>
      <c r="BL243" s="24"/>
      <c r="BM243" s="24"/>
      <c r="BN243" s="25"/>
      <c r="BO243" s="25"/>
      <c r="BP243" s="25"/>
    </row>
    <row r="244" spans="2:68" ht="13.5" customHeight="1" x14ac:dyDescent="0.2">
      <c r="B244" s="22"/>
      <c r="C244" s="23"/>
      <c r="D244" s="23"/>
      <c r="E244" s="23"/>
      <c r="F244" s="24"/>
      <c r="G244" s="24"/>
      <c r="H244" s="24"/>
      <c r="I244" s="24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7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I244" s="25"/>
      <c r="BJ244" s="25"/>
      <c r="BK244" s="25"/>
      <c r="BL244" s="24"/>
      <c r="BM244" s="24"/>
      <c r="BN244" s="25"/>
      <c r="BO244" s="25"/>
      <c r="BP244" s="25"/>
    </row>
    <row r="245" spans="2:68" ht="13.5" customHeight="1" x14ac:dyDescent="0.2">
      <c r="B245" s="22"/>
      <c r="C245" s="23"/>
      <c r="D245" s="23"/>
      <c r="E245" s="23"/>
      <c r="F245" s="24"/>
      <c r="G245" s="24"/>
      <c r="H245" s="24"/>
      <c r="I245" s="24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7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I245" s="25"/>
      <c r="BJ245" s="25"/>
      <c r="BK245" s="25"/>
      <c r="BL245" s="24"/>
      <c r="BM245" s="24"/>
      <c r="BN245" s="25"/>
      <c r="BO245" s="25"/>
      <c r="BP245" s="25"/>
    </row>
    <row r="246" spans="2:68" ht="13.5" customHeight="1" x14ac:dyDescent="0.2">
      <c r="B246" s="22"/>
      <c r="C246" s="23"/>
      <c r="D246" s="23"/>
      <c r="E246" s="23"/>
      <c r="F246" s="24"/>
      <c r="G246" s="24"/>
      <c r="H246" s="24"/>
      <c r="I246" s="24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7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I246" s="25"/>
      <c r="BJ246" s="25"/>
      <c r="BK246" s="25"/>
      <c r="BL246" s="24"/>
      <c r="BM246" s="24"/>
      <c r="BN246" s="25"/>
      <c r="BO246" s="25"/>
      <c r="BP246" s="25"/>
    </row>
    <row r="247" spans="2:68" ht="13.5" customHeight="1" x14ac:dyDescent="0.2">
      <c r="B247" s="22"/>
      <c r="C247" s="23"/>
      <c r="D247" s="23"/>
      <c r="E247" s="23"/>
      <c r="F247" s="24"/>
      <c r="G247" s="24"/>
      <c r="H247" s="24"/>
      <c r="I247" s="24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7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I247" s="25"/>
      <c r="BJ247" s="25"/>
      <c r="BK247" s="25"/>
      <c r="BL247" s="24"/>
      <c r="BM247" s="24"/>
      <c r="BN247" s="25"/>
      <c r="BO247" s="25"/>
      <c r="BP247" s="25"/>
    </row>
    <row r="248" spans="2:68" ht="13.5" customHeight="1" x14ac:dyDescent="0.2">
      <c r="B248" s="22"/>
      <c r="C248" s="23"/>
      <c r="D248" s="23"/>
      <c r="E248" s="23"/>
      <c r="F248" s="24"/>
      <c r="G248" s="24"/>
      <c r="H248" s="24"/>
      <c r="I248" s="24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7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I248" s="25"/>
      <c r="BJ248" s="25"/>
      <c r="BK248" s="25"/>
      <c r="BL248" s="24"/>
      <c r="BM248" s="24"/>
      <c r="BN248" s="25"/>
      <c r="BO248" s="25"/>
      <c r="BP248" s="25"/>
    </row>
    <row r="249" spans="2:68" ht="13.5" customHeight="1" x14ac:dyDescent="0.2">
      <c r="B249" s="22"/>
      <c r="C249" s="23"/>
      <c r="D249" s="23"/>
      <c r="E249" s="23"/>
      <c r="F249" s="24"/>
      <c r="G249" s="24"/>
      <c r="H249" s="24"/>
      <c r="I249" s="24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7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I249" s="25"/>
      <c r="BJ249" s="25"/>
      <c r="BK249" s="25"/>
      <c r="BL249" s="24"/>
      <c r="BM249" s="24"/>
      <c r="BN249" s="25"/>
      <c r="BO249" s="25"/>
      <c r="BP249" s="25"/>
    </row>
    <row r="250" spans="2:68" ht="13.5" customHeight="1" x14ac:dyDescent="0.2">
      <c r="B250" s="22"/>
      <c r="C250" s="23"/>
      <c r="D250" s="23"/>
      <c r="E250" s="23"/>
      <c r="F250" s="24"/>
      <c r="G250" s="24"/>
      <c r="H250" s="24"/>
      <c r="I250" s="24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7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I250" s="25"/>
      <c r="BJ250" s="25"/>
      <c r="BK250" s="25"/>
      <c r="BL250" s="24"/>
      <c r="BM250" s="24"/>
      <c r="BN250" s="25"/>
      <c r="BO250" s="25"/>
      <c r="BP250" s="25"/>
    </row>
    <row r="251" spans="2:68" ht="13.5" customHeight="1" x14ac:dyDescent="0.2">
      <c r="B251" s="22"/>
      <c r="C251" s="23"/>
      <c r="D251" s="23"/>
      <c r="E251" s="23"/>
      <c r="F251" s="24"/>
      <c r="G251" s="24"/>
      <c r="H251" s="24"/>
      <c r="I251" s="24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7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I251" s="25"/>
      <c r="BJ251" s="25"/>
      <c r="BK251" s="25"/>
      <c r="BL251" s="24"/>
      <c r="BM251" s="24"/>
      <c r="BN251" s="25"/>
      <c r="BO251" s="25"/>
      <c r="BP251" s="25"/>
    </row>
    <row r="252" spans="2:68" ht="13.5" customHeight="1" x14ac:dyDescent="0.2">
      <c r="B252" s="22"/>
      <c r="C252" s="23"/>
      <c r="D252" s="23"/>
      <c r="E252" s="23"/>
      <c r="F252" s="24"/>
      <c r="G252" s="24"/>
      <c r="H252" s="24"/>
      <c r="I252" s="24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7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I252" s="25"/>
      <c r="BJ252" s="25"/>
      <c r="BK252" s="25"/>
      <c r="BL252" s="24"/>
      <c r="BM252" s="24"/>
      <c r="BN252" s="25"/>
      <c r="BO252" s="25"/>
      <c r="BP252" s="25"/>
    </row>
    <row r="253" spans="2:68" ht="13.5" customHeight="1" x14ac:dyDescent="0.2">
      <c r="B253" s="22"/>
      <c r="C253" s="23"/>
      <c r="D253" s="23"/>
      <c r="E253" s="23"/>
      <c r="F253" s="24"/>
      <c r="G253" s="24"/>
      <c r="H253" s="24"/>
      <c r="I253" s="24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7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I253" s="25"/>
      <c r="BJ253" s="25"/>
      <c r="BK253" s="25"/>
      <c r="BL253" s="24"/>
      <c r="BM253" s="24"/>
      <c r="BN253" s="25"/>
      <c r="BO253" s="25"/>
      <c r="BP253" s="25"/>
    </row>
    <row r="254" spans="2:68" ht="13.5" customHeight="1" x14ac:dyDescent="0.2">
      <c r="B254" s="22"/>
      <c r="C254" s="23"/>
      <c r="D254" s="23"/>
      <c r="E254" s="23"/>
      <c r="F254" s="24"/>
      <c r="G254" s="24"/>
      <c r="H254" s="24"/>
      <c r="I254" s="24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7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I254" s="25"/>
      <c r="BJ254" s="25"/>
      <c r="BK254" s="25"/>
      <c r="BL254" s="24"/>
      <c r="BM254" s="24"/>
      <c r="BN254" s="25"/>
      <c r="BO254" s="25"/>
      <c r="BP254" s="25"/>
    </row>
    <row r="255" spans="2:68" ht="13.5" customHeight="1" x14ac:dyDescent="0.2">
      <c r="B255" s="22"/>
      <c r="C255" s="23"/>
      <c r="D255" s="23"/>
      <c r="E255" s="23"/>
      <c r="F255" s="24"/>
      <c r="G255" s="24"/>
      <c r="H255" s="24"/>
      <c r="I255" s="24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7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I255" s="25"/>
      <c r="BJ255" s="25"/>
      <c r="BK255" s="25"/>
      <c r="BL255" s="24"/>
      <c r="BM255" s="24"/>
      <c r="BN255" s="25"/>
      <c r="BO255" s="25"/>
      <c r="BP255" s="25"/>
    </row>
    <row r="256" spans="2:68" ht="13.5" customHeight="1" x14ac:dyDescent="0.2">
      <c r="B256" s="22"/>
      <c r="C256" s="23"/>
      <c r="D256" s="23"/>
      <c r="E256" s="23"/>
      <c r="F256" s="24"/>
      <c r="G256" s="24"/>
      <c r="H256" s="24"/>
      <c r="I256" s="24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7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I256" s="25"/>
      <c r="BJ256" s="25"/>
      <c r="BK256" s="25"/>
      <c r="BL256" s="24"/>
      <c r="BM256" s="24"/>
      <c r="BN256" s="25"/>
      <c r="BO256" s="25"/>
      <c r="BP256" s="25"/>
    </row>
    <row r="257" spans="2:68" ht="13.5" customHeight="1" x14ac:dyDescent="0.2">
      <c r="B257" s="22"/>
      <c r="C257" s="23"/>
      <c r="D257" s="23"/>
      <c r="E257" s="23"/>
      <c r="F257" s="24"/>
      <c r="G257" s="24"/>
      <c r="H257" s="24"/>
      <c r="I257" s="24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7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I257" s="25"/>
      <c r="BJ257" s="25"/>
      <c r="BK257" s="25"/>
      <c r="BL257" s="24"/>
      <c r="BM257" s="24"/>
      <c r="BN257" s="25"/>
      <c r="BO257" s="25"/>
      <c r="BP257" s="25"/>
    </row>
    <row r="258" spans="2:68" ht="13.5" customHeight="1" x14ac:dyDescent="0.2">
      <c r="B258" s="22"/>
      <c r="C258" s="23"/>
      <c r="D258" s="23"/>
      <c r="E258" s="23"/>
      <c r="F258" s="24"/>
      <c r="G258" s="24"/>
      <c r="H258" s="24"/>
      <c r="I258" s="24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7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I258" s="25"/>
      <c r="BJ258" s="25"/>
      <c r="BK258" s="25"/>
      <c r="BL258" s="24"/>
      <c r="BM258" s="24"/>
      <c r="BN258" s="25"/>
      <c r="BO258" s="25"/>
      <c r="BP258" s="25"/>
    </row>
    <row r="259" spans="2:68" ht="13.5" customHeight="1" x14ac:dyDescent="0.2">
      <c r="B259" s="22"/>
      <c r="C259" s="23"/>
      <c r="D259" s="23"/>
      <c r="E259" s="23"/>
      <c r="F259" s="24"/>
      <c r="G259" s="24"/>
      <c r="H259" s="24"/>
      <c r="I259" s="24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7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I259" s="25"/>
      <c r="BJ259" s="25"/>
      <c r="BK259" s="25"/>
      <c r="BL259" s="24"/>
      <c r="BM259" s="24"/>
      <c r="BN259" s="25"/>
      <c r="BO259" s="25"/>
      <c r="BP259" s="25"/>
    </row>
    <row r="260" spans="2:68" ht="13.5" customHeight="1" x14ac:dyDescent="0.2">
      <c r="B260" s="22"/>
      <c r="C260" s="23"/>
      <c r="D260" s="23"/>
      <c r="E260" s="23"/>
      <c r="F260" s="24"/>
      <c r="G260" s="24"/>
      <c r="H260" s="24"/>
      <c r="I260" s="24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7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I260" s="25"/>
      <c r="BJ260" s="25"/>
      <c r="BK260" s="25"/>
      <c r="BL260" s="24"/>
      <c r="BM260" s="24"/>
      <c r="BN260" s="25"/>
      <c r="BO260" s="25"/>
      <c r="BP260" s="25"/>
    </row>
    <row r="261" spans="2:68" ht="13.5" customHeight="1" x14ac:dyDescent="0.2">
      <c r="B261" s="22"/>
      <c r="C261" s="23"/>
      <c r="D261" s="23"/>
      <c r="E261" s="23"/>
      <c r="F261" s="24"/>
      <c r="G261" s="24"/>
      <c r="H261" s="24"/>
      <c r="I261" s="24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7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I261" s="25"/>
      <c r="BJ261" s="25"/>
      <c r="BK261" s="25"/>
      <c r="BL261" s="24"/>
      <c r="BM261" s="24"/>
      <c r="BN261" s="25"/>
      <c r="BO261" s="25"/>
      <c r="BP261" s="25"/>
    </row>
    <row r="262" spans="2:68" ht="13.5" customHeight="1" x14ac:dyDescent="0.2">
      <c r="B262" s="22"/>
      <c r="C262" s="23"/>
      <c r="D262" s="23"/>
      <c r="E262" s="23"/>
      <c r="F262" s="24"/>
      <c r="G262" s="24"/>
      <c r="H262" s="24"/>
      <c r="I262" s="24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7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I262" s="25"/>
      <c r="BJ262" s="25"/>
      <c r="BK262" s="25"/>
      <c r="BL262" s="24"/>
      <c r="BM262" s="24"/>
      <c r="BN262" s="25"/>
      <c r="BO262" s="25"/>
      <c r="BP262" s="25"/>
    </row>
    <row r="263" spans="2:68" ht="13.5" customHeight="1" x14ac:dyDescent="0.2">
      <c r="B263" s="22"/>
      <c r="C263" s="23"/>
      <c r="D263" s="23"/>
      <c r="E263" s="23"/>
      <c r="F263" s="24"/>
      <c r="G263" s="24"/>
      <c r="H263" s="24"/>
      <c r="I263" s="24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7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I263" s="25"/>
      <c r="BJ263" s="25"/>
      <c r="BK263" s="25"/>
      <c r="BL263" s="24"/>
      <c r="BM263" s="24"/>
      <c r="BN263" s="25"/>
      <c r="BO263" s="25"/>
      <c r="BP263" s="25"/>
    </row>
    <row r="264" spans="2:68" ht="13.5" customHeight="1" x14ac:dyDescent="0.2">
      <c r="B264" s="22"/>
      <c r="C264" s="23"/>
      <c r="D264" s="23"/>
      <c r="E264" s="23"/>
      <c r="F264" s="24"/>
      <c r="G264" s="24"/>
      <c r="H264" s="24"/>
      <c r="I264" s="24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7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I264" s="25"/>
      <c r="BJ264" s="25"/>
      <c r="BK264" s="25"/>
      <c r="BL264" s="24"/>
      <c r="BM264" s="24"/>
      <c r="BN264" s="25"/>
      <c r="BO264" s="25"/>
      <c r="BP264" s="25"/>
    </row>
    <row r="265" spans="2:68" ht="13.5" customHeight="1" x14ac:dyDescent="0.2">
      <c r="B265" s="22"/>
      <c r="C265" s="23"/>
      <c r="D265" s="23"/>
      <c r="E265" s="23"/>
      <c r="F265" s="24"/>
      <c r="G265" s="24"/>
      <c r="H265" s="24"/>
      <c r="I265" s="24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7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I265" s="25"/>
      <c r="BJ265" s="25"/>
      <c r="BK265" s="25"/>
      <c r="BL265" s="24"/>
      <c r="BM265" s="24"/>
      <c r="BN265" s="25"/>
      <c r="BO265" s="25"/>
      <c r="BP265" s="25"/>
    </row>
    <row r="266" spans="2:68" ht="13.5" customHeight="1" x14ac:dyDescent="0.2">
      <c r="B266" s="22"/>
      <c r="C266" s="23"/>
      <c r="D266" s="23"/>
      <c r="E266" s="23"/>
      <c r="F266" s="24"/>
      <c r="G266" s="24"/>
      <c r="H266" s="24"/>
      <c r="I266" s="24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7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I266" s="25"/>
      <c r="BJ266" s="25"/>
      <c r="BK266" s="25"/>
      <c r="BL266" s="24"/>
      <c r="BM266" s="24"/>
      <c r="BN266" s="25"/>
      <c r="BO266" s="25"/>
      <c r="BP266" s="25"/>
    </row>
    <row r="267" spans="2:68" ht="13.5" customHeight="1" x14ac:dyDescent="0.2">
      <c r="B267" s="22"/>
      <c r="C267" s="23"/>
      <c r="D267" s="23"/>
      <c r="E267" s="23"/>
      <c r="F267" s="24"/>
      <c r="G267" s="24"/>
      <c r="H267" s="24"/>
      <c r="I267" s="24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7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I267" s="25"/>
      <c r="BJ267" s="25"/>
      <c r="BK267" s="25"/>
      <c r="BL267" s="24"/>
      <c r="BM267" s="24"/>
      <c r="BN267" s="25"/>
      <c r="BO267" s="25"/>
      <c r="BP267" s="25"/>
    </row>
    <row r="268" spans="2:68" ht="13.5" customHeight="1" x14ac:dyDescent="0.2">
      <c r="B268" s="22"/>
      <c r="C268" s="23"/>
      <c r="D268" s="23"/>
      <c r="E268" s="23"/>
      <c r="F268" s="24"/>
      <c r="G268" s="24"/>
      <c r="H268" s="24"/>
      <c r="I268" s="24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7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I268" s="25"/>
      <c r="BJ268" s="25"/>
      <c r="BK268" s="25"/>
      <c r="BL268" s="24"/>
      <c r="BM268" s="24"/>
      <c r="BN268" s="25"/>
      <c r="BO268" s="25"/>
      <c r="BP268" s="25"/>
    </row>
    <row r="269" spans="2:68" ht="13.5" customHeight="1" x14ac:dyDescent="0.2">
      <c r="B269" s="22"/>
      <c r="C269" s="23"/>
      <c r="D269" s="23"/>
      <c r="E269" s="23"/>
      <c r="F269" s="24"/>
      <c r="G269" s="24"/>
      <c r="H269" s="24"/>
      <c r="I269" s="24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7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I269" s="25"/>
      <c r="BJ269" s="25"/>
      <c r="BK269" s="25"/>
      <c r="BL269" s="24"/>
      <c r="BM269" s="24"/>
      <c r="BN269" s="25"/>
      <c r="BO269" s="25"/>
      <c r="BP269" s="25"/>
    </row>
    <row r="270" spans="2:68" ht="13.5" customHeight="1" x14ac:dyDescent="0.2">
      <c r="B270" s="22"/>
      <c r="C270" s="23"/>
      <c r="D270" s="23"/>
      <c r="E270" s="23"/>
      <c r="F270" s="24"/>
      <c r="G270" s="24"/>
      <c r="H270" s="24"/>
      <c r="I270" s="24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7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I270" s="25"/>
      <c r="BJ270" s="25"/>
      <c r="BK270" s="25"/>
      <c r="BL270" s="24"/>
      <c r="BM270" s="24"/>
      <c r="BN270" s="25"/>
      <c r="BO270" s="25"/>
      <c r="BP270" s="25"/>
    </row>
    <row r="271" spans="2:68" ht="13.5" customHeight="1" x14ac:dyDescent="0.2">
      <c r="B271" s="22"/>
      <c r="C271" s="23"/>
      <c r="D271" s="23"/>
      <c r="E271" s="23"/>
      <c r="F271" s="24"/>
      <c r="G271" s="24"/>
      <c r="H271" s="24"/>
      <c r="I271" s="24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7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I271" s="25"/>
      <c r="BJ271" s="25"/>
      <c r="BK271" s="25"/>
      <c r="BL271" s="24"/>
      <c r="BM271" s="24"/>
      <c r="BN271" s="25"/>
      <c r="BO271" s="25"/>
      <c r="BP271" s="25"/>
    </row>
    <row r="272" spans="2:68" ht="13.5" customHeight="1" x14ac:dyDescent="0.2">
      <c r="B272" s="22"/>
      <c r="C272" s="23"/>
      <c r="D272" s="23"/>
      <c r="E272" s="23"/>
      <c r="F272" s="24"/>
      <c r="G272" s="24"/>
      <c r="H272" s="24"/>
      <c r="I272" s="24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7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I272" s="25"/>
      <c r="BJ272" s="25"/>
      <c r="BK272" s="25"/>
      <c r="BL272" s="24"/>
      <c r="BM272" s="24"/>
      <c r="BN272" s="25"/>
      <c r="BO272" s="25"/>
      <c r="BP272" s="25"/>
    </row>
    <row r="273" spans="2:68" ht="13.5" customHeight="1" x14ac:dyDescent="0.2">
      <c r="B273" s="22"/>
      <c r="C273" s="23"/>
      <c r="D273" s="23"/>
      <c r="E273" s="23"/>
      <c r="F273" s="24"/>
      <c r="G273" s="24"/>
      <c r="H273" s="24"/>
      <c r="I273" s="24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7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I273" s="25"/>
      <c r="BJ273" s="25"/>
      <c r="BK273" s="25"/>
      <c r="BL273" s="24"/>
      <c r="BM273" s="24"/>
      <c r="BN273" s="25"/>
      <c r="BO273" s="25"/>
      <c r="BP273" s="25"/>
    </row>
    <row r="274" spans="2:68" ht="13.5" customHeight="1" x14ac:dyDescent="0.2">
      <c r="B274" s="22"/>
      <c r="C274" s="23"/>
      <c r="D274" s="23"/>
      <c r="E274" s="23"/>
      <c r="F274" s="24"/>
      <c r="G274" s="24"/>
      <c r="H274" s="24"/>
      <c r="I274" s="24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7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I274" s="25"/>
      <c r="BJ274" s="25"/>
      <c r="BK274" s="25"/>
      <c r="BL274" s="24"/>
      <c r="BM274" s="24"/>
      <c r="BN274" s="25"/>
      <c r="BO274" s="25"/>
      <c r="BP274" s="25"/>
    </row>
    <row r="275" spans="2:68" ht="13.5" customHeight="1" x14ac:dyDescent="0.2">
      <c r="B275" s="22"/>
      <c r="C275" s="23"/>
      <c r="D275" s="23"/>
      <c r="E275" s="23"/>
      <c r="F275" s="24"/>
      <c r="G275" s="24"/>
      <c r="H275" s="24"/>
      <c r="I275" s="24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7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I275" s="25"/>
      <c r="BJ275" s="25"/>
      <c r="BK275" s="25"/>
      <c r="BL275" s="24"/>
      <c r="BM275" s="24"/>
      <c r="BN275" s="25"/>
      <c r="BO275" s="25"/>
      <c r="BP275" s="25"/>
    </row>
    <row r="276" spans="2:68" ht="13.5" customHeight="1" x14ac:dyDescent="0.2">
      <c r="B276" s="22"/>
      <c r="C276" s="23"/>
      <c r="D276" s="23"/>
      <c r="E276" s="23"/>
      <c r="F276" s="24"/>
      <c r="G276" s="24"/>
      <c r="H276" s="24"/>
      <c r="I276" s="24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7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I276" s="25"/>
      <c r="BJ276" s="25"/>
      <c r="BK276" s="25"/>
      <c r="BL276" s="24"/>
      <c r="BM276" s="24"/>
      <c r="BN276" s="25"/>
      <c r="BO276" s="25"/>
      <c r="BP276" s="25"/>
    </row>
    <row r="277" spans="2:68" ht="13.5" customHeight="1" x14ac:dyDescent="0.2">
      <c r="B277" s="22"/>
      <c r="C277" s="23"/>
      <c r="D277" s="23"/>
      <c r="E277" s="23"/>
      <c r="F277" s="24"/>
      <c r="G277" s="24"/>
      <c r="H277" s="24"/>
      <c r="I277" s="24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7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I277" s="25"/>
      <c r="BJ277" s="25"/>
      <c r="BK277" s="25"/>
      <c r="BL277" s="24"/>
      <c r="BM277" s="24"/>
      <c r="BN277" s="25"/>
      <c r="BO277" s="25"/>
      <c r="BP277" s="25"/>
    </row>
    <row r="278" spans="2:68" ht="13.5" customHeight="1" x14ac:dyDescent="0.2">
      <c r="B278" s="22"/>
      <c r="C278" s="23"/>
      <c r="D278" s="23"/>
      <c r="E278" s="23"/>
      <c r="F278" s="24"/>
      <c r="G278" s="24"/>
      <c r="H278" s="24"/>
      <c r="I278" s="24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7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I278" s="25"/>
      <c r="BJ278" s="25"/>
      <c r="BK278" s="25"/>
      <c r="BL278" s="24"/>
      <c r="BM278" s="24"/>
      <c r="BN278" s="25"/>
      <c r="BO278" s="25"/>
      <c r="BP278" s="25"/>
    </row>
    <row r="279" spans="2:68" ht="13.5" customHeight="1" x14ac:dyDescent="0.2">
      <c r="B279" s="22"/>
      <c r="C279" s="23"/>
      <c r="D279" s="23"/>
      <c r="E279" s="23"/>
      <c r="F279" s="24"/>
      <c r="G279" s="24"/>
      <c r="H279" s="24"/>
      <c r="I279" s="24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7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I279" s="25"/>
      <c r="BJ279" s="25"/>
      <c r="BK279" s="25"/>
      <c r="BL279" s="24"/>
      <c r="BM279" s="24"/>
      <c r="BN279" s="25"/>
      <c r="BO279" s="25"/>
      <c r="BP279" s="25"/>
    </row>
    <row r="280" spans="2:68" ht="13.5" customHeight="1" x14ac:dyDescent="0.2">
      <c r="B280" s="22"/>
      <c r="C280" s="23"/>
      <c r="D280" s="23"/>
      <c r="E280" s="23"/>
      <c r="F280" s="24"/>
      <c r="G280" s="24"/>
      <c r="H280" s="24"/>
      <c r="I280" s="24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7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I280" s="25"/>
      <c r="BJ280" s="25"/>
      <c r="BK280" s="25"/>
      <c r="BL280" s="24"/>
      <c r="BM280" s="24"/>
      <c r="BN280" s="25"/>
      <c r="BO280" s="25"/>
      <c r="BP280" s="25"/>
    </row>
    <row r="281" spans="2:68" ht="13.5" customHeight="1" x14ac:dyDescent="0.2">
      <c r="B281" s="22"/>
      <c r="C281" s="23"/>
      <c r="D281" s="23"/>
      <c r="E281" s="23"/>
      <c r="F281" s="24"/>
      <c r="G281" s="24"/>
      <c r="H281" s="24"/>
      <c r="I281" s="24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7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I281" s="25"/>
      <c r="BJ281" s="25"/>
      <c r="BK281" s="25"/>
      <c r="BL281" s="24"/>
      <c r="BM281" s="24"/>
      <c r="BN281" s="25"/>
      <c r="BO281" s="25"/>
      <c r="BP281" s="25"/>
    </row>
    <row r="282" spans="2:68" ht="13.5" customHeight="1" x14ac:dyDescent="0.2">
      <c r="B282" s="22"/>
      <c r="C282" s="23"/>
      <c r="D282" s="23"/>
      <c r="E282" s="23"/>
      <c r="F282" s="24"/>
      <c r="G282" s="24"/>
      <c r="H282" s="24"/>
      <c r="I282" s="24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7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I282" s="25"/>
      <c r="BJ282" s="25"/>
      <c r="BK282" s="25"/>
      <c r="BL282" s="24"/>
      <c r="BM282" s="24"/>
      <c r="BN282" s="25"/>
      <c r="BO282" s="25"/>
      <c r="BP282" s="25"/>
    </row>
    <row r="283" spans="2:68" ht="13.5" customHeight="1" x14ac:dyDescent="0.2">
      <c r="B283" s="22"/>
      <c r="C283" s="23"/>
      <c r="D283" s="23"/>
      <c r="E283" s="23"/>
      <c r="F283" s="24"/>
      <c r="G283" s="24"/>
      <c r="H283" s="24"/>
      <c r="I283" s="24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7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I283" s="25"/>
      <c r="BJ283" s="25"/>
      <c r="BK283" s="25"/>
      <c r="BL283" s="24"/>
      <c r="BM283" s="24"/>
      <c r="BN283" s="25"/>
      <c r="BO283" s="25"/>
      <c r="BP283" s="25"/>
    </row>
    <row r="284" spans="2:68" ht="13.5" customHeight="1" x14ac:dyDescent="0.2">
      <c r="B284" s="22"/>
      <c r="C284" s="23"/>
      <c r="D284" s="23"/>
      <c r="E284" s="23"/>
      <c r="F284" s="24"/>
      <c r="G284" s="24"/>
      <c r="H284" s="24"/>
      <c r="I284" s="24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7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I284" s="25"/>
      <c r="BJ284" s="25"/>
      <c r="BK284" s="25"/>
      <c r="BL284" s="24"/>
      <c r="BM284" s="24"/>
      <c r="BN284" s="25"/>
      <c r="BO284" s="25"/>
      <c r="BP284" s="25"/>
    </row>
    <row r="285" spans="2:68" ht="13.5" customHeight="1" x14ac:dyDescent="0.2">
      <c r="B285" s="22"/>
      <c r="C285" s="23"/>
      <c r="D285" s="23"/>
      <c r="E285" s="23"/>
      <c r="F285" s="24"/>
      <c r="G285" s="24"/>
      <c r="H285" s="24"/>
      <c r="I285" s="24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7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I285" s="25"/>
      <c r="BJ285" s="25"/>
      <c r="BK285" s="25"/>
      <c r="BL285" s="24"/>
      <c r="BM285" s="24"/>
      <c r="BN285" s="25"/>
      <c r="BO285" s="25"/>
      <c r="BP285" s="25"/>
    </row>
    <row r="286" spans="2:68" ht="13.5" customHeight="1" x14ac:dyDescent="0.2">
      <c r="B286" s="22"/>
      <c r="C286" s="23"/>
      <c r="D286" s="23"/>
      <c r="E286" s="23"/>
      <c r="F286" s="24"/>
      <c r="G286" s="24"/>
      <c r="H286" s="24"/>
      <c r="I286" s="24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7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I286" s="25"/>
      <c r="BJ286" s="25"/>
      <c r="BK286" s="25"/>
      <c r="BL286" s="24"/>
      <c r="BM286" s="24"/>
      <c r="BN286" s="25"/>
      <c r="BO286" s="25"/>
      <c r="BP286" s="25"/>
    </row>
    <row r="287" spans="2:68" ht="13.5" customHeight="1" x14ac:dyDescent="0.2">
      <c r="B287" s="22"/>
      <c r="C287" s="23"/>
      <c r="D287" s="23"/>
      <c r="E287" s="23"/>
      <c r="F287" s="24"/>
      <c r="G287" s="24"/>
      <c r="H287" s="24"/>
      <c r="I287" s="24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7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I287" s="25"/>
      <c r="BJ287" s="25"/>
      <c r="BK287" s="25"/>
      <c r="BL287" s="24"/>
      <c r="BM287" s="24"/>
      <c r="BN287" s="25"/>
      <c r="BO287" s="25"/>
      <c r="BP287" s="25"/>
    </row>
    <row r="288" spans="2:68" ht="13.5" customHeight="1" x14ac:dyDescent="0.2">
      <c r="B288" s="22"/>
      <c r="C288" s="23"/>
      <c r="D288" s="23"/>
      <c r="E288" s="23"/>
      <c r="F288" s="24"/>
      <c r="G288" s="24"/>
      <c r="H288" s="24"/>
      <c r="I288" s="24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7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I288" s="25"/>
      <c r="BJ288" s="25"/>
      <c r="BK288" s="25"/>
      <c r="BL288" s="24"/>
      <c r="BM288" s="24"/>
      <c r="BN288" s="25"/>
      <c r="BO288" s="25"/>
      <c r="BP288" s="25"/>
    </row>
    <row r="289" spans="2:68" ht="13.5" customHeight="1" x14ac:dyDescent="0.2">
      <c r="B289" s="22"/>
      <c r="C289" s="23"/>
      <c r="D289" s="23"/>
      <c r="E289" s="23"/>
      <c r="F289" s="24"/>
      <c r="G289" s="24"/>
      <c r="H289" s="24"/>
      <c r="I289" s="24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7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I289" s="25"/>
      <c r="BJ289" s="25"/>
      <c r="BK289" s="25"/>
      <c r="BL289" s="24"/>
      <c r="BM289" s="24"/>
      <c r="BN289" s="25"/>
      <c r="BO289" s="25"/>
      <c r="BP289" s="25"/>
    </row>
    <row r="290" spans="2:68" ht="13.5" customHeight="1" x14ac:dyDescent="0.2">
      <c r="B290" s="22"/>
      <c r="C290" s="23"/>
      <c r="D290" s="23"/>
      <c r="E290" s="23"/>
      <c r="F290" s="24"/>
      <c r="G290" s="24"/>
      <c r="H290" s="24"/>
      <c r="I290" s="24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7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I290" s="25"/>
      <c r="BJ290" s="25"/>
      <c r="BK290" s="25"/>
      <c r="BL290" s="24"/>
      <c r="BM290" s="24"/>
      <c r="BN290" s="25"/>
      <c r="BO290" s="25"/>
      <c r="BP290" s="25"/>
    </row>
    <row r="291" spans="2:68" ht="13.5" customHeight="1" x14ac:dyDescent="0.2">
      <c r="B291" s="22"/>
      <c r="C291" s="23"/>
      <c r="D291" s="23"/>
      <c r="E291" s="23"/>
      <c r="F291" s="24"/>
      <c r="G291" s="24"/>
      <c r="H291" s="24"/>
      <c r="I291" s="24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7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I291" s="25"/>
      <c r="BJ291" s="25"/>
      <c r="BK291" s="25"/>
      <c r="BL291" s="24"/>
      <c r="BM291" s="24"/>
      <c r="BN291" s="25"/>
      <c r="BO291" s="25"/>
      <c r="BP291" s="25"/>
    </row>
    <row r="292" spans="2:68" ht="13.5" customHeight="1" x14ac:dyDescent="0.2">
      <c r="B292" s="22"/>
      <c r="C292" s="23"/>
      <c r="D292" s="23"/>
      <c r="E292" s="23"/>
      <c r="F292" s="24"/>
      <c r="G292" s="24"/>
      <c r="H292" s="24"/>
      <c r="I292" s="24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7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I292" s="25"/>
      <c r="BJ292" s="25"/>
      <c r="BK292" s="25"/>
      <c r="BL292" s="24"/>
      <c r="BM292" s="24"/>
      <c r="BN292" s="25"/>
      <c r="BO292" s="25"/>
      <c r="BP292" s="25"/>
    </row>
    <row r="293" spans="2:68" ht="13.5" customHeight="1" x14ac:dyDescent="0.2">
      <c r="B293" s="22"/>
      <c r="C293" s="23"/>
      <c r="D293" s="23"/>
      <c r="E293" s="23"/>
      <c r="F293" s="24"/>
      <c r="G293" s="24"/>
      <c r="H293" s="24"/>
      <c r="I293" s="24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7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I293" s="25"/>
      <c r="BJ293" s="25"/>
      <c r="BK293" s="25"/>
      <c r="BL293" s="24"/>
      <c r="BM293" s="24"/>
      <c r="BN293" s="25"/>
      <c r="BO293" s="25"/>
      <c r="BP293" s="25"/>
    </row>
    <row r="294" spans="2:68" ht="13.5" customHeight="1" x14ac:dyDescent="0.2">
      <c r="B294" s="22"/>
      <c r="C294" s="23"/>
      <c r="D294" s="23"/>
      <c r="E294" s="23"/>
      <c r="F294" s="24"/>
      <c r="G294" s="24"/>
      <c r="H294" s="24"/>
      <c r="I294" s="24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7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I294" s="25"/>
      <c r="BJ294" s="25"/>
      <c r="BK294" s="25"/>
      <c r="BL294" s="24"/>
      <c r="BM294" s="24"/>
      <c r="BN294" s="25"/>
      <c r="BO294" s="25"/>
      <c r="BP294" s="25"/>
    </row>
    <row r="295" spans="2:68" ht="13.5" customHeight="1" x14ac:dyDescent="0.2">
      <c r="B295" s="22"/>
      <c r="C295" s="23"/>
      <c r="D295" s="23"/>
      <c r="E295" s="23"/>
      <c r="F295" s="24"/>
      <c r="G295" s="24"/>
      <c r="H295" s="24"/>
      <c r="I295" s="24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7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I295" s="25"/>
      <c r="BJ295" s="25"/>
      <c r="BK295" s="25"/>
      <c r="BL295" s="24"/>
      <c r="BM295" s="24"/>
      <c r="BN295" s="25"/>
      <c r="BO295" s="25"/>
      <c r="BP295" s="25"/>
    </row>
    <row r="296" spans="2:68" ht="13.5" customHeight="1" x14ac:dyDescent="0.2">
      <c r="B296" s="22"/>
      <c r="C296" s="23"/>
      <c r="D296" s="23"/>
      <c r="E296" s="23"/>
      <c r="F296" s="24"/>
      <c r="G296" s="24"/>
      <c r="H296" s="24"/>
      <c r="I296" s="24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7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I296" s="25"/>
      <c r="BJ296" s="25"/>
      <c r="BK296" s="25"/>
      <c r="BL296" s="24"/>
      <c r="BM296" s="24"/>
      <c r="BN296" s="25"/>
      <c r="BO296" s="25"/>
      <c r="BP296" s="25"/>
    </row>
    <row r="297" spans="2:68" ht="13.5" customHeight="1" x14ac:dyDescent="0.2">
      <c r="B297" s="22"/>
      <c r="C297" s="23"/>
      <c r="D297" s="23"/>
      <c r="E297" s="23"/>
      <c r="F297" s="24"/>
      <c r="G297" s="24"/>
      <c r="H297" s="24"/>
      <c r="I297" s="24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7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I297" s="25"/>
      <c r="BJ297" s="25"/>
      <c r="BK297" s="25"/>
      <c r="BL297" s="24"/>
      <c r="BM297" s="24"/>
      <c r="BN297" s="25"/>
      <c r="BO297" s="25"/>
      <c r="BP297" s="25"/>
    </row>
    <row r="298" spans="2:68" ht="13.5" customHeight="1" x14ac:dyDescent="0.2">
      <c r="B298" s="22"/>
      <c r="C298" s="23"/>
      <c r="D298" s="23"/>
      <c r="E298" s="23"/>
      <c r="F298" s="24"/>
      <c r="G298" s="24"/>
      <c r="H298" s="24"/>
      <c r="I298" s="24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7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I298" s="25"/>
      <c r="BJ298" s="25"/>
      <c r="BK298" s="25"/>
      <c r="BL298" s="24"/>
      <c r="BM298" s="24"/>
      <c r="BN298" s="25"/>
      <c r="BO298" s="25"/>
      <c r="BP298" s="25"/>
    </row>
    <row r="299" spans="2:68" ht="13.5" customHeight="1" x14ac:dyDescent="0.2">
      <c r="B299" s="22"/>
      <c r="C299" s="23"/>
      <c r="D299" s="23"/>
      <c r="E299" s="23"/>
      <c r="F299" s="24"/>
      <c r="G299" s="24"/>
      <c r="H299" s="24"/>
      <c r="I299" s="24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7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I299" s="25"/>
      <c r="BJ299" s="25"/>
      <c r="BK299" s="25"/>
      <c r="BL299" s="24"/>
      <c r="BM299" s="24"/>
      <c r="BN299" s="25"/>
      <c r="BO299" s="25"/>
      <c r="BP299" s="25"/>
    </row>
    <row r="300" spans="2:68" ht="13.5" customHeight="1" x14ac:dyDescent="0.2">
      <c r="B300" s="22"/>
      <c r="C300" s="23"/>
      <c r="D300" s="23"/>
      <c r="E300" s="23"/>
      <c r="F300" s="24"/>
      <c r="G300" s="24"/>
      <c r="H300" s="24"/>
      <c r="I300" s="24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7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I300" s="25"/>
      <c r="BJ300" s="25"/>
      <c r="BK300" s="25"/>
      <c r="BL300" s="24"/>
      <c r="BM300" s="24"/>
      <c r="BN300" s="25"/>
      <c r="BO300" s="25"/>
      <c r="BP300" s="25"/>
    </row>
    <row r="301" spans="2:68" ht="13.5" customHeight="1" x14ac:dyDescent="0.2">
      <c r="B301" s="22"/>
      <c r="C301" s="23"/>
      <c r="D301" s="23"/>
      <c r="E301" s="23"/>
      <c r="F301" s="24"/>
      <c r="G301" s="24"/>
      <c r="H301" s="24"/>
      <c r="I301" s="24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7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I301" s="25"/>
      <c r="BJ301" s="25"/>
      <c r="BK301" s="25"/>
      <c r="BL301" s="24"/>
      <c r="BM301" s="24"/>
      <c r="BN301" s="25"/>
      <c r="BO301" s="25"/>
      <c r="BP301" s="25"/>
    </row>
    <row r="302" spans="2:68" ht="13.5" customHeight="1" x14ac:dyDescent="0.2">
      <c r="B302" s="22"/>
      <c r="C302" s="23"/>
      <c r="D302" s="23"/>
      <c r="E302" s="23"/>
      <c r="F302" s="24"/>
      <c r="G302" s="24"/>
      <c r="H302" s="24"/>
      <c r="I302" s="24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7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I302" s="25"/>
      <c r="BJ302" s="25"/>
      <c r="BK302" s="25"/>
      <c r="BL302" s="24"/>
      <c r="BM302" s="24"/>
      <c r="BN302" s="25"/>
      <c r="BO302" s="25"/>
      <c r="BP302" s="25"/>
    </row>
    <row r="303" spans="2:68" ht="13.5" customHeight="1" x14ac:dyDescent="0.2">
      <c r="B303" s="22"/>
      <c r="C303" s="23"/>
      <c r="D303" s="23"/>
      <c r="E303" s="23"/>
      <c r="F303" s="24"/>
      <c r="G303" s="24"/>
      <c r="H303" s="24"/>
      <c r="I303" s="24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7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I303" s="25"/>
      <c r="BJ303" s="25"/>
      <c r="BK303" s="25"/>
      <c r="BL303" s="24"/>
      <c r="BM303" s="24"/>
      <c r="BN303" s="25"/>
      <c r="BO303" s="25"/>
      <c r="BP303" s="25"/>
    </row>
    <row r="304" spans="2:68" ht="13.5" customHeight="1" x14ac:dyDescent="0.2">
      <c r="B304" s="22"/>
      <c r="C304" s="23"/>
      <c r="D304" s="23"/>
      <c r="E304" s="23"/>
      <c r="F304" s="24"/>
      <c r="G304" s="24"/>
      <c r="H304" s="24"/>
      <c r="I304" s="24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7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I304" s="25"/>
      <c r="BJ304" s="25"/>
      <c r="BK304" s="25"/>
      <c r="BL304" s="24"/>
      <c r="BM304" s="24"/>
      <c r="BN304" s="25"/>
      <c r="BO304" s="25"/>
      <c r="BP304" s="25"/>
    </row>
    <row r="305" spans="2:68" ht="13.5" customHeight="1" x14ac:dyDescent="0.2">
      <c r="B305" s="22"/>
      <c r="C305" s="23"/>
      <c r="D305" s="23"/>
      <c r="E305" s="23"/>
      <c r="F305" s="24"/>
      <c r="G305" s="24"/>
      <c r="H305" s="24"/>
      <c r="I305" s="24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7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I305" s="25"/>
      <c r="BJ305" s="25"/>
      <c r="BK305" s="25"/>
      <c r="BL305" s="24"/>
      <c r="BM305" s="24"/>
      <c r="BN305" s="25"/>
      <c r="BO305" s="25"/>
      <c r="BP305" s="25"/>
    </row>
    <row r="306" spans="2:68" ht="13.5" customHeight="1" x14ac:dyDescent="0.2">
      <c r="B306" s="22"/>
      <c r="C306" s="23"/>
      <c r="D306" s="23"/>
      <c r="E306" s="23"/>
      <c r="F306" s="24"/>
      <c r="G306" s="24"/>
      <c r="H306" s="24"/>
      <c r="I306" s="24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7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I306" s="25"/>
      <c r="BJ306" s="25"/>
      <c r="BK306" s="25"/>
      <c r="BL306" s="24"/>
      <c r="BM306" s="24"/>
      <c r="BN306" s="25"/>
      <c r="BO306" s="25"/>
      <c r="BP306" s="25"/>
    </row>
    <row r="307" spans="2:68" ht="13.5" customHeight="1" x14ac:dyDescent="0.2">
      <c r="B307" s="22"/>
      <c r="C307" s="23"/>
      <c r="D307" s="23"/>
      <c r="E307" s="23"/>
      <c r="F307" s="24"/>
      <c r="G307" s="24"/>
      <c r="H307" s="24"/>
      <c r="I307" s="24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7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I307" s="25"/>
      <c r="BJ307" s="25"/>
      <c r="BK307" s="25"/>
      <c r="BL307" s="24"/>
      <c r="BM307" s="24"/>
      <c r="BN307" s="25"/>
      <c r="BO307" s="25"/>
      <c r="BP307" s="25"/>
    </row>
    <row r="308" spans="2:68" ht="13.5" customHeight="1" x14ac:dyDescent="0.2">
      <c r="B308" s="22"/>
      <c r="C308" s="23"/>
      <c r="D308" s="23"/>
      <c r="E308" s="23"/>
      <c r="F308" s="24"/>
      <c r="G308" s="24"/>
      <c r="H308" s="24"/>
      <c r="I308" s="24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7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I308" s="25"/>
      <c r="BJ308" s="25"/>
      <c r="BK308" s="25"/>
      <c r="BL308" s="24"/>
      <c r="BM308" s="24"/>
      <c r="BN308" s="25"/>
      <c r="BO308" s="25"/>
      <c r="BP308" s="25"/>
    </row>
    <row r="309" spans="2:68" ht="13.5" customHeight="1" x14ac:dyDescent="0.2">
      <c r="B309" s="22"/>
      <c r="C309" s="23"/>
      <c r="D309" s="23"/>
      <c r="E309" s="23"/>
      <c r="F309" s="24"/>
      <c r="G309" s="24"/>
      <c r="H309" s="24"/>
      <c r="I309" s="24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7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I309" s="25"/>
      <c r="BJ309" s="25"/>
      <c r="BK309" s="25"/>
      <c r="BL309" s="24"/>
      <c r="BM309" s="24"/>
      <c r="BN309" s="25"/>
      <c r="BO309" s="25"/>
      <c r="BP309" s="25"/>
    </row>
    <row r="310" spans="2:68" ht="13.5" customHeight="1" x14ac:dyDescent="0.2">
      <c r="B310" s="22"/>
      <c r="C310" s="23"/>
      <c r="D310" s="23"/>
      <c r="E310" s="23"/>
      <c r="F310" s="24"/>
      <c r="G310" s="24"/>
      <c r="H310" s="24"/>
      <c r="I310" s="24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7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I310" s="25"/>
      <c r="BJ310" s="25"/>
      <c r="BK310" s="25"/>
      <c r="BL310" s="24"/>
      <c r="BM310" s="24"/>
      <c r="BN310" s="25"/>
      <c r="BO310" s="25"/>
      <c r="BP310" s="25"/>
    </row>
    <row r="311" spans="2:68" ht="13.5" customHeight="1" x14ac:dyDescent="0.2">
      <c r="B311" s="22"/>
      <c r="C311" s="23"/>
      <c r="D311" s="23"/>
      <c r="E311" s="23"/>
      <c r="F311" s="24"/>
      <c r="G311" s="24"/>
      <c r="H311" s="24"/>
      <c r="I311" s="24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7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I311" s="25"/>
      <c r="BJ311" s="25"/>
      <c r="BK311" s="25"/>
      <c r="BL311" s="24"/>
      <c r="BM311" s="24"/>
      <c r="BN311" s="25"/>
      <c r="BO311" s="25"/>
      <c r="BP311" s="25"/>
    </row>
    <row r="312" spans="2:68" ht="13.5" customHeight="1" x14ac:dyDescent="0.2">
      <c r="B312" s="22"/>
      <c r="C312" s="23"/>
      <c r="D312" s="23"/>
      <c r="E312" s="23"/>
      <c r="F312" s="24"/>
      <c r="G312" s="24"/>
      <c r="H312" s="24"/>
      <c r="I312" s="24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7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I312" s="25"/>
      <c r="BJ312" s="25"/>
      <c r="BK312" s="25"/>
      <c r="BL312" s="24"/>
      <c r="BM312" s="24"/>
      <c r="BN312" s="25"/>
      <c r="BO312" s="25"/>
      <c r="BP312" s="25"/>
    </row>
    <row r="313" spans="2:68" ht="13.5" customHeight="1" x14ac:dyDescent="0.2">
      <c r="B313" s="22"/>
      <c r="C313" s="23"/>
      <c r="D313" s="23"/>
      <c r="E313" s="23"/>
      <c r="F313" s="24"/>
      <c r="G313" s="24"/>
      <c r="H313" s="24"/>
      <c r="I313" s="24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7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I313" s="25"/>
      <c r="BJ313" s="25"/>
      <c r="BK313" s="25"/>
      <c r="BL313" s="24"/>
      <c r="BM313" s="24"/>
      <c r="BN313" s="25"/>
      <c r="BO313" s="25"/>
      <c r="BP313" s="25"/>
    </row>
    <row r="314" spans="2:68" ht="13.5" customHeight="1" x14ac:dyDescent="0.2">
      <c r="B314" s="22"/>
      <c r="C314" s="23"/>
      <c r="D314" s="23"/>
      <c r="E314" s="23"/>
      <c r="F314" s="24"/>
      <c r="G314" s="24"/>
      <c r="H314" s="24"/>
      <c r="I314" s="24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7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I314" s="25"/>
      <c r="BJ314" s="25"/>
      <c r="BK314" s="25"/>
      <c r="BL314" s="24"/>
      <c r="BM314" s="24"/>
      <c r="BN314" s="25"/>
      <c r="BO314" s="25"/>
      <c r="BP314" s="25"/>
    </row>
    <row r="315" spans="2:68" ht="13.5" customHeight="1" x14ac:dyDescent="0.2">
      <c r="B315" s="22"/>
      <c r="C315" s="23"/>
      <c r="D315" s="23"/>
      <c r="E315" s="23"/>
      <c r="F315" s="24"/>
      <c r="G315" s="24"/>
      <c r="H315" s="24"/>
      <c r="I315" s="24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7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I315" s="25"/>
      <c r="BJ315" s="25"/>
      <c r="BK315" s="25"/>
      <c r="BL315" s="24"/>
      <c r="BM315" s="24"/>
      <c r="BN315" s="25"/>
      <c r="BO315" s="25"/>
      <c r="BP315" s="25"/>
    </row>
    <row r="316" spans="2:68" ht="13.5" customHeight="1" x14ac:dyDescent="0.2">
      <c r="B316" s="22"/>
      <c r="C316" s="23"/>
      <c r="D316" s="23"/>
      <c r="E316" s="23"/>
      <c r="F316" s="24"/>
      <c r="G316" s="24"/>
      <c r="H316" s="24"/>
      <c r="I316" s="24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7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I316" s="25"/>
      <c r="BJ316" s="25"/>
      <c r="BK316" s="25"/>
      <c r="BL316" s="24"/>
      <c r="BM316" s="24"/>
      <c r="BN316" s="25"/>
      <c r="BO316" s="25"/>
      <c r="BP316" s="25"/>
    </row>
    <row r="317" spans="2:68" ht="13.5" customHeight="1" x14ac:dyDescent="0.2">
      <c r="B317" s="22"/>
      <c r="C317" s="23"/>
      <c r="D317" s="23"/>
      <c r="E317" s="23"/>
      <c r="F317" s="24"/>
      <c r="G317" s="24"/>
      <c r="H317" s="24"/>
      <c r="I317" s="24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7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I317" s="25"/>
      <c r="BJ317" s="25"/>
      <c r="BK317" s="25"/>
      <c r="BL317" s="24"/>
      <c r="BM317" s="24"/>
      <c r="BN317" s="25"/>
      <c r="BO317" s="25"/>
      <c r="BP317" s="25"/>
    </row>
    <row r="318" spans="2:68" ht="13.5" customHeight="1" x14ac:dyDescent="0.2">
      <c r="B318" s="22"/>
      <c r="C318" s="23"/>
      <c r="D318" s="23"/>
      <c r="E318" s="23"/>
      <c r="F318" s="24"/>
      <c r="G318" s="24"/>
      <c r="H318" s="24"/>
      <c r="I318" s="24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7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I318" s="25"/>
      <c r="BJ318" s="25"/>
      <c r="BK318" s="25"/>
      <c r="BL318" s="24"/>
      <c r="BM318" s="24"/>
      <c r="BN318" s="25"/>
      <c r="BO318" s="25"/>
      <c r="BP318" s="25"/>
    </row>
    <row r="319" spans="2:68" ht="13.5" customHeight="1" x14ac:dyDescent="0.2">
      <c r="B319" s="22"/>
      <c r="C319" s="23"/>
      <c r="D319" s="23"/>
      <c r="E319" s="23"/>
      <c r="F319" s="24"/>
      <c r="G319" s="24"/>
      <c r="H319" s="24"/>
      <c r="I319" s="24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7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I319" s="25"/>
      <c r="BJ319" s="25"/>
      <c r="BK319" s="25"/>
      <c r="BL319" s="24"/>
      <c r="BM319" s="24"/>
      <c r="BN319" s="25"/>
      <c r="BO319" s="25"/>
      <c r="BP319" s="25"/>
    </row>
    <row r="320" spans="2:68" ht="13.5" customHeight="1" x14ac:dyDescent="0.2">
      <c r="B320" s="22"/>
      <c r="C320" s="23"/>
      <c r="D320" s="23"/>
      <c r="E320" s="23"/>
      <c r="F320" s="24"/>
      <c r="G320" s="24"/>
      <c r="H320" s="24"/>
      <c r="I320" s="24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7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I320" s="25"/>
      <c r="BJ320" s="25"/>
      <c r="BK320" s="25"/>
      <c r="BL320" s="24"/>
      <c r="BM320" s="24"/>
      <c r="BN320" s="25"/>
      <c r="BO320" s="25"/>
      <c r="BP320" s="25"/>
    </row>
    <row r="321" spans="2:68" ht="13.5" customHeight="1" x14ac:dyDescent="0.2">
      <c r="B321" s="22"/>
      <c r="C321" s="23"/>
      <c r="D321" s="23"/>
      <c r="E321" s="23"/>
      <c r="F321" s="24"/>
      <c r="G321" s="24"/>
      <c r="H321" s="24"/>
      <c r="I321" s="24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7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I321" s="25"/>
      <c r="BJ321" s="25"/>
      <c r="BK321" s="25"/>
      <c r="BL321" s="24"/>
      <c r="BM321" s="24"/>
      <c r="BN321" s="25"/>
      <c r="BO321" s="25"/>
      <c r="BP321" s="25"/>
    </row>
    <row r="322" spans="2:68" ht="13.5" customHeight="1" x14ac:dyDescent="0.2">
      <c r="B322" s="22"/>
      <c r="C322" s="23"/>
      <c r="D322" s="23"/>
      <c r="E322" s="23"/>
      <c r="F322" s="24"/>
      <c r="G322" s="24"/>
      <c r="H322" s="24"/>
      <c r="I322" s="24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7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I322" s="25"/>
      <c r="BJ322" s="25"/>
      <c r="BK322" s="25"/>
      <c r="BL322" s="24"/>
      <c r="BM322" s="24"/>
      <c r="BN322" s="25"/>
      <c r="BO322" s="25"/>
      <c r="BP322" s="25"/>
    </row>
    <row r="323" spans="2:68" ht="13.5" customHeight="1" x14ac:dyDescent="0.2">
      <c r="B323" s="22"/>
      <c r="C323" s="23"/>
      <c r="D323" s="23"/>
      <c r="E323" s="23"/>
      <c r="F323" s="24"/>
      <c r="G323" s="24"/>
      <c r="H323" s="24"/>
      <c r="I323" s="24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7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I323" s="25"/>
      <c r="BJ323" s="25"/>
      <c r="BK323" s="25"/>
      <c r="BL323" s="24"/>
      <c r="BM323" s="24"/>
      <c r="BN323" s="25"/>
      <c r="BO323" s="25"/>
      <c r="BP323" s="25"/>
    </row>
    <row r="324" spans="2:68" ht="13.5" customHeight="1" x14ac:dyDescent="0.2">
      <c r="B324" s="22"/>
      <c r="C324" s="23"/>
      <c r="D324" s="23"/>
      <c r="E324" s="23"/>
      <c r="F324" s="24"/>
      <c r="G324" s="24"/>
      <c r="H324" s="24"/>
      <c r="I324" s="24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7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I324" s="25"/>
      <c r="BJ324" s="25"/>
      <c r="BK324" s="25"/>
      <c r="BL324" s="24"/>
      <c r="BM324" s="24"/>
      <c r="BN324" s="25"/>
      <c r="BO324" s="25"/>
      <c r="BP324" s="25"/>
    </row>
    <row r="325" spans="2:68" ht="13.5" customHeight="1" x14ac:dyDescent="0.2">
      <c r="B325" s="22"/>
      <c r="C325" s="23"/>
      <c r="D325" s="23"/>
      <c r="E325" s="23"/>
      <c r="F325" s="24"/>
      <c r="G325" s="24"/>
      <c r="H325" s="24"/>
      <c r="I325" s="24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7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I325" s="25"/>
      <c r="BJ325" s="25"/>
      <c r="BK325" s="25"/>
      <c r="BL325" s="24"/>
      <c r="BM325" s="24"/>
      <c r="BN325" s="25"/>
      <c r="BO325" s="25"/>
      <c r="BP325" s="25"/>
    </row>
    <row r="326" spans="2:68" ht="13.5" customHeight="1" x14ac:dyDescent="0.2">
      <c r="B326" s="22"/>
      <c r="C326" s="23"/>
      <c r="D326" s="23"/>
      <c r="E326" s="23"/>
      <c r="F326" s="24"/>
      <c r="G326" s="24"/>
      <c r="H326" s="24"/>
      <c r="I326" s="24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7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I326" s="25"/>
      <c r="BJ326" s="25"/>
      <c r="BK326" s="25"/>
      <c r="BL326" s="24"/>
      <c r="BM326" s="24"/>
      <c r="BN326" s="25"/>
      <c r="BO326" s="25"/>
      <c r="BP326" s="25"/>
    </row>
    <row r="327" spans="2:68" ht="13.5" customHeight="1" x14ac:dyDescent="0.2">
      <c r="B327" s="22"/>
      <c r="C327" s="23"/>
      <c r="D327" s="23"/>
      <c r="E327" s="23"/>
      <c r="F327" s="24"/>
      <c r="G327" s="24"/>
      <c r="H327" s="24"/>
      <c r="I327" s="24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7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I327" s="25"/>
      <c r="BJ327" s="25"/>
      <c r="BK327" s="25"/>
      <c r="BL327" s="24"/>
      <c r="BM327" s="24"/>
      <c r="BN327" s="25"/>
      <c r="BO327" s="25"/>
      <c r="BP327" s="25"/>
    </row>
    <row r="328" spans="2:68" ht="13.5" customHeight="1" x14ac:dyDescent="0.2">
      <c r="B328" s="22"/>
      <c r="C328" s="23"/>
      <c r="D328" s="23"/>
      <c r="E328" s="23"/>
      <c r="F328" s="24"/>
      <c r="G328" s="24"/>
      <c r="H328" s="24"/>
      <c r="I328" s="24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7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I328" s="25"/>
      <c r="BJ328" s="25"/>
      <c r="BK328" s="25"/>
      <c r="BL328" s="24"/>
      <c r="BM328" s="24"/>
      <c r="BN328" s="25"/>
      <c r="BO328" s="25"/>
      <c r="BP328" s="25"/>
    </row>
    <row r="329" spans="2:68" ht="13.5" customHeight="1" x14ac:dyDescent="0.2">
      <c r="B329" s="22"/>
      <c r="C329" s="23"/>
      <c r="D329" s="23"/>
      <c r="E329" s="23"/>
      <c r="F329" s="24"/>
      <c r="G329" s="24"/>
      <c r="H329" s="24"/>
      <c r="I329" s="24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7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I329" s="25"/>
      <c r="BJ329" s="25"/>
      <c r="BK329" s="25"/>
      <c r="BL329" s="24"/>
      <c r="BM329" s="24"/>
      <c r="BN329" s="25"/>
      <c r="BO329" s="25"/>
      <c r="BP329" s="25"/>
    </row>
    <row r="330" spans="2:68" ht="13.5" customHeight="1" x14ac:dyDescent="0.2">
      <c r="B330" s="22"/>
      <c r="C330" s="23"/>
      <c r="D330" s="23"/>
      <c r="E330" s="23"/>
      <c r="F330" s="24"/>
      <c r="G330" s="24"/>
      <c r="H330" s="24"/>
      <c r="I330" s="24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7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I330" s="25"/>
      <c r="BJ330" s="25"/>
      <c r="BK330" s="25"/>
      <c r="BL330" s="24"/>
      <c r="BM330" s="24"/>
      <c r="BN330" s="25"/>
      <c r="BO330" s="25"/>
      <c r="BP330" s="25"/>
    </row>
    <row r="331" spans="2:68" ht="13.5" customHeight="1" x14ac:dyDescent="0.2">
      <c r="B331" s="22"/>
      <c r="C331" s="23"/>
      <c r="D331" s="23"/>
      <c r="E331" s="23"/>
      <c r="F331" s="24"/>
      <c r="G331" s="24"/>
      <c r="H331" s="24"/>
      <c r="I331" s="24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7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I331" s="25"/>
      <c r="BJ331" s="25"/>
      <c r="BK331" s="25"/>
      <c r="BL331" s="24"/>
      <c r="BM331" s="24"/>
      <c r="BN331" s="25"/>
      <c r="BO331" s="25"/>
      <c r="BP331" s="25"/>
    </row>
    <row r="332" spans="2:68" ht="13.5" customHeight="1" x14ac:dyDescent="0.2">
      <c r="B332" s="22"/>
      <c r="C332" s="23"/>
      <c r="D332" s="23"/>
      <c r="E332" s="23"/>
      <c r="F332" s="24"/>
      <c r="G332" s="24"/>
      <c r="H332" s="24"/>
      <c r="I332" s="24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7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I332" s="25"/>
      <c r="BJ332" s="25"/>
      <c r="BK332" s="25"/>
      <c r="BL332" s="24"/>
      <c r="BM332" s="24"/>
      <c r="BN332" s="25"/>
      <c r="BO332" s="25"/>
      <c r="BP332" s="25"/>
    </row>
    <row r="333" spans="2:68" ht="13.5" customHeight="1" x14ac:dyDescent="0.2">
      <c r="B333" s="22"/>
      <c r="C333" s="23"/>
      <c r="D333" s="23"/>
      <c r="E333" s="23"/>
      <c r="F333" s="24"/>
      <c r="G333" s="24"/>
      <c r="H333" s="24"/>
      <c r="I333" s="24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7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I333" s="25"/>
      <c r="BJ333" s="25"/>
      <c r="BK333" s="25"/>
      <c r="BL333" s="24"/>
      <c r="BM333" s="24"/>
      <c r="BN333" s="25"/>
      <c r="BO333" s="25"/>
      <c r="BP333" s="25"/>
    </row>
    <row r="334" spans="2:68" ht="13.5" customHeight="1" x14ac:dyDescent="0.2">
      <c r="B334" s="22"/>
      <c r="C334" s="23"/>
      <c r="D334" s="23"/>
      <c r="E334" s="23"/>
      <c r="F334" s="24"/>
      <c r="G334" s="24"/>
      <c r="H334" s="24"/>
      <c r="I334" s="24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7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I334" s="25"/>
      <c r="BJ334" s="25"/>
      <c r="BK334" s="25"/>
      <c r="BL334" s="24"/>
      <c r="BM334" s="24"/>
      <c r="BN334" s="25"/>
      <c r="BO334" s="25"/>
      <c r="BP334" s="25"/>
    </row>
    <row r="335" spans="2:68" ht="13.5" customHeight="1" x14ac:dyDescent="0.2">
      <c r="B335" s="22"/>
      <c r="C335" s="23"/>
      <c r="D335" s="23"/>
      <c r="E335" s="23"/>
      <c r="F335" s="24"/>
      <c r="G335" s="24"/>
      <c r="H335" s="24"/>
      <c r="I335" s="24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7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I335" s="25"/>
      <c r="BJ335" s="25"/>
      <c r="BK335" s="25"/>
      <c r="BL335" s="24"/>
      <c r="BM335" s="24"/>
      <c r="BN335" s="25"/>
      <c r="BO335" s="25"/>
      <c r="BP335" s="25"/>
    </row>
    <row r="336" spans="2:68" ht="13.5" customHeight="1" x14ac:dyDescent="0.2">
      <c r="B336" s="22"/>
      <c r="C336" s="23"/>
      <c r="D336" s="23"/>
      <c r="E336" s="23"/>
      <c r="F336" s="24"/>
      <c r="G336" s="24"/>
      <c r="H336" s="24"/>
      <c r="I336" s="24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7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I336" s="25"/>
      <c r="BJ336" s="25"/>
      <c r="BK336" s="25"/>
      <c r="BL336" s="24"/>
      <c r="BM336" s="24"/>
      <c r="BN336" s="25"/>
      <c r="BO336" s="25"/>
      <c r="BP336" s="25"/>
    </row>
    <row r="337" spans="2:68" ht="13.5" customHeight="1" x14ac:dyDescent="0.2">
      <c r="B337" s="22"/>
      <c r="C337" s="23"/>
      <c r="D337" s="23"/>
      <c r="E337" s="23"/>
      <c r="F337" s="24"/>
      <c r="G337" s="24"/>
      <c r="H337" s="24"/>
      <c r="I337" s="24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7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I337" s="25"/>
      <c r="BJ337" s="25"/>
      <c r="BK337" s="25"/>
      <c r="BL337" s="24"/>
      <c r="BM337" s="24"/>
      <c r="BN337" s="25"/>
      <c r="BO337" s="25"/>
      <c r="BP337" s="25"/>
    </row>
    <row r="338" spans="2:68" ht="13.5" customHeight="1" x14ac:dyDescent="0.2">
      <c r="B338" s="22"/>
      <c r="C338" s="23"/>
      <c r="D338" s="23"/>
      <c r="E338" s="23"/>
      <c r="F338" s="24"/>
      <c r="G338" s="24"/>
      <c r="H338" s="24"/>
      <c r="I338" s="24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7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I338" s="25"/>
      <c r="BJ338" s="25"/>
      <c r="BK338" s="25"/>
      <c r="BL338" s="24"/>
      <c r="BM338" s="24"/>
      <c r="BN338" s="25"/>
      <c r="BO338" s="25"/>
      <c r="BP338" s="25"/>
    </row>
    <row r="339" spans="2:68" ht="13.5" customHeight="1" x14ac:dyDescent="0.2">
      <c r="B339" s="22"/>
      <c r="C339" s="23"/>
      <c r="D339" s="23"/>
      <c r="E339" s="23"/>
      <c r="F339" s="24"/>
      <c r="G339" s="24"/>
      <c r="H339" s="24"/>
      <c r="I339" s="24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7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I339" s="25"/>
      <c r="BJ339" s="25"/>
      <c r="BK339" s="25"/>
      <c r="BL339" s="24"/>
      <c r="BM339" s="24"/>
      <c r="BN339" s="25"/>
      <c r="BO339" s="25"/>
      <c r="BP339" s="25"/>
    </row>
    <row r="340" spans="2:68" ht="13.5" customHeight="1" x14ac:dyDescent="0.2">
      <c r="B340" s="22"/>
      <c r="C340" s="23"/>
      <c r="D340" s="23"/>
      <c r="E340" s="23"/>
      <c r="F340" s="24"/>
      <c r="G340" s="24"/>
      <c r="H340" s="24"/>
      <c r="I340" s="24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7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I340" s="25"/>
      <c r="BJ340" s="25"/>
      <c r="BK340" s="25"/>
      <c r="BL340" s="24"/>
      <c r="BM340" s="24"/>
      <c r="BN340" s="25"/>
      <c r="BO340" s="25"/>
      <c r="BP340" s="25"/>
    </row>
    <row r="341" spans="2:68" ht="13.5" customHeight="1" x14ac:dyDescent="0.2">
      <c r="B341" s="22"/>
      <c r="C341" s="23"/>
      <c r="D341" s="23"/>
      <c r="E341" s="23"/>
      <c r="F341" s="24"/>
      <c r="G341" s="24"/>
      <c r="H341" s="24"/>
      <c r="I341" s="24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7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I341" s="25"/>
      <c r="BJ341" s="25"/>
      <c r="BK341" s="25"/>
      <c r="BL341" s="24"/>
      <c r="BM341" s="24"/>
      <c r="BN341" s="25"/>
      <c r="BO341" s="25"/>
      <c r="BP341" s="25"/>
    </row>
    <row r="342" spans="2:68" ht="13.5" customHeight="1" x14ac:dyDescent="0.2">
      <c r="B342" s="22"/>
      <c r="C342" s="23"/>
      <c r="D342" s="23"/>
      <c r="E342" s="23"/>
      <c r="F342" s="24"/>
      <c r="G342" s="24"/>
      <c r="H342" s="24"/>
      <c r="I342" s="24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7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I342" s="25"/>
      <c r="BJ342" s="25"/>
      <c r="BK342" s="25"/>
      <c r="BL342" s="24"/>
      <c r="BM342" s="24"/>
      <c r="BN342" s="25"/>
      <c r="BO342" s="25"/>
      <c r="BP342" s="25"/>
    </row>
    <row r="343" spans="2:68" ht="13.5" customHeight="1" x14ac:dyDescent="0.2">
      <c r="B343" s="22"/>
      <c r="C343" s="23"/>
      <c r="D343" s="23"/>
      <c r="E343" s="23"/>
      <c r="F343" s="24"/>
      <c r="G343" s="24"/>
      <c r="H343" s="24"/>
      <c r="I343" s="24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7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I343" s="25"/>
      <c r="BJ343" s="25"/>
      <c r="BK343" s="25"/>
      <c r="BL343" s="24"/>
      <c r="BM343" s="24"/>
      <c r="BN343" s="25"/>
      <c r="BO343" s="25"/>
      <c r="BP343" s="25"/>
    </row>
    <row r="344" spans="2:68" ht="13.5" customHeight="1" x14ac:dyDescent="0.2">
      <c r="B344" s="22"/>
      <c r="C344" s="23"/>
      <c r="D344" s="23"/>
      <c r="E344" s="23"/>
      <c r="F344" s="24"/>
      <c r="G344" s="24"/>
      <c r="H344" s="24"/>
      <c r="I344" s="24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7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I344" s="25"/>
      <c r="BJ344" s="25"/>
      <c r="BK344" s="25"/>
      <c r="BL344" s="24"/>
      <c r="BM344" s="24"/>
      <c r="BN344" s="25"/>
      <c r="BO344" s="25"/>
      <c r="BP344" s="25"/>
    </row>
    <row r="345" spans="2:68" ht="13.5" customHeight="1" x14ac:dyDescent="0.2">
      <c r="B345" s="22"/>
      <c r="C345" s="23"/>
      <c r="D345" s="23"/>
      <c r="E345" s="23"/>
      <c r="F345" s="24"/>
      <c r="G345" s="24"/>
      <c r="H345" s="24"/>
      <c r="I345" s="24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7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I345" s="25"/>
      <c r="BJ345" s="25"/>
      <c r="BK345" s="25"/>
      <c r="BL345" s="24"/>
      <c r="BM345" s="24"/>
      <c r="BN345" s="25"/>
      <c r="BO345" s="25"/>
      <c r="BP345" s="25"/>
    </row>
    <row r="346" spans="2:68" ht="13.5" customHeight="1" x14ac:dyDescent="0.2">
      <c r="B346" s="22"/>
      <c r="C346" s="23"/>
      <c r="D346" s="23"/>
      <c r="E346" s="23"/>
      <c r="F346" s="24"/>
      <c r="G346" s="24"/>
      <c r="H346" s="24"/>
      <c r="I346" s="24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7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I346" s="25"/>
      <c r="BJ346" s="25"/>
      <c r="BK346" s="25"/>
      <c r="BL346" s="24"/>
      <c r="BM346" s="24"/>
      <c r="BN346" s="25"/>
      <c r="BO346" s="25"/>
      <c r="BP346" s="25"/>
    </row>
    <row r="347" spans="2:68" ht="13.5" customHeight="1" x14ac:dyDescent="0.2">
      <c r="B347" s="22"/>
      <c r="C347" s="23"/>
      <c r="D347" s="23"/>
      <c r="E347" s="23"/>
      <c r="F347" s="24"/>
      <c r="G347" s="24"/>
      <c r="H347" s="24"/>
      <c r="I347" s="24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7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I347" s="25"/>
      <c r="BJ347" s="25"/>
      <c r="BK347" s="25"/>
      <c r="BL347" s="24"/>
      <c r="BM347" s="24"/>
      <c r="BN347" s="25"/>
      <c r="BO347" s="25"/>
      <c r="BP347" s="25"/>
    </row>
    <row r="348" spans="2:68" ht="13.5" customHeight="1" x14ac:dyDescent="0.2">
      <c r="B348" s="22"/>
      <c r="C348" s="23"/>
      <c r="D348" s="23"/>
      <c r="E348" s="23"/>
      <c r="F348" s="24"/>
      <c r="G348" s="24"/>
      <c r="H348" s="24"/>
      <c r="I348" s="24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7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I348" s="25"/>
      <c r="BJ348" s="25"/>
      <c r="BK348" s="25"/>
      <c r="BL348" s="24"/>
      <c r="BM348" s="24"/>
      <c r="BN348" s="25"/>
      <c r="BO348" s="25"/>
      <c r="BP348" s="25"/>
    </row>
    <row r="349" spans="2:68" ht="13.5" customHeight="1" x14ac:dyDescent="0.2">
      <c r="B349" s="22"/>
      <c r="C349" s="23"/>
      <c r="D349" s="23"/>
      <c r="E349" s="23"/>
      <c r="F349" s="24"/>
      <c r="G349" s="24"/>
      <c r="H349" s="24"/>
      <c r="I349" s="24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7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I349" s="25"/>
      <c r="BJ349" s="25"/>
      <c r="BK349" s="25"/>
      <c r="BL349" s="24"/>
      <c r="BM349" s="24"/>
      <c r="BN349" s="25"/>
      <c r="BO349" s="25"/>
      <c r="BP349" s="25"/>
    </row>
    <row r="350" spans="2:68" ht="13.5" customHeight="1" x14ac:dyDescent="0.2">
      <c r="B350" s="22"/>
      <c r="C350" s="23"/>
      <c r="D350" s="23"/>
      <c r="E350" s="23"/>
      <c r="F350" s="24"/>
      <c r="G350" s="24"/>
      <c r="H350" s="24"/>
      <c r="I350" s="24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7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I350" s="25"/>
      <c r="BJ350" s="25"/>
      <c r="BK350" s="25"/>
      <c r="BL350" s="24"/>
      <c r="BM350" s="24"/>
      <c r="BN350" s="25"/>
      <c r="BO350" s="25"/>
      <c r="BP350" s="25"/>
    </row>
    <row r="351" spans="2:68" ht="13.5" customHeight="1" x14ac:dyDescent="0.2">
      <c r="B351" s="22"/>
      <c r="C351" s="23"/>
      <c r="D351" s="23"/>
      <c r="E351" s="23"/>
      <c r="F351" s="24"/>
      <c r="G351" s="24"/>
      <c r="H351" s="24"/>
      <c r="I351" s="24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7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I351" s="25"/>
      <c r="BJ351" s="25"/>
      <c r="BK351" s="25"/>
      <c r="BL351" s="24"/>
      <c r="BM351" s="24"/>
      <c r="BN351" s="25"/>
      <c r="BO351" s="25"/>
      <c r="BP351" s="25"/>
    </row>
    <row r="352" spans="2:68" ht="13.5" customHeight="1" x14ac:dyDescent="0.2">
      <c r="B352" s="22"/>
      <c r="C352" s="23"/>
      <c r="D352" s="23"/>
      <c r="E352" s="23"/>
      <c r="F352" s="24"/>
      <c r="G352" s="24"/>
      <c r="H352" s="24"/>
      <c r="I352" s="24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7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I352" s="25"/>
      <c r="BJ352" s="25"/>
      <c r="BK352" s="25"/>
      <c r="BL352" s="24"/>
      <c r="BM352" s="24"/>
      <c r="BN352" s="25"/>
      <c r="BO352" s="25"/>
      <c r="BP352" s="25"/>
    </row>
    <row r="353" spans="2:68" ht="13.5" customHeight="1" x14ac:dyDescent="0.2">
      <c r="B353" s="22"/>
      <c r="C353" s="23"/>
      <c r="D353" s="23"/>
      <c r="E353" s="23"/>
      <c r="F353" s="24"/>
      <c r="G353" s="24"/>
      <c r="H353" s="24"/>
      <c r="I353" s="24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7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I353" s="25"/>
      <c r="BJ353" s="25"/>
      <c r="BK353" s="25"/>
      <c r="BL353" s="24"/>
      <c r="BM353" s="24"/>
      <c r="BN353" s="25"/>
      <c r="BO353" s="25"/>
      <c r="BP353" s="25"/>
    </row>
    <row r="354" spans="2:68" ht="13.5" customHeight="1" x14ac:dyDescent="0.2">
      <c r="B354" s="22"/>
      <c r="C354" s="23"/>
      <c r="D354" s="23"/>
      <c r="E354" s="23"/>
      <c r="F354" s="24"/>
      <c r="G354" s="24"/>
      <c r="H354" s="24"/>
      <c r="I354" s="24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7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I354" s="25"/>
      <c r="BJ354" s="25"/>
      <c r="BK354" s="25"/>
      <c r="BL354" s="24"/>
      <c r="BM354" s="24"/>
      <c r="BN354" s="25"/>
      <c r="BO354" s="25"/>
      <c r="BP354" s="25"/>
    </row>
    <row r="355" spans="2:68" ht="13.5" customHeight="1" x14ac:dyDescent="0.2">
      <c r="B355" s="22"/>
      <c r="C355" s="23"/>
      <c r="D355" s="23"/>
      <c r="E355" s="23"/>
      <c r="F355" s="24"/>
      <c r="G355" s="24"/>
      <c r="H355" s="24"/>
      <c r="I355" s="24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7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I355" s="25"/>
      <c r="BJ355" s="25"/>
      <c r="BK355" s="25"/>
      <c r="BL355" s="24"/>
      <c r="BM355" s="24"/>
      <c r="BN355" s="25"/>
      <c r="BO355" s="25"/>
      <c r="BP355" s="25"/>
    </row>
    <row r="356" spans="2:68" ht="13.5" customHeight="1" x14ac:dyDescent="0.2">
      <c r="B356" s="22"/>
      <c r="C356" s="23"/>
      <c r="D356" s="23"/>
      <c r="E356" s="23"/>
      <c r="F356" s="24"/>
      <c r="G356" s="24"/>
      <c r="H356" s="24"/>
      <c r="I356" s="24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7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I356" s="25"/>
      <c r="BJ356" s="25"/>
      <c r="BK356" s="25"/>
      <c r="BL356" s="24"/>
      <c r="BM356" s="24"/>
      <c r="BN356" s="25"/>
      <c r="BO356" s="25"/>
      <c r="BP356" s="25"/>
    </row>
    <row r="357" spans="2:68" ht="13.5" customHeight="1" x14ac:dyDescent="0.2">
      <c r="B357" s="22"/>
      <c r="C357" s="23"/>
      <c r="D357" s="23"/>
      <c r="E357" s="23"/>
      <c r="F357" s="24"/>
      <c r="G357" s="24"/>
      <c r="H357" s="24"/>
      <c r="I357" s="24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7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I357" s="25"/>
      <c r="BJ357" s="25"/>
      <c r="BK357" s="25"/>
      <c r="BL357" s="24"/>
      <c r="BM357" s="24"/>
      <c r="BN357" s="25"/>
      <c r="BO357" s="25"/>
      <c r="BP357" s="25"/>
    </row>
    <row r="358" spans="2:68" ht="13.5" customHeight="1" x14ac:dyDescent="0.2">
      <c r="B358" s="22"/>
      <c r="C358" s="23"/>
      <c r="D358" s="23"/>
      <c r="E358" s="23"/>
      <c r="F358" s="24"/>
      <c r="G358" s="24"/>
      <c r="H358" s="24"/>
      <c r="I358" s="24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7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I358" s="25"/>
      <c r="BJ358" s="25"/>
      <c r="BK358" s="25"/>
      <c r="BL358" s="24"/>
      <c r="BM358" s="24"/>
      <c r="BN358" s="25"/>
      <c r="BO358" s="25"/>
      <c r="BP358" s="25"/>
    </row>
    <row r="359" spans="2:68" ht="13.5" customHeight="1" x14ac:dyDescent="0.2">
      <c r="B359" s="22"/>
      <c r="C359" s="23"/>
      <c r="D359" s="23"/>
      <c r="E359" s="23"/>
      <c r="F359" s="24"/>
      <c r="G359" s="24"/>
      <c r="H359" s="24"/>
      <c r="I359" s="24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7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I359" s="25"/>
      <c r="BJ359" s="25"/>
      <c r="BK359" s="25"/>
      <c r="BL359" s="24"/>
      <c r="BM359" s="24"/>
      <c r="BN359" s="25"/>
      <c r="BO359" s="25"/>
      <c r="BP359" s="25"/>
    </row>
    <row r="360" spans="2:68" ht="13.5" customHeight="1" x14ac:dyDescent="0.2">
      <c r="B360" s="22"/>
      <c r="C360" s="23"/>
      <c r="D360" s="23"/>
      <c r="E360" s="23"/>
      <c r="F360" s="24"/>
      <c r="G360" s="24"/>
      <c r="H360" s="24"/>
      <c r="I360" s="24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7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I360" s="25"/>
      <c r="BJ360" s="25"/>
      <c r="BK360" s="25"/>
      <c r="BL360" s="24"/>
      <c r="BM360" s="24"/>
      <c r="BN360" s="25"/>
      <c r="BO360" s="25"/>
      <c r="BP360" s="25"/>
    </row>
    <row r="361" spans="2:68" ht="13.5" customHeight="1" x14ac:dyDescent="0.2">
      <c r="B361" s="22"/>
      <c r="C361" s="23"/>
      <c r="D361" s="23"/>
      <c r="E361" s="23"/>
      <c r="F361" s="24"/>
      <c r="G361" s="24"/>
      <c r="H361" s="24"/>
      <c r="I361" s="24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7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I361" s="25"/>
      <c r="BJ361" s="25"/>
      <c r="BK361" s="25"/>
      <c r="BL361" s="24"/>
      <c r="BM361" s="24"/>
      <c r="BN361" s="25"/>
      <c r="BO361" s="25"/>
      <c r="BP361" s="25"/>
    </row>
    <row r="362" spans="2:68" ht="13.5" customHeight="1" x14ac:dyDescent="0.2">
      <c r="B362" s="22"/>
      <c r="C362" s="23"/>
      <c r="D362" s="23"/>
      <c r="E362" s="23"/>
      <c r="F362" s="24"/>
      <c r="G362" s="24"/>
      <c r="H362" s="24"/>
      <c r="I362" s="24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7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I362" s="25"/>
      <c r="BJ362" s="25"/>
      <c r="BK362" s="25"/>
      <c r="BL362" s="24"/>
      <c r="BM362" s="24"/>
      <c r="BN362" s="25"/>
      <c r="BO362" s="25"/>
      <c r="BP362" s="25"/>
    </row>
    <row r="363" spans="2:68" ht="13.5" customHeight="1" x14ac:dyDescent="0.2">
      <c r="B363" s="22"/>
      <c r="C363" s="23"/>
      <c r="D363" s="23"/>
      <c r="E363" s="23"/>
      <c r="F363" s="24"/>
      <c r="G363" s="24"/>
      <c r="H363" s="24"/>
      <c r="I363" s="24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7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I363" s="25"/>
      <c r="BJ363" s="25"/>
      <c r="BK363" s="25"/>
      <c r="BL363" s="24"/>
      <c r="BM363" s="24"/>
      <c r="BN363" s="25"/>
      <c r="BO363" s="25"/>
      <c r="BP363" s="25"/>
    </row>
    <row r="364" spans="2:68" ht="13.5" customHeight="1" x14ac:dyDescent="0.2">
      <c r="B364" s="22"/>
      <c r="C364" s="23"/>
      <c r="D364" s="23"/>
      <c r="E364" s="23"/>
      <c r="F364" s="24"/>
      <c r="G364" s="24"/>
      <c r="H364" s="24"/>
      <c r="I364" s="24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7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I364" s="25"/>
      <c r="BJ364" s="25"/>
      <c r="BK364" s="25"/>
      <c r="BL364" s="24"/>
      <c r="BM364" s="24"/>
      <c r="BN364" s="25"/>
      <c r="BO364" s="25"/>
      <c r="BP364" s="25"/>
    </row>
    <row r="365" spans="2:68" ht="13.5" customHeight="1" x14ac:dyDescent="0.2">
      <c r="B365" s="22"/>
      <c r="C365" s="23"/>
      <c r="D365" s="23"/>
      <c r="E365" s="23"/>
      <c r="F365" s="24"/>
      <c r="G365" s="24"/>
      <c r="H365" s="24"/>
      <c r="I365" s="24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7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I365" s="25"/>
      <c r="BJ365" s="25"/>
      <c r="BK365" s="25"/>
      <c r="BL365" s="24"/>
      <c r="BM365" s="24"/>
      <c r="BN365" s="25"/>
      <c r="BO365" s="25"/>
      <c r="BP365" s="25"/>
    </row>
    <row r="366" spans="2:68" ht="13.5" customHeight="1" x14ac:dyDescent="0.2">
      <c r="B366" s="22"/>
      <c r="C366" s="23"/>
      <c r="D366" s="23"/>
      <c r="E366" s="23"/>
      <c r="F366" s="24"/>
      <c r="G366" s="24"/>
      <c r="H366" s="24"/>
      <c r="I366" s="24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7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I366" s="25"/>
      <c r="BJ366" s="25"/>
      <c r="BK366" s="25"/>
      <c r="BL366" s="24"/>
      <c r="BM366" s="24"/>
      <c r="BN366" s="25"/>
      <c r="BO366" s="25"/>
      <c r="BP366" s="25"/>
    </row>
    <row r="367" spans="2:68" ht="13.5" customHeight="1" x14ac:dyDescent="0.2">
      <c r="B367" s="22"/>
      <c r="C367" s="23"/>
      <c r="D367" s="23"/>
      <c r="E367" s="23"/>
      <c r="F367" s="24"/>
      <c r="G367" s="24"/>
      <c r="H367" s="24"/>
      <c r="I367" s="24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7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I367" s="25"/>
      <c r="BJ367" s="25"/>
      <c r="BK367" s="25"/>
      <c r="BL367" s="24"/>
      <c r="BM367" s="24"/>
      <c r="BN367" s="25"/>
      <c r="BO367" s="25"/>
      <c r="BP367" s="25"/>
    </row>
    <row r="368" spans="2:68" ht="13.5" customHeight="1" x14ac:dyDescent="0.2">
      <c r="B368" s="22"/>
      <c r="C368" s="23"/>
      <c r="D368" s="23"/>
      <c r="E368" s="23"/>
      <c r="F368" s="24"/>
      <c r="G368" s="24"/>
      <c r="H368" s="24"/>
      <c r="I368" s="24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7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I368" s="25"/>
      <c r="BJ368" s="25"/>
      <c r="BK368" s="25"/>
      <c r="BL368" s="24"/>
      <c r="BM368" s="24"/>
      <c r="BN368" s="25"/>
      <c r="BO368" s="25"/>
      <c r="BP368" s="25"/>
    </row>
    <row r="369" spans="2:68" ht="13.5" customHeight="1" x14ac:dyDescent="0.2">
      <c r="B369" s="22"/>
      <c r="C369" s="23"/>
      <c r="D369" s="23"/>
      <c r="E369" s="23"/>
      <c r="F369" s="24"/>
      <c r="G369" s="24"/>
      <c r="H369" s="24"/>
      <c r="I369" s="24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7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I369" s="25"/>
      <c r="BJ369" s="25"/>
      <c r="BK369" s="25"/>
      <c r="BL369" s="24"/>
      <c r="BM369" s="24"/>
      <c r="BN369" s="25"/>
      <c r="BO369" s="25"/>
      <c r="BP369" s="25"/>
    </row>
    <row r="370" spans="2:68" ht="13.5" customHeight="1" x14ac:dyDescent="0.2">
      <c r="B370" s="22"/>
      <c r="C370" s="23"/>
      <c r="D370" s="23"/>
      <c r="E370" s="23"/>
      <c r="F370" s="24"/>
      <c r="G370" s="24"/>
      <c r="H370" s="24"/>
      <c r="I370" s="24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7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I370" s="25"/>
      <c r="BJ370" s="25"/>
      <c r="BK370" s="25"/>
      <c r="BL370" s="24"/>
      <c r="BM370" s="24"/>
      <c r="BN370" s="25"/>
      <c r="BO370" s="25"/>
      <c r="BP370" s="25"/>
    </row>
    <row r="371" spans="2:68" ht="13.5" customHeight="1" x14ac:dyDescent="0.2">
      <c r="B371" s="22"/>
      <c r="C371" s="23"/>
      <c r="D371" s="23"/>
      <c r="E371" s="23"/>
      <c r="F371" s="24"/>
      <c r="G371" s="24"/>
      <c r="H371" s="24"/>
      <c r="I371" s="24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7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I371" s="25"/>
      <c r="BJ371" s="25"/>
      <c r="BK371" s="25"/>
      <c r="BL371" s="24"/>
      <c r="BM371" s="24"/>
      <c r="BN371" s="25"/>
      <c r="BO371" s="25"/>
      <c r="BP371" s="25"/>
    </row>
    <row r="372" spans="2:68" ht="13.5" customHeight="1" x14ac:dyDescent="0.2">
      <c r="B372" s="22"/>
      <c r="C372" s="23"/>
      <c r="D372" s="23"/>
      <c r="E372" s="23"/>
      <c r="F372" s="24"/>
      <c r="G372" s="24"/>
      <c r="H372" s="24"/>
      <c r="I372" s="24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7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I372" s="25"/>
      <c r="BJ372" s="25"/>
      <c r="BK372" s="25"/>
      <c r="BL372" s="24"/>
      <c r="BM372" s="24"/>
      <c r="BN372" s="25"/>
      <c r="BO372" s="25"/>
      <c r="BP372" s="25"/>
    </row>
    <row r="373" spans="2:68" ht="13.5" customHeight="1" x14ac:dyDescent="0.2">
      <c r="B373" s="22"/>
      <c r="C373" s="23"/>
      <c r="D373" s="23"/>
      <c r="E373" s="23"/>
      <c r="F373" s="24"/>
      <c r="G373" s="24"/>
      <c r="H373" s="24"/>
      <c r="I373" s="24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7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I373" s="25"/>
      <c r="BJ373" s="25"/>
      <c r="BK373" s="25"/>
      <c r="BL373" s="24"/>
      <c r="BM373" s="24"/>
      <c r="BN373" s="25"/>
      <c r="BO373" s="25"/>
      <c r="BP373" s="25"/>
    </row>
    <row r="374" spans="2:68" ht="13.5" customHeight="1" x14ac:dyDescent="0.2">
      <c r="B374" s="22"/>
      <c r="C374" s="23"/>
      <c r="D374" s="23"/>
      <c r="E374" s="23"/>
      <c r="F374" s="24"/>
      <c r="G374" s="24"/>
      <c r="H374" s="24"/>
      <c r="I374" s="24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7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I374" s="25"/>
      <c r="BJ374" s="25"/>
      <c r="BK374" s="25"/>
      <c r="BL374" s="24"/>
      <c r="BM374" s="24"/>
      <c r="BN374" s="25"/>
      <c r="BO374" s="25"/>
      <c r="BP374" s="25"/>
    </row>
    <row r="375" spans="2:68" ht="13.5" customHeight="1" x14ac:dyDescent="0.2">
      <c r="B375" s="22"/>
      <c r="C375" s="23"/>
      <c r="D375" s="23"/>
      <c r="E375" s="23"/>
      <c r="F375" s="24"/>
      <c r="G375" s="24"/>
      <c r="H375" s="24"/>
      <c r="I375" s="24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7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I375" s="25"/>
      <c r="BJ375" s="25"/>
      <c r="BK375" s="25"/>
      <c r="BL375" s="24"/>
      <c r="BM375" s="24"/>
      <c r="BN375" s="25"/>
      <c r="BO375" s="25"/>
      <c r="BP375" s="25"/>
    </row>
    <row r="376" spans="2:68" ht="13.5" customHeight="1" x14ac:dyDescent="0.2">
      <c r="B376" s="22"/>
      <c r="C376" s="23"/>
      <c r="D376" s="23"/>
      <c r="E376" s="23"/>
      <c r="F376" s="24"/>
      <c r="G376" s="24"/>
      <c r="H376" s="24"/>
      <c r="I376" s="24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7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I376" s="25"/>
      <c r="BJ376" s="25"/>
      <c r="BK376" s="25"/>
      <c r="BL376" s="24"/>
      <c r="BM376" s="24"/>
      <c r="BN376" s="25"/>
      <c r="BO376" s="25"/>
      <c r="BP376" s="25"/>
    </row>
    <row r="377" spans="2:68" ht="13.5" customHeight="1" x14ac:dyDescent="0.2">
      <c r="B377" s="22"/>
      <c r="C377" s="23"/>
      <c r="D377" s="23"/>
      <c r="E377" s="23"/>
      <c r="F377" s="24"/>
      <c r="G377" s="24"/>
      <c r="H377" s="24"/>
      <c r="I377" s="24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7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I377" s="25"/>
      <c r="BJ377" s="25"/>
      <c r="BK377" s="25"/>
      <c r="BL377" s="24"/>
      <c r="BM377" s="24"/>
      <c r="BN377" s="25"/>
      <c r="BO377" s="25"/>
      <c r="BP377" s="25"/>
    </row>
    <row r="378" spans="2:68" ht="13.5" customHeight="1" x14ac:dyDescent="0.2">
      <c r="B378" s="22"/>
      <c r="C378" s="23"/>
      <c r="D378" s="23"/>
      <c r="E378" s="23"/>
      <c r="F378" s="24"/>
      <c r="G378" s="24"/>
      <c r="H378" s="24"/>
      <c r="I378" s="24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7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I378" s="25"/>
      <c r="BJ378" s="25"/>
      <c r="BK378" s="25"/>
      <c r="BL378" s="24"/>
      <c r="BM378" s="24"/>
      <c r="BN378" s="25"/>
      <c r="BO378" s="25"/>
      <c r="BP378" s="25"/>
    </row>
    <row r="379" spans="2:68" ht="13.5" customHeight="1" x14ac:dyDescent="0.2">
      <c r="B379" s="22"/>
      <c r="C379" s="23"/>
      <c r="D379" s="23"/>
      <c r="E379" s="23"/>
      <c r="F379" s="24"/>
      <c r="G379" s="24"/>
      <c r="H379" s="24"/>
      <c r="I379" s="24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7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I379" s="25"/>
      <c r="BJ379" s="25"/>
      <c r="BK379" s="25"/>
      <c r="BL379" s="24"/>
      <c r="BM379" s="24"/>
      <c r="BN379" s="25"/>
      <c r="BO379" s="25"/>
      <c r="BP379" s="25"/>
    </row>
    <row r="380" spans="2:68" ht="13.5" customHeight="1" x14ac:dyDescent="0.2">
      <c r="B380" s="22"/>
      <c r="C380" s="23"/>
      <c r="D380" s="23"/>
      <c r="E380" s="23"/>
      <c r="F380" s="24"/>
      <c r="G380" s="24"/>
      <c r="H380" s="24"/>
      <c r="I380" s="24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7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I380" s="25"/>
      <c r="BJ380" s="25"/>
      <c r="BK380" s="25"/>
      <c r="BL380" s="24"/>
      <c r="BM380" s="24"/>
      <c r="BN380" s="25"/>
      <c r="BO380" s="25"/>
      <c r="BP380" s="25"/>
    </row>
    <row r="381" spans="2:68" ht="13.5" customHeight="1" x14ac:dyDescent="0.2">
      <c r="B381" s="22"/>
      <c r="C381" s="23"/>
      <c r="D381" s="23"/>
      <c r="E381" s="23"/>
      <c r="F381" s="24"/>
      <c r="G381" s="24"/>
      <c r="H381" s="24"/>
      <c r="I381" s="24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7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I381" s="25"/>
      <c r="BJ381" s="25"/>
      <c r="BK381" s="25"/>
      <c r="BL381" s="24"/>
      <c r="BM381" s="24"/>
      <c r="BN381" s="25"/>
      <c r="BO381" s="25"/>
      <c r="BP381" s="25"/>
    </row>
    <row r="382" spans="2:68" ht="13.5" customHeight="1" x14ac:dyDescent="0.2">
      <c r="B382" s="22"/>
      <c r="C382" s="23"/>
      <c r="D382" s="23"/>
      <c r="E382" s="23"/>
      <c r="F382" s="24"/>
      <c r="G382" s="24"/>
      <c r="H382" s="24"/>
      <c r="I382" s="24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7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I382" s="25"/>
      <c r="BJ382" s="25"/>
      <c r="BK382" s="25"/>
      <c r="BL382" s="24"/>
      <c r="BM382" s="24"/>
      <c r="BN382" s="25"/>
      <c r="BO382" s="25"/>
      <c r="BP382" s="25"/>
    </row>
    <row r="383" spans="2:68" ht="13.5" customHeight="1" x14ac:dyDescent="0.2">
      <c r="B383" s="22"/>
      <c r="C383" s="23"/>
      <c r="D383" s="23"/>
      <c r="E383" s="23"/>
      <c r="F383" s="24"/>
      <c r="G383" s="24"/>
      <c r="H383" s="24"/>
      <c r="I383" s="24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7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I383" s="25"/>
      <c r="BJ383" s="25"/>
      <c r="BK383" s="25"/>
      <c r="BL383" s="24"/>
      <c r="BM383" s="24"/>
      <c r="BN383" s="25"/>
      <c r="BO383" s="25"/>
      <c r="BP383" s="25"/>
    </row>
    <row r="384" spans="2:68" ht="13.5" customHeight="1" x14ac:dyDescent="0.2">
      <c r="B384" s="22"/>
      <c r="C384" s="23"/>
      <c r="D384" s="23"/>
      <c r="E384" s="23"/>
      <c r="F384" s="24"/>
      <c r="G384" s="24"/>
      <c r="H384" s="24"/>
      <c r="I384" s="24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7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I384" s="25"/>
      <c r="BJ384" s="25"/>
      <c r="BK384" s="25"/>
      <c r="BL384" s="24"/>
      <c r="BM384" s="24"/>
      <c r="BN384" s="25"/>
      <c r="BO384" s="25"/>
      <c r="BP384" s="25"/>
    </row>
    <row r="385" spans="2:68" ht="13.5" customHeight="1" x14ac:dyDescent="0.2">
      <c r="B385" s="22"/>
      <c r="C385" s="23"/>
      <c r="D385" s="23"/>
      <c r="E385" s="23"/>
      <c r="F385" s="24"/>
      <c r="G385" s="24"/>
      <c r="H385" s="24"/>
      <c r="I385" s="24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7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I385" s="25"/>
      <c r="BJ385" s="25"/>
      <c r="BK385" s="25"/>
      <c r="BL385" s="24"/>
      <c r="BM385" s="24"/>
      <c r="BN385" s="25"/>
      <c r="BO385" s="25"/>
      <c r="BP385" s="25"/>
    </row>
    <row r="386" spans="2:68" ht="13.5" customHeight="1" x14ac:dyDescent="0.2">
      <c r="B386" s="22"/>
      <c r="C386" s="23"/>
      <c r="D386" s="23"/>
      <c r="E386" s="23"/>
      <c r="F386" s="24"/>
      <c r="G386" s="24"/>
      <c r="H386" s="24"/>
      <c r="I386" s="24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7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I386" s="25"/>
      <c r="BJ386" s="25"/>
      <c r="BK386" s="25"/>
      <c r="BL386" s="24"/>
      <c r="BM386" s="24"/>
      <c r="BN386" s="25"/>
      <c r="BO386" s="25"/>
      <c r="BP386" s="25"/>
    </row>
    <row r="387" spans="2:68" ht="13.5" customHeight="1" x14ac:dyDescent="0.2">
      <c r="B387" s="22"/>
      <c r="C387" s="23"/>
      <c r="D387" s="23"/>
      <c r="E387" s="23"/>
      <c r="F387" s="24"/>
      <c r="G387" s="24"/>
      <c r="H387" s="24"/>
      <c r="I387" s="24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7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I387" s="25"/>
      <c r="BJ387" s="25"/>
      <c r="BK387" s="25"/>
      <c r="BL387" s="24"/>
      <c r="BM387" s="24"/>
      <c r="BN387" s="25"/>
      <c r="BO387" s="25"/>
      <c r="BP387" s="25"/>
    </row>
    <row r="388" spans="2:68" ht="13.5" customHeight="1" x14ac:dyDescent="0.2">
      <c r="B388" s="22"/>
      <c r="C388" s="23"/>
      <c r="D388" s="23"/>
      <c r="E388" s="23"/>
      <c r="F388" s="24"/>
      <c r="G388" s="24"/>
      <c r="H388" s="24"/>
      <c r="I388" s="24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7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I388" s="25"/>
      <c r="BJ388" s="25"/>
      <c r="BK388" s="25"/>
      <c r="BL388" s="24"/>
      <c r="BM388" s="24"/>
      <c r="BN388" s="25"/>
      <c r="BO388" s="25"/>
      <c r="BP388" s="25"/>
    </row>
    <row r="389" spans="2:68" ht="13.5" customHeight="1" x14ac:dyDescent="0.2">
      <c r="B389" s="22"/>
      <c r="C389" s="23"/>
      <c r="D389" s="23"/>
      <c r="E389" s="23"/>
      <c r="F389" s="24"/>
      <c r="G389" s="24"/>
      <c r="H389" s="24"/>
      <c r="I389" s="24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7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I389" s="25"/>
      <c r="BJ389" s="25"/>
      <c r="BK389" s="25"/>
      <c r="BL389" s="24"/>
      <c r="BM389" s="24"/>
      <c r="BN389" s="25"/>
      <c r="BO389" s="25"/>
      <c r="BP389" s="25"/>
    </row>
    <row r="390" spans="2:68" ht="13.5" customHeight="1" x14ac:dyDescent="0.2">
      <c r="B390" s="22"/>
      <c r="C390" s="23"/>
      <c r="D390" s="23"/>
      <c r="E390" s="23"/>
      <c r="F390" s="24"/>
      <c r="G390" s="24"/>
      <c r="H390" s="24"/>
      <c r="I390" s="24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7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I390" s="25"/>
      <c r="BJ390" s="25"/>
      <c r="BK390" s="25"/>
      <c r="BL390" s="24"/>
      <c r="BM390" s="24"/>
      <c r="BN390" s="25"/>
      <c r="BO390" s="25"/>
      <c r="BP390" s="25"/>
    </row>
    <row r="391" spans="2:68" ht="13.5" customHeight="1" x14ac:dyDescent="0.2">
      <c r="B391" s="22"/>
      <c r="C391" s="23"/>
      <c r="D391" s="23"/>
      <c r="E391" s="23"/>
      <c r="F391" s="24"/>
      <c r="G391" s="24"/>
      <c r="H391" s="24"/>
      <c r="I391" s="24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7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I391" s="25"/>
      <c r="BJ391" s="25"/>
      <c r="BK391" s="25"/>
      <c r="BL391" s="24"/>
      <c r="BM391" s="24"/>
      <c r="BN391" s="25"/>
      <c r="BO391" s="25"/>
      <c r="BP391" s="25"/>
    </row>
    <row r="392" spans="2:68" ht="13.5" customHeight="1" x14ac:dyDescent="0.2">
      <c r="B392" s="22"/>
      <c r="C392" s="23"/>
      <c r="D392" s="23"/>
      <c r="E392" s="23"/>
      <c r="F392" s="24"/>
      <c r="G392" s="24"/>
      <c r="H392" s="24"/>
      <c r="I392" s="24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7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I392" s="25"/>
      <c r="BJ392" s="25"/>
      <c r="BK392" s="25"/>
      <c r="BL392" s="24"/>
      <c r="BM392" s="24"/>
      <c r="BN392" s="25"/>
      <c r="BO392" s="25"/>
      <c r="BP392" s="25"/>
    </row>
    <row r="393" spans="2:68" ht="13.5" customHeight="1" x14ac:dyDescent="0.2">
      <c r="B393" s="22"/>
      <c r="C393" s="23"/>
      <c r="D393" s="23"/>
      <c r="E393" s="23"/>
      <c r="F393" s="24"/>
      <c r="G393" s="24"/>
      <c r="H393" s="24"/>
      <c r="I393" s="24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7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I393" s="25"/>
      <c r="BJ393" s="25"/>
      <c r="BK393" s="25"/>
      <c r="BL393" s="24"/>
      <c r="BM393" s="24"/>
      <c r="BN393" s="25"/>
      <c r="BO393" s="25"/>
      <c r="BP393" s="25"/>
    </row>
    <row r="394" spans="2:68" ht="13.5" customHeight="1" x14ac:dyDescent="0.2">
      <c r="B394" s="22"/>
      <c r="C394" s="23"/>
      <c r="D394" s="23"/>
      <c r="E394" s="23"/>
      <c r="F394" s="24"/>
      <c r="G394" s="24"/>
      <c r="H394" s="24"/>
      <c r="I394" s="24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7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I394" s="25"/>
      <c r="BJ394" s="25"/>
      <c r="BK394" s="25"/>
      <c r="BL394" s="24"/>
      <c r="BM394" s="24"/>
      <c r="BN394" s="25"/>
      <c r="BO394" s="25"/>
      <c r="BP394" s="25"/>
    </row>
    <row r="395" spans="2:68" ht="13.5" customHeight="1" x14ac:dyDescent="0.2">
      <c r="B395" s="22"/>
      <c r="C395" s="23"/>
      <c r="D395" s="23"/>
      <c r="E395" s="23"/>
      <c r="F395" s="24"/>
      <c r="G395" s="24"/>
      <c r="H395" s="24"/>
      <c r="I395" s="24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7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I395" s="25"/>
      <c r="BJ395" s="25"/>
      <c r="BK395" s="25"/>
      <c r="BL395" s="24"/>
      <c r="BM395" s="24"/>
      <c r="BN395" s="25"/>
      <c r="BO395" s="25"/>
      <c r="BP395" s="25"/>
    </row>
    <row r="396" spans="2:68" ht="13.5" customHeight="1" x14ac:dyDescent="0.2">
      <c r="B396" s="22"/>
      <c r="C396" s="23"/>
      <c r="D396" s="23"/>
      <c r="E396" s="23"/>
      <c r="F396" s="24"/>
      <c r="G396" s="24"/>
      <c r="H396" s="24"/>
      <c r="I396" s="24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7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I396" s="25"/>
      <c r="BJ396" s="25"/>
      <c r="BK396" s="25"/>
      <c r="BL396" s="24"/>
      <c r="BM396" s="24"/>
      <c r="BN396" s="25"/>
      <c r="BO396" s="25"/>
      <c r="BP396" s="25"/>
    </row>
    <row r="397" spans="2:68" ht="13.5" customHeight="1" x14ac:dyDescent="0.2">
      <c r="B397" s="22"/>
      <c r="C397" s="23"/>
      <c r="D397" s="23"/>
      <c r="E397" s="23"/>
      <c r="F397" s="24"/>
      <c r="G397" s="24"/>
      <c r="H397" s="24"/>
      <c r="I397" s="24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7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I397" s="25"/>
      <c r="BJ397" s="25"/>
      <c r="BK397" s="25"/>
      <c r="BL397" s="24"/>
      <c r="BM397" s="24"/>
      <c r="BN397" s="25"/>
      <c r="BO397" s="25"/>
      <c r="BP397" s="25"/>
    </row>
    <row r="398" spans="2:68" ht="13.5" customHeight="1" x14ac:dyDescent="0.2">
      <c r="B398" s="22"/>
      <c r="C398" s="23"/>
      <c r="D398" s="23"/>
      <c r="E398" s="23"/>
      <c r="F398" s="24"/>
      <c r="G398" s="24"/>
      <c r="H398" s="24"/>
      <c r="I398" s="24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7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I398" s="25"/>
      <c r="BJ398" s="25"/>
      <c r="BK398" s="25"/>
      <c r="BL398" s="24"/>
      <c r="BM398" s="24"/>
      <c r="BN398" s="25"/>
      <c r="BO398" s="25"/>
      <c r="BP398" s="25"/>
    </row>
    <row r="399" spans="2:68" ht="13.5" customHeight="1" x14ac:dyDescent="0.2">
      <c r="B399" s="22"/>
      <c r="C399" s="23"/>
      <c r="D399" s="23"/>
      <c r="E399" s="23"/>
      <c r="F399" s="24"/>
      <c r="G399" s="24"/>
      <c r="H399" s="24"/>
      <c r="I399" s="24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7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I399" s="25"/>
      <c r="BJ399" s="25"/>
      <c r="BK399" s="25"/>
      <c r="BL399" s="24"/>
      <c r="BM399" s="24"/>
      <c r="BN399" s="25"/>
      <c r="BO399" s="25"/>
      <c r="BP399" s="25"/>
    </row>
    <row r="400" spans="2:68" ht="13.5" customHeight="1" x14ac:dyDescent="0.2">
      <c r="B400" s="22"/>
      <c r="C400" s="23"/>
      <c r="D400" s="23"/>
      <c r="E400" s="23"/>
      <c r="F400" s="24"/>
      <c r="G400" s="24"/>
      <c r="H400" s="24"/>
      <c r="I400" s="24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7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I400" s="25"/>
      <c r="BJ400" s="25"/>
      <c r="BK400" s="25"/>
      <c r="BL400" s="24"/>
      <c r="BM400" s="24"/>
      <c r="BN400" s="25"/>
      <c r="BO400" s="25"/>
      <c r="BP400" s="25"/>
    </row>
    <row r="401" spans="2:68" ht="13.5" customHeight="1" x14ac:dyDescent="0.2">
      <c r="B401" s="22"/>
      <c r="C401" s="23"/>
      <c r="D401" s="23"/>
      <c r="E401" s="23"/>
      <c r="F401" s="24"/>
      <c r="G401" s="24"/>
      <c r="H401" s="24"/>
      <c r="I401" s="24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7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I401" s="25"/>
      <c r="BJ401" s="25"/>
      <c r="BK401" s="25"/>
      <c r="BL401" s="24"/>
      <c r="BM401" s="24"/>
      <c r="BN401" s="25"/>
      <c r="BO401" s="25"/>
      <c r="BP401" s="25"/>
    </row>
    <row r="402" spans="2:68" ht="13.5" customHeight="1" x14ac:dyDescent="0.2">
      <c r="B402" s="22"/>
      <c r="C402" s="23"/>
      <c r="D402" s="23"/>
      <c r="E402" s="23"/>
      <c r="F402" s="24"/>
      <c r="G402" s="24"/>
      <c r="H402" s="24"/>
      <c r="I402" s="24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7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I402" s="25"/>
      <c r="BJ402" s="25"/>
      <c r="BK402" s="25"/>
      <c r="BL402" s="24"/>
      <c r="BM402" s="24"/>
      <c r="BN402" s="25"/>
      <c r="BO402" s="25"/>
      <c r="BP402" s="25"/>
    </row>
    <row r="403" spans="2:68" ht="13.5" customHeight="1" x14ac:dyDescent="0.2">
      <c r="B403" s="22"/>
      <c r="C403" s="23"/>
      <c r="D403" s="23"/>
      <c r="E403" s="23"/>
      <c r="F403" s="24"/>
      <c r="G403" s="24"/>
      <c r="H403" s="24"/>
      <c r="I403" s="24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7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I403" s="25"/>
      <c r="BJ403" s="25"/>
      <c r="BK403" s="25"/>
      <c r="BL403" s="24"/>
      <c r="BM403" s="24"/>
      <c r="BN403" s="25"/>
      <c r="BO403" s="25"/>
      <c r="BP403" s="25"/>
    </row>
    <row r="404" spans="2:68" ht="13.5" customHeight="1" x14ac:dyDescent="0.2">
      <c r="B404" s="22"/>
      <c r="C404" s="23"/>
      <c r="D404" s="23"/>
      <c r="E404" s="23"/>
      <c r="F404" s="24"/>
      <c r="G404" s="24"/>
      <c r="H404" s="24"/>
      <c r="I404" s="24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7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I404" s="25"/>
      <c r="BJ404" s="25"/>
      <c r="BK404" s="25"/>
      <c r="BL404" s="24"/>
      <c r="BM404" s="24"/>
      <c r="BN404" s="25"/>
      <c r="BO404" s="25"/>
      <c r="BP404" s="25"/>
    </row>
    <row r="405" spans="2:68" ht="13.5" customHeight="1" x14ac:dyDescent="0.2">
      <c r="B405" s="22"/>
      <c r="C405" s="23"/>
      <c r="D405" s="23"/>
      <c r="E405" s="23"/>
      <c r="F405" s="24"/>
      <c r="G405" s="24"/>
      <c r="H405" s="24"/>
      <c r="I405" s="24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7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I405" s="25"/>
      <c r="BJ405" s="25"/>
      <c r="BK405" s="25"/>
      <c r="BL405" s="24"/>
      <c r="BM405" s="24"/>
      <c r="BN405" s="25"/>
      <c r="BO405" s="25"/>
      <c r="BP405" s="25"/>
    </row>
    <row r="406" spans="2:68" ht="13.5" customHeight="1" x14ac:dyDescent="0.2">
      <c r="B406" s="22"/>
      <c r="C406" s="23"/>
      <c r="D406" s="23"/>
      <c r="E406" s="23"/>
      <c r="F406" s="24"/>
      <c r="G406" s="24"/>
      <c r="H406" s="24"/>
      <c r="I406" s="24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7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I406" s="25"/>
      <c r="BJ406" s="25"/>
      <c r="BK406" s="25"/>
      <c r="BL406" s="24"/>
      <c r="BM406" s="24"/>
      <c r="BN406" s="25"/>
      <c r="BO406" s="25"/>
      <c r="BP406" s="25"/>
    </row>
    <row r="407" spans="2:68" ht="13.5" customHeight="1" x14ac:dyDescent="0.2">
      <c r="B407" s="22"/>
      <c r="C407" s="23"/>
      <c r="D407" s="23"/>
      <c r="E407" s="23"/>
      <c r="F407" s="24"/>
      <c r="G407" s="24"/>
      <c r="H407" s="24"/>
      <c r="I407" s="24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7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I407" s="25"/>
      <c r="BJ407" s="25"/>
      <c r="BK407" s="25"/>
      <c r="BL407" s="24"/>
      <c r="BM407" s="24"/>
      <c r="BN407" s="25"/>
      <c r="BO407" s="25"/>
      <c r="BP407" s="25"/>
    </row>
    <row r="408" spans="2:68" ht="13.5" customHeight="1" x14ac:dyDescent="0.2">
      <c r="B408" s="22"/>
      <c r="C408" s="23"/>
      <c r="D408" s="23"/>
      <c r="E408" s="23"/>
      <c r="F408" s="24"/>
      <c r="G408" s="24"/>
      <c r="H408" s="24"/>
      <c r="I408" s="24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7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I408" s="25"/>
      <c r="BJ408" s="25"/>
      <c r="BK408" s="25"/>
      <c r="BL408" s="24"/>
      <c r="BM408" s="24"/>
      <c r="BN408" s="25"/>
      <c r="BO408" s="25"/>
      <c r="BP408" s="25"/>
    </row>
    <row r="409" spans="2:68" ht="13.5" customHeight="1" x14ac:dyDescent="0.2">
      <c r="B409" s="22"/>
      <c r="C409" s="23"/>
      <c r="D409" s="23"/>
      <c r="E409" s="23"/>
      <c r="F409" s="24"/>
      <c r="G409" s="24"/>
      <c r="H409" s="24"/>
      <c r="I409" s="24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7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I409" s="25"/>
      <c r="BJ409" s="25"/>
      <c r="BK409" s="25"/>
      <c r="BL409" s="24"/>
      <c r="BM409" s="24"/>
      <c r="BN409" s="25"/>
      <c r="BO409" s="25"/>
      <c r="BP409" s="25"/>
    </row>
    <row r="410" spans="2:68" ht="13.5" customHeight="1" x14ac:dyDescent="0.2">
      <c r="B410" s="22"/>
      <c r="C410" s="23"/>
      <c r="D410" s="23"/>
      <c r="E410" s="23"/>
      <c r="F410" s="24"/>
      <c r="G410" s="24"/>
      <c r="H410" s="24"/>
      <c r="I410" s="24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7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I410" s="25"/>
      <c r="BJ410" s="25"/>
      <c r="BK410" s="25"/>
      <c r="BL410" s="24"/>
      <c r="BM410" s="24"/>
      <c r="BN410" s="25"/>
      <c r="BO410" s="25"/>
      <c r="BP410" s="25"/>
    </row>
    <row r="411" spans="2:68" ht="13.5" customHeight="1" x14ac:dyDescent="0.2">
      <c r="B411" s="22"/>
      <c r="C411" s="23"/>
      <c r="D411" s="23"/>
      <c r="E411" s="23"/>
      <c r="F411" s="24"/>
      <c r="G411" s="24"/>
      <c r="H411" s="24"/>
      <c r="I411" s="24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7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I411" s="25"/>
      <c r="BJ411" s="25"/>
      <c r="BK411" s="25"/>
      <c r="BL411" s="24"/>
      <c r="BM411" s="24"/>
      <c r="BN411" s="25"/>
      <c r="BO411" s="25"/>
      <c r="BP411" s="25"/>
    </row>
    <row r="412" spans="2:68" ht="13.5" customHeight="1" x14ac:dyDescent="0.2">
      <c r="B412" s="22"/>
      <c r="C412" s="23"/>
      <c r="D412" s="23"/>
      <c r="E412" s="23"/>
      <c r="F412" s="24"/>
      <c r="G412" s="24"/>
      <c r="H412" s="24"/>
      <c r="I412" s="24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7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I412" s="25"/>
      <c r="BJ412" s="25"/>
      <c r="BK412" s="25"/>
      <c r="BL412" s="24"/>
      <c r="BM412" s="24"/>
      <c r="BN412" s="25"/>
      <c r="BO412" s="25"/>
      <c r="BP412" s="25"/>
    </row>
    <row r="413" spans="2:68" ht="13.5" customHeight="1" x14ac:dyDescent="0.2">
      <c r="B413" s="22"/>
      <c r="C413" s="23"/>
      <c r="D413" s="23"/>
      <c r="E413" s="23"/>
      <c r="F413" s="24"/>
      <c r="G413" s="24"/>
      <c r="H413" s="24"/>
      <c r="I413" s="24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7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I413" s="25"/>
      <c r="BJ413" s="25"/>
      <c r="BK413" s="25"/>
      <c r="BL413" s="24"/>
      <c r="BM413" s="24"/>
      <c r="BN413" s="25"/>
      <c r="BO413" s="25"/>
      <c r="BP413" s="25"/>
    </row>
    <row r="414" spans="2:68" ht="13.5" customHeight="1" x14ac:dyDescent="0.2">
      <c r="B414" s="22"/>
      <c r="C414" s="23"/>
      <c r="D414" s="23"/>
      <c r="E414" s="23"/>
      <c r="F414" s="24"/>
      <c r="G414" s="24"/>
      <c r="H414" s="24"/>
      <c r="I414" s="24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7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I414" s="25"/>
      <c r="BJ414" s="25"/>
      <c r="BK414" s="25"/>
      <c r="BL414" s="24"/>
      <c r="BM414" s="24"/>
      <c r="BN414" s="25"/>
      <c r="BO414" s="25"/>
      <c r="BP414" s="25"/>
    </row>
    <row r="415" spans="2:68" ht="13.5" customHeight="1" x14ac:dyDescent="0.2">
      <c r="B415" s="22"/>
      <c r="C415" s="23"/>
      <c r="D415" s="23"/>
      <c r="E415" s="23"/>
      <c r="F415" s="24"/>
      <c r="G415" s="24"/>
      <c r="H415" s="24"/>
      <c r="I415" s="24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7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I415" s="25"/>
      <c r="BJ415" s="25"/>
      <c r="BK415" s="25"/>
      <c r="BL415" s="24"/>
      <c r="BM415" s="24"/>
      <c r="BN415" s="25"/>
      <c r="BO415" s="25"/>
      <c r="BP415" s="25"/>
    </row>
    <row r="416" spans="2:68" ht="13.5" customHeight="1" x14ac:dyDescent="0.2">
      <c r="B416" s="22"/>
      <c r="C416" s="23"/>
      <c r="D416" s="23"/>
      <c r="E416" s="23"/>
      <c r="F416" s="24"/>
      <c r="G416" s="24"/>
      <c r="H416" s="24"/>
      <c r="I416" s="24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7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I416" s="25"/>
      <c r="BJ416" s="25"/>
      <c r="BK416" s="25"/>
      <c r="BL416" s="24"/>
      <c r="BM416" s="24"/>
      <c r="BN416" s="25"/>
      <c r="BO416" s="25"/>
      <c r="BP416" s="25"/>
    </row>
    <row r="417" spans="2:68" ht="13.5" customHeight="1" x14ac:dyDescent="0.2">
      <c r="B417" s="22"/>
      <c r="C417" s="23"/>
      <c r="D417" s="23"/>
      <c r="E417" s="23"/>
      <c r="F417" s="24"/>
      <c r="G417" s="24"/>
      <c r="H417" s="24"/>
      <c r="I417" s="24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7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I417" s="25"/>
      <c r="BJ417" s="25"/>
      <c r="BK417" s="25"/>
      <c r="BL417" s="24"/>
      <c r="BM417" s="24"/>
      <c r="BN417" s="25"/>
      <c r="BO417" s="25"/>
      <c r="BP417" s="25"/>
    </row>
    <row r="418" spans="2:68" ht="13.5" customHeight="1" x14ac:dyDescent="0.2">
      <c r="B418" s="22"/>
      <c r="C418" s="23"/>
      <c r="D418" s="23"/>
      <c r="E418" s="23"/>
      <c r="F418" s="24"/>
      <c r="G418" s="24"/>
      <c r="H418" s="24"/>
      <c r="I418" s="24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7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I418" s="25"/>
      <c r="BJ418" s="25"/>
      <c r="BK418" s="25"/>
      <c r="BL418" s="24"/>
      <c r="BM418" s="24"/>
      <c r="BN418" s="25"/>
      <c r="BO418" s="25"/>
      <c r="BP418" s="25"/>
    </row>
    <row r="419" spans="2:68" ht="13.5" customHeight="1" x14ac:dyDescent="0.2">
      <c r="B419" s="22"/>
      <c r="C419" s="23"/>
      <c r="D419" s="23"/>
      <c r="E419" s="23"/>
      <c r="F419" s="24"/>
      <c r="G419" s="24"/>
      <c r="H419" s="24"/>
      <c r="I419" s="24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7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I419" s="25"/>
      <c r="BJ419" s="25"/>
      <c r="BK419" s="25"/>
      <c r="BL419" s="24"/>
      <c r="BM419" s="24"/>
      <c r="BN419" s="25"/>
      <c r="BO419" s="25"/>
      <c r="BP419" s="25"/>
    </row>
    <row r="420" spans="2:68" ht="13.5" customHeight="1" x14ac:dyDescent="0.2">
      <c r="B420" s="22"/>
      <c r="C420" s="23"/>
      <c r="D420" s="23"/>
      <c r="E420" s="23"/>
      <c r="F420" s="24"/>
      <c r="G420" s="24"/>
      <c r="H420" s="24"/>
      <c r="I420" s="24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7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I420" s="25"/>
      <c r="BJ420" s="25"/>
      <c r="BK420" s="25"/>
      <c r="BL420" s="24"/>
      <c r="BM420" s="24"/>
      <c r="BN420" s="25"/>
      <c r="BO420" s="25"/>
      <c r="BP420" s="25"/>
    </row>
    <row r="421" spans="2:68" ht="13.5" customHeight="1" x14ac:dyDescent="0.2">
      <c r="B421" s="22"/>
      <c r="C421" s="23"/>
      <c r="D421" s="23"/>
      <c r="E421" s="23"/>
      <c r="F421" s="24"/>
      <c r="G421" s="24"/>
      <c r="H421" s="24"/>
      <c r="I421" s="24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7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I421" s="25"/>
      <c r="BJ421" s="25"/>
      <c r="BK421" s="25"/>
      <c r="BL421" s="24"/>
      <c r="BM421" s="24"/>
      <c r="BN421" s="25"/>
      <c r="BO421" s="25"/>
      <c r="BP421" s="25"/>
    </row>
    <row r="422" spans="2:68" ht="13.5" customHeight="1" x14ac:dyDescent="0.2">
      <c r="B422" s="22"/>
      <c r="C422" s="23"/>
      <c r="D422" s="23"/>
      <c r="E422" s="23"/>
      <c r="F422" s="24"/>
      <c r="G422" s="24"/>
      <c r="H422" s="24"/>
      <c r="I422" s="24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7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I422" s="25"/>
      <c r="BJ422" s="25"/>
      <c r="BK422" s="25"/>
      <c r="BL422" s="24"/>
      <c r="BM422" s="24"/>
      <c r="BN422" s="25"/>
      <c r="BO422" s="25"/>
      <c r="BP422" s="25"/>
    </row>
    <row r="423" spans="2:68" ht="13.5" customHeight="1" x14ac:dyDescent="0.2">
      <c r="B423" s="22"/>
      <c r="C423" s="23"/>
      <c r="D423" s="23"/>
      <c r="E423" s="23"/>
      <c r="F423" s="24"/>
      <c r="G423" s="24"/>
      <c r="H423" s="24"/>
      <c r="I423" s="24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7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I423" s="25"/>
      <c r="BJ423" s="25"/>
      <c r="BK423" s="25"/>
      <c r="BL423" s="24"/>
      <c r="BM423" s="24"/>
      <c r="BN423" s="25"/>
      <c r="BO423" s="25"/>
      <c r="BP423" s="25"/>
    </row>
    <row r="424" spans="2:68" ht="13.5" customHeight="1" x14ac:dyDescent="0.2">
      <c r="B424" s="22"/>
      <c r="C424" s="23"/>
      <c r="D424" s="23"/>
      <c r="E424" s="23"/>
      <c r="F424" s="24"/>
      <c r="G424" s="24"/>
      <c r="H424" s="24"/>
      <c r="I424" s="24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7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I424" s="25"/>
      <c r="BJ424" s="25"/>
      <c r="BK424" s="25"/>
      <c r="BL424" s="24"/>
      <c r="BM424" s="24"/>
      <c r="BN424" s="25"/>
      <c r="BO424" s="25"/>
      <c r="BP424" s="25"/>
    </row>
    <row r="425" spans="2:68" ht="13.5" customHeight="1" x14ac:dyDescent="0.2">
      <c r="B425" s="22"/>
      <c r="C425" s="23"/>
      <c r="D425" s="23"/>
      <c r="E425" s="23"/>
      <c r="F425" s="24"/>
      <c r="G425" s="24"/>
      <c r="H425" s="24"/>
      <c r="I425" s="24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7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I425" s="25"/>
      <c r="BJ425" s="25"/>
      <c r="BK425" s="25"/>
      <c r="BL425" s="24"/>
      <c r="BM425" s="24"/>
      <c r="BN425" s="25"/>
      <c r="BO425" s="25"/>
      <c r="BP425" s="25"/>
    </row>
    <row r="426" spans="2:68" ht="13.5" customHeight="1" x14ac:dyDescent="0.2">
      <c r="B426" s="22"/>
      <c r="C426" s="23"/>
      <c r="D426" s="23"/>
      <c r="E426" s="23"/>
      <c r="F426" s="24"/>
      <c r="G426" s="24"/>
      <c r="H426" s="24"/>
      <c r="I426" s="24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7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I426" s="25"/>
      <c r="BJ426" s="25"/>
      <c r="BK426" s="25"/>
      <c r="BL426" s="24"/>
      <c r="BM426" s="24"/>
      <c r="BN426" s="25"/>
      <c r="BO426" s="25"/>
      <c r="BP426" s="25"/>
    </row>
    <row r="427" spans="2:68" ht="13.5" customHeight="1" x14ac:dyDescent="0.2">
      <c r="B427" s="22"/>
      <c r="C427" s="23"/>
      <c r="D427" s="23"/>
      <c r="E427" s="23"/>
      <c r="F427" s="24"/>
      <c r="G427" s="24"/>
      <c r="H427" s="24"/>
      <c r="I427" s="24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7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I427" s="25"/>
      <c r="BJ427" s="25"/>
      <c r="BK427" s="25"/>
      <c r="BL427" s="24"/>
      <c r="BM427" s="24"/>
      <c r="BN427" s="25"/>
      <c r="BO427" s="25"/>
      <c r="BP427" s="25"/>
    </row>
    <row r="428" spans="2:68" ht="13.5" customHeight="1" x14ac:dyDescent="0.2">
      <c r="B428" s="22"/>
      <c r="C428" s="23"/>
      <c r="D428" s="23"/>
      <c r="E428" s="23"/>
      <c r="F428" s="24"/>
      <c r="G428" s="24"/>
      <c r="H428" s="24"/>
      <c r="I428" s="24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7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I428" s="25"/>
      <c r="BJ428" s="25"/>
      <c r="BK428" s="25"/>
      <c r="BL428" s="24"/>
      <c r="BM428" s="24"/>
      <c r="BN428" s="25"/>
      <c r="BO428" s="25"/>
      <c r="BP428" s="25"/>
    </row>
    <row r="429" spans="2:68" ht="13.5" customHeight="1" x14ac:dyDescent="0.2">
      <c r="B429" s="22"/>
      <c r="C429" s="23"/>
      <c r="D429" s="23"/>
      <c r="E429" s="23"/>
      <c r="F429" s="24"/>
      <c r="G429" s="24"/>
      <c r="H429" s="24"/>
      <c r="I429" s="24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7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I429" s="25"/>
      <c r="BJ429" s="25"/>
      <c r="BK429" s="25"/>
      <c r="BL429" s="24"/>
      <c r="BM429" s="24"/>
      <c r="BN429" s="25"/>
      <c r="BO429" s="25"/>
      <c r="BP429" s="25"/>
    </row>
    <row r="430" spans="2:68" ht="13.5" customHeight="1" x14ac:dyDescent="0.2">
      <c r="B430" s="22"/>
      <c r="C430" s="23"/>
      <c r="D430" s="23"/>
      <c r="E430" s="23"/>
      <c r="F430" s="24"/>
      <c r="G430" s="24"/>
      <c r="H430" s="24"/>
      <c r="I430" s="24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7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I430" s="25"/>
      <c r="BJ430" s="25"/>
      <c r="BK430" s="25"/>
      <c r="BL430" s="24"/>
      <c r="BM430" s="24"/>
      <c r="BN430" s="25"/>
      <c r="BO430" s="25"/>
      <c r="BP430" s="25"/>
    </row>
    <row r="431" spans="2:68" ht="13.5" customHeight="1" x14ac:dyDescent="0.2">
      <c r="B431" s="22"/>
      <c r="C431" s="23"/>
      <c r="D431" s="23"/>
      <c r="E431" s="23"/>
      <c r="F431" s="24"/>
      <c r="G431" s="24"/>
      <c r="H431" s="24"/>
      <c r="I431" s="24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7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I431" s="25"/>
      <c r="BJ431" s="25"/>
      <c r="BK431" s="25"/>
      <c r="BL431" s="24"/>
      <c r="BM431" s="24"/>
      <c r="BN431" s="25"/>
      <c r="BO431" s="25"/>
      <c r="BP431" s="25"/>
    </row>
    <row r="432" spans="2:68" ht="13.5" customHeight="1" x14ac:dyDescent="0.2">
      <c r="B432" s="22"/>
      <c r="C432" s="23"/>
      <c r="D432" s="23"/>
      <c r="E432" s="23"/>
      <c r="F432" s="24"/>
      <c r="G432" s="24"/>
      <c r="H432" s="24"/>
      <c r="I432" s="24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7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I432" s="25"/>
      <c r="BJ432" s="25"/>
      <c r="BK432" s="25"/>
      <c r="BL432" s="24"/>
      <c r="BM432" s="24"/>
      <c r="BN432" s="25"/>
      <c r="BO432" s="25"/>
      <c r="BP432" s="25"/>
    </row>
    <row r="433" spans="2:68" ht="13.5" customHeight="1" x14ac:dyDescent="0.2">
      <c r="B433" s="22"/>
      <c r="C433" s="23"/>
      <c r="D433" s="23"/>
      <c r="E433" s="23"/>
      <c r="F433" s="24"/>
      <c r="G433" s="24"/>
      <c r="H433" s="24"/>
      <c r="I433" s="24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7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I433" s="25"/>
      <c r="BJ433" s="25"/>
      <c r="BK433" s="25"/>
      <c r="BL433" s="24"/>
      <c r="BM433" s="24"/>
      <c r="BN433" s="25"/>
      <c r="BO433" s="25"/>
      <c r="BP433" s="25"/>
    </row>
    <row r="434" spans="2:68" ht="13.5" customHeight="1" x14ac:dyDescent="0.2">
      <c r="B434" s="22"/>
      <c r="C434" s="23"/>
      <c r="D434" s="23"/>
      <c r="E434" s="23"/>
      <c r="F434" s="24"/>
      <c r="G434" s="24"/>
      <c r="H434" s="24"/>
      <c r="I434" s="24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7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I434" s="25"/>
      <c r="BJ434" s="25"/>
      <c r="BK434" s="25"/>
      <c r="BL434" s="24"/>
      <c r="BM434" s="24"/>
      <c r="BN434" s="25"/>
      <c r="BO434" s="25"/>
      <c r="BP434" s="25"/>
    </row>
    <row r="435" spans="2:68" ht="13.5" customHeight="1" x14ac:dyDescent="0.2">
      <c r="B435" s="22"/>
      <c r="C435" s="23"/>
      <c r="D435" s="23"/>
      <c r="E435" s="23"/>
      <c r="F435" s="24"/>
      <c r="G435" s="24"/>
      <c r="H435" s="24"/>
      <c r="I435" s="24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7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I435" s="25"/>
      <c r="BJ435" s="25"/>
      <c r="BK435" s="25"/>
      <c r="BL435" s="24"/>
      <c r="BM435" s="24"/>
      <c r="BN435" s="25"/>
      <c r="BO435" s="25"/>
      <c r="BP435" s="25"/>
    </row>
    <row r="436" spans="2:68" ht="13.5" customHeight="1" x14ac:dyDescent="0.2">
      <c r="B436" s="22"/>
      <c r="C436" s="23"/>
      <c r="D436" s="23"/>
      <c r="E436" s="23"/>
      <c r="F436" s="24"/>
      <c r="G436" s="24"/>
      <c r="H436" s="24"/>
      <c r="I436" s="24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7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I436" s="25"/>
      <c r="BJ436" s="25"/>
      <c r="BK436" s="25"/>
      <c r="BL436" s="24"/>
      <c r="BM436" s="24"/>
      <c r="BN436" s="25"/>
      <c r="BO436" s="25"/>
      <c r="BP436" s="25"/>
    </row>
    <row r="437" spans="2:68" ht="13.5" customHeight="1" x14ac:dyDescent="0.2">
      <c r="B437" s="22"/>
      <c r="C437" s="23"/>
      <c r="D437" s="23"/>
      <c r="E437" s="23"/>
      <c r="F437" s="24"/>
      <c r="G437" s="24"/>
      <c r="H437" s="24"/>
      <c r="I437" s="24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7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I437" s="25"/>
      <c r="BJ437" s="25"/>
      <c r="BK437" s="25"/>
      <c r="BL437" s="24"/>
      <c r="BM437" s="24"/>
      <c r="BN437" s="25"/>
      <c r="BO437" s="25"/>
      <c r="BP437" s="25"/>
    </row>
    <row r="438" spans="2:68" ht="13.5" customHeight="1" x14ac:dyDescent="0.2">
      <c r="B438" s="22"/>
      <c r="C438" s="23"/>
      <c r="D438" s="23"/>
      <c r="E438" s="23"/>
      <c r="F438" s="24"/>
      <c r="G438" s="24"/>
      <c r="H438" s="24"/>
      <c r="I438" s="24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7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I438" s="25"/>
      <c r="BJ438" s="25"/>
      <c r="BK438" s="25"/>
      <c r="BL438" s="24"/>
      <c r="BM438" s="24"/>
      <c r="BN438" s="25"/>
      <c r="BO438" s="25"/>
      <c r="BP438" s="25"/>
    </row>
    <row r="439" spans="2:68" ht="13.5" customHeight="1" x14ac:dyDescent="0.2">
      <c r="B439" s="22"/>
      <c r="C439" s="23"/>
      <c r="D439" s="23"/>
      <c r="E439" s="23"/>
      <c r="F439" s="24"/>
      <c r="G439" s="24"/>
      <c r="H439" s="24"/>
      <c r="I439" s="24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7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I439" s="25"/>
      <c r="BJ439" s="25"/>
      <c r="BK439" s="25"/>
      <c r="BL439" s="24"/>
      <c r="BM439" s="24"/>
      <c r="BN439" s="25"/>
      <c r="BO439" s="25"/>
      <c r="BP439" s="25"/>
    </row>
    <row r="440" spans="2:68" ht="13.5" customHeight="1" x14ac:dyDescent="0.2">
      <c r="B440" s="22"/>
      <c r="C440" s="23"/>
      <c r="D440" s="23"/>
      <c r="E440" s="23"/>
      <c r="F440" s="24"/>
      <c r="G440" s="24"/>
      <c r="H440" s="24"/>
      <c r="I440" s="24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7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I440" s="25"/>
      <c r="BJ440" s="25"/>
      <c r="BK440" s="25"/>
      <c r="BL440" s="24"/>
      <c r="BM440" s="24"/>
      <c r="BN440" s="25"/>
      <c r="BO440" s="25"/>
      <c r="BP440" s="25"/>
    </row>
    <row r="441" spans="2:68" ht="13.5" customHeight="1" x14ac:dyDescent="0.2">
      <c r="B441" s="22"/>
      <c r="C441" s="23"/>
      <c r="D441" s="23"/>
      <c r="E441" s="23"/>
      <c r="F441" s="24"/>
      <c r="G441" s="24"/>
      <c r="H441" s="24"/>
      <c r="I441" s="24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7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I441" s="25"/>
      <c r="BJ441" s="25"/>
      <c r="BK441" s="25"/>
      <c r="BL441" s="24"/>
      <c r="BM441" s="24"/>
      <c r="BN441" s="25"/>
      <c r="BO441" s="25"/>
      <c r="BP441" s="25"/>
    </row>
    <row r="442" spans="2:68" ht="13.5" customHeight="1" x14ac:dyDescent="0.2">
      <c r="B442" s="22"/>
      <c r="C442" s="23"/>
      <c r="D442" s="23"/>
      <c r="E442" s="23"/>
      <c r="F442" s="24"/>
      <c r="G442" s="24"/>
      <c r="H442" s="24"/>
      <c r="I442" s="24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7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I442" s="25"/>
      <c r="BJ442" s="25"/>
      <c r="BK442" s="25"/>
      <c r="BL442" s="24"/>
      <c r="BM442" s="24"/>
      <c r="BN442" s="25"/>
      <c r="BO442" s="25"/>
      <c r="BP442" s="25"/>
    </row>
    <row r="443" spans="2:68" ht="13.5" customHeight="1" x14ac:dyDescent="0.2">
      <c r="B443" s="22"/>
      <c r="C443" s="23"/>
      <c r="D443" s="23"/>
      <c r="E443" s="23"/>
      <c r="F443" s="24"/>
      <c r="G443" s="24"/>
      <c r="H443" s="24"/>
      <c r="I443" s="24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7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I443" s="25"/>
      <c r="BJ443" s="25"/>
      <c r="BK443" s="25"/>
      <c r="BL443" s="24"/>
      <c r="BM443" s="24"/>
      <c r="BN443" s="25"/>
      <c r="BO443" s="25"/>
      <c r="BP443" s="25"/>
    </row>
    <row r="444" spans="2:68" ht="13.5" customHeight="1" x14ac:dyDescent="0.2">
      <c r="B444" s="22"/>
      <c r="C444" s="23"/>
      <c r="D444" s="23"/>
      <c r="E444" s="23"/>
      <c r="F444" s="24"/>
      <c r="G444" s="24"/>
      <c r="H444" s="24"/>
      <c r="I444" s="24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7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I444" s="25"/>
      <c r="BJ444" s="25"/>
      <c r="BK444" s="25"/>
      <c r="BL444" s="24"/>
      <c r="BM444" s="24"/>
      <c r="BN444" s="25"/>
      <c r="BO444" s="25"/>
      <c r="BP444" s="25"/>
    </row>
    <row r="445" spans="2:68" ht="13.5" customHeight="1" x14ac:dyDescent="0.2">
      <c r="B445" s="22"/>
      <c r="C445" s="23"/>
      <c r="D445" s="23"/>
      <c r="E445" s="23"/>
      <c r="F445" s="24"/>
      <c r="G445" s="24"/>
      <c r="H445" s="24"/>
      <c r="I445" s="24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7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I445" s="25"/>
      <c r="BJ445" s="25"/>
      <c r="BK445" s="25"/>
      <c r="BL445" s="24"/>
      <c r="BM445" s="24"/>
      <c r="BN445" s="25"/>
      <c r="BO445" s="25"/>
      <c r="BP445" s="25"/>
    </row>
    <row r="446" spans="2:68" ht="13.5" customHeight="1" x14ac:dyDescent="0.2">
      <c r="B446" s="22"/>
      <c r="C446" s="23"/>
      <c r="D446" s="23"/>
      <c r="E446" s="23"/>
      <c r="F446" s="24"/>
      <c r="G446" s="24"/>
      <c r="H446" s="24"/>
      <c r="I446" s="24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7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I446" s="25"/>
      <c r="BJ446" s="25"/>
      <c r="BK446" s="25"/>
      <c r="BL446" s="24"/>
      <c r="BM446" s="24"/>
      <c r="BN446" s="25"/>
      <c r="BO446" s="25"/>
      <c r="BP446" s="25"/>
    </row>
    <row r="447" spans="2:68" ht="13.5" customHeight="1" x14ac:dyDescent="0.2">
      <c r="B447" s="22"/>
      <c r="C447" s="23"/>
      <c r="D447" s="23"/>
      <c r="E447" s="23"/>
      <c r="F447" s="24"/>
      <c r="G447" s="24"/>
      <c r="H447" s="24"/>
      <c r="I447" s="24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7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I447" s="25"/>
      <c r="BJ447" s="25"/>
      <c r="BK447" s="25"/>
      <c r="BL447" s="24"/>
      <c r="BM447" s="24"/>
      <c r="BN447" s="25"/>
      <c r="BO447" s="25"/>
      <c r="BP447" s="25"/>
    </row>
    <row r="448" spans="2:68" ht="13.5" customHeight="1" x14ac:dyDescent="0.2">
      <c r="B448" s="22"/>
      <c r="C448" s="23"/>
      <c r="D448" s="23"/>
      <c r="E448" s="23"/>
      <c r="F448" s="24"/>
      <c r="G448" s="24"/>
      <c r="H448" s="24"/>
      <c r="I448" s="24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7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I448" s="25"/>
      <c r="BJ448" s="25"/>
      <c r="BK448" s="25"/>
      <c r="BL448" s="24"/>
      <c r="BM448" s="24"/>
      <c r="BN448" s="25"/>
      <c r="BO448" s="25"/>
      <c r="BP448" s="25"/>
    </row>
    <row r="449" spans="2:68" ht="13.5" customHeight="1" x14ac:dyDescent="0.2">
      <c r="B449" s="22"/>
      <c r="C449" s="23"/>
      <c r="D449" s="23"/>
      <c r="E449" s="23"/>
      <c r="F449" s="24"/>
      <c r="G449" s="24"/>
      <c r="H449" s="24"/>
      <c r="I449" s="24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7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I449" s="25"/>
      <c r="BJ449" s="25"/>
      <c r="BK449" s="25"/>
      <c r="BL449" s="24"/>
      <c r="BM449" s="24"/>
      <c r="BN449" s="25"/>
      <c r="BO449" s="25"/>
      <c r="BP449" s="25"/>
    </row>
    <row r="450" spans="2:68" ht="13.5" customHeight="1" x14ac:dyDescent="0.2">
      <c r="B450" s="22"/>
      <c r="C450" s="23"/>
      <c r="D450" s="23"/>
      <c r="E450" s="23"/>
      <c r="F450" s="24"/>
      <c r="G450" s="24"/>
      <c r="H450" s="24"/>
      <c r="I450" s="24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7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I450" s="25"/>
      <c r="BJ450" s="25"/>
      <c r="BK450" s="25"/>
      <c r="BL450" s="24"/>
      <c r="BM450" s="24"/>
      <c r="BN450" s="25"/>
      <c r="BO450" s="25"/>
      <c r="BP450" s="25"/>
    </row>
    <row r="451" spans="2:68" ht="13.5" customHeight="1" x14ac:dyDescent="0.2">
      <c r="B451" s="22"/>
      <c r="C451" s="23"/>
      <c r="D451" s="23"/>
      <c r="E451" s="23"/>
      <c r="F451" s="24"/>
      <c r="G451" s="24"/>
      <c r="H451" s="24"/>
      <c r="I451" s="24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7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I451" s="25"/>
      <c r="BJ451" s="25"/>
      <c r="BK451" s="25"/>
      <c r="BL451" s="24"/>
      <c r="BM451" s="24"/>
      <c r="BN451" s="25"/>
      <c r="BO451" s="25"/>
      <c r="BP451" s="25"/>
    </row>
    <row r="452" spans="2:68" ht="13.5" customHeight="1" x14ac:dyDescent="0.2">
      <c r="B452" s="22"/>
      <c r="C452" s="23"/>
      <c r="D452" s="23"/>
      <c r="E452" s="23"/>
      <c r="F452" s="24"/>
      <c r="G452" s="24"/>
      <c r="H452" s="24"/>
      <c r="I452" s="24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7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I452" s="25"/>
      <c r="BJ452" s="25"/>
      <c r="BK452" s="25"/>
      <c r="BL452" s="24"/>
      <c r="BM452" s="24"/>
      <c r="BN452" s="25"/>
      <c r="BO452" s="25"/>
      <c r="BP452" s="25"/>
    </row>
    <row r="453" spans="2:68" ht="13.5" customHeight="1" x14ac:dyDescent="0.2">
      <c r="B453" s="22"/>
      <c r="C453" s="23"/>
      <c r="D453" s="23"/>
      <c r="E453" s="23"/>
      <c r="F453" s="24"/>
      <c r="G453" s="24"/>
      <c r="H453" s="24"/>
      <c r="I453" s="24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7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I453" s="25"/>
      <c r="BJ453" s="25"/>
      <c r="BK453" s="25"/>
      <c r="BL453" s="24"/>
      <c r="BM453" s="24"/>
      <c r="BN453" s="25"/>
      <c r="BO453" s="25"/>
      <c r="BP453" s="25"/>
    </row>
    <row r="454" spans="2:68" ht="13.5" customHeight="1" x14ac:dyDescent="0.2">
      <c r="B454" s="22"/>
      <c r="C454" s="23"/>
      <c r="D454" s="23"/>
      <c r="E454" s="23"/>
      <c r="F454" s="24"/>
      <c r="G454" s="24"/>
      <c r="H454" s="24"/>
      <c r="I454" s="24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7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I454" s="25"/>
      <c r="BJ454" s="25"/>
      <c r="BK454" s="25"/>
      <c r="BL454" s="24"/>
      <c r="BM454" s="24"/>
      <c r="BN454" s="25"/>
      <c r="BO454" s="25"/>
      <c r="BP454" s="25"/>
    </row>
    <row r="455" spans="2:68" ht="13.5" customHeight="1" x14ac:dyDescent="0.2">
      <c r="B455" s="22"/>
      <c r="C455" s="23"/>
      <c r="D455" s="23"/>
      <c r="E455" s="23"/>
      <c r="F455" s="24"/>
      <c r="G455" s="24"/>
      <c r="H455" s="24"/>
      <c r="I455" s="24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7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I455" s="25"/>
      <c r="BJ455" s="25"/>
      <c r="BK455" s="25"/>
      <c r="BL455" s="24"/>
      <c r="BM455" s="24"/>
      <c r="BN455" s="25"/>
      <c r="BO455" s="25"/>
      <c r="BP455" s="25"/>
    </row>
    <row r="456" spans="2:68" ht="13.5" customHeight="1" x14ac:dyDescent="0.2">
      <c r="B456" s="22"/>
      <c r="C456" s="23"/>
      <c r="D456" s="23"/>
      <c r="E456" s="23"/>
      <c r="F456" s="24"/>
      <c r="G456" s="24"/>
      <c r="H456" s="24"/>
      <c r="I456" s="24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7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I456" s="25"/>
      <c r="BJ456" s="25"/>
      <c r="BK456" s="25"/>
      <c r="BL456" s="24"/>
      <c r="BM456" s="24"/>
      <c r="BN456" s="25"/>
      <c r="BO456" s="25"/>
      <c r="BP456" s="25"/>
    </row>
    <row r="457" spans="2:68" ht="13.5" customHeight="1" x14ac:dyDescent="0.2">
      <c r="B457" s="22"/>
      <c r="C457" s="23"/>
      <c r="D457" s="23"/>
      <c r="E457" s="23"/>
      <c r="F457" s="24"/>
      <c r="G457" s="24"/>
      <c r="H457" s="24"/>
      <c r="I457" s="24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7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I457" s="25"/>
      <c r="BJ457" s="25"/>
      <c r="BK457" s="25"/>
      <c r="BL457" s="24"/>
      <c r="BM457" s="24"/>
      <c r="BN457" s="25"/>
      <c r="BO457" s="25"/>
      <c r="BP457" s="25"/>
    </row>
    <row r="458" spans="2:68" ht="13.5" customHeight="1" x14ac:dyDescent="0.2">
      <c r="B458" s="22"/>
      <c r="C458" s="23"/>
      <c r="D458" s="23"/>
      <c r="E458" s="23"/>
      <c r="F458" s="24"/>
      <c r="G458" s="24"/>
      <c r="H458" s="24"/>
      <c r="I458" s="24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7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I458" s="25"/>
      <c r="BJ458" s="25"/>
      <c r="BK458" s="25"/>
      <c r="BL458" s="24"/>
      <c r="BM458" s="24"/>
      <c r="BN458" s="25"/>
      <c r="BO458" s="25"/>
      <c r="BP458" s="25"/>
    </row>
    <row r="459" spans="2:68" ht="13.5" customHeight="1" x14ac:dyDescent="0.2">
      <c r="B459" s="22"/>
      <c r="C459" s="23"/>
      <c r="D459" s="23"/>
      <c r="E459" s="23"/>
      <c r="F459" s="24"/>
      <c r="G459" s="24"/>
      <c r="H459" s="24"/>
      <c r="I459" s="24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7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I459" s="25"/>
      <c r="BJ459" s="25"/>
      <c r="BK459" s="25"/>
      <c r="BL459" s="24"/>
      <c r="BM459" s="24"/>
      <c r="BN459" s="25"/>
      <c r="BO459" s="25"/>
      <c r="BP459" s="25"/>
    </row>
    <row r="460" spans="2:68" ht="13.5" customHeight="1" x14ac:dyDescent="0.2">
      <c r="B460" s="22"/>
      <c r="C460" s="23"/>
      <c r="D460" s="23"/>
      <c r="E460" s="23"/>
      <c r="F460" s="24"/>
      <c r="G460" s="24"/>
      <c r="H460" s="24"/>
      <c r="I460" s="24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7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I460" s="25"/>
      <c r="BJ460" s="25"/>
      <c r="BK460" s="25"/>
      <c r="BL460" s="24"/>
      <c r="BM460" s="24"/>
      <c r="BN460" s="25"/>
      <c r="BO460" s="25"/>
      <c r="BP460" s="25"/>
    </row>
    <row r="461" spans="2:68" ht="13.5" customHeight="1" x14ac:dyDescent="0.2">
      <c r="B461" s="22"/>
      <c r="C461" s="23"/>
      <c r="D461" s="23"/>
      <c r="E461" s="23"/>
      <c r="F461" s="24"/>
      <c r="G461" s="24"/>
      <c r="H461" s="24"/>
      <c r="I461" s="24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7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I461" s="25"/>
      <c r="BJ461" s="25"/>
      <c r="BK461" s="25"/>
      <c r="BL461" s="24"/>
      <c r="BM461" s="24"/>
      <c r="BN461" s="25"/>
      <c r="BO461" s="25"/>
      <c r="BP461" s="25"/>
    </row>
    <row r="462" spans="2:68" ht="13.5" customHeight="1" x14ac:dyDescent="0.2">
      <c r="B462" s="22"/>
      <c r="C462" s="23"/>
      <c r="D462" s="23"/>
      <c r="E462" s="23"/>
      <c r="F462" s="24"/>
      <c r="G462" s="24"/>
      <c r="H462" s="24"/>
      <c r="I462" s="24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7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I462" s="25"/>
      <c r="BJ462" s="25"/>
      <c r="BK462" s="25"/>
      <c r="BL462" s="24"/>
      <c r="BM462" s="24"/>
      <c r="BN462" s="25"/>
      <c r="BO462" s="25"/>
      <c r="BP462" s="25"/>
    </row>
    <row r="463" spans="2:68" ht="13.5" customHeight="1" x14ac:dyDescent="0.2">
      <c r="B463" s="22"/>
      <c r="C463" s="23"/>
      <c r="D463" s="23"/>
      <c r="E463" s="23"/>
      <c r="F463" s="24"/>
      <c r="G463" s="24"/>
      <c r="H463" s="24"/>
      <c r="I463" s="24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7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I463" s="25"/>
      <c r="BJ463" s="25"/>
      <c r="BK463" s="25"/>
      <c r="BL463" s="24"/>
      <c r="BM463" s="24"/>
      <c r="BN463" s="25"/>
      <c r="BO463" s="25"/>
      <c r="BP463" s="25"/>
    </row>
    <row r="464" spans="2:68" ht="13.5" customHeight="1" x14ac:dyDescent="0.2">
      <c r="B464" s="22"/>
      <c r="C464" s="23"/>
      <c r="D464" s="23"/>
      <c r="E464" s="23"/>
      <c r="F464" s="24"/>
      <c r="G464" s="24"/>
      <c r="H464" s="24"/>
      <c r="I464" s="24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7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I464" s="25"/>
      <c r="BJ464" s="25"/>
      <c r="BK464" s="25"/>
      <c r="BL464" s="24"/>
      <c r="BM464" s="24"/>
      <c r="BN464" s="25"/>
      <c r="BO464" s="25"/>
      <c r="BP464" s="25"/>
    </row>
    <row r="465" spans="2:68" ht="13.5" customHeight="1" x14ac:dyDescent="0.2">
      <c r="B465" s="22"/>
      <c r="C465" s="23"/>
      <c r="D465" s="23"/>
      <c r="E465" s="23"/>
      <c r="F465" s="24"/>
      <c r="G465" s="24"/>
      <c r="H465" s="24"/>
      <c r="I465" s="24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7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I465" s="25"/>
      <c r="BJ465" s="25"/>
      <c r="BK465" s="25"/>
      <c r="BL465" s="24"/>
      <c r="BM465" s="24"/>
      <c r="BN465" s="25"/>
      <c r="BO465" s="25"/>
      <c r="BP465" s="25"/>
    </row>
    <row r="466" spans="2:68" ht="13.5" customHeight="1" x14ac:dyDescent="0.2">
      <c r="B466" s="22"/>
      <c r="C466" s="23"/>
      <c r="D466" s="23"/>
      <c r="E466" s="23"/>
      <c r="F466" s="24"/>
      <c r="G466" s="24"/>
      <c r="H466" s="24"/>
      <c r="I466" s="24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7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I466" s="25"/>
      <c r="BJ466" s="25"/>
      <c r="BK466" s="25"/>
      <c r="BL466" s="24"/>
      <c r="BM466" s="24"/>
      <c r="BN466" s="25"/>
      <c r="BO466" s="25"/>
      <c r="BP466" s="25"/>
    </row>
    <row r="467" spans="2:68" ht="13.5" customHeight="1" x14ac:dyDescent="0.2">
      <c r="B467" s="22"/>
      <c r="C467" s="23"/>
      <c r="D467" s="23"/>
      <c r="E467" s="23"/>
      <c r="F467" s="24"/>
      <c r="G467" s="24"/>
      <c r="H467" s="24"/>
      <c r="I467" s="24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7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I467" s="25"/>
      <c r="BJ467" s="25"/>
      <c r="BK467" s="25"/>
      <c r="BL467" s="24"/>
      <c r="BM467" s="24"/>
      <c r="BN467" s="25"/>
      <c r="BO467" s="25"/>
      <c r="BP467" s="25"/>
    </row>
    <row r="468" spans="2:68" ht="13.5" customHeight="1" x14ac:dyDescent="0.2">
      <c r="B468" s="22"/>
      <c r="C468" s="23"/>
      <c r="D468" s="23"/>
      <c r="E468" s="23"/>
      <c r="F468" s="24"/>
      <c r="G468" s="24"/>
      <c r="H468" s="24"/>
      <c r="I468" s="24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7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I468" s="25"/>
      <c r="BJ468" s="25"/>
      <c r="BK468" s="25"/>
      <c r="BL468" s="24"/>
      <c r="BM468" s="24"/>
      <c r="BN468" s="25"/>
      <c r="BO468" s="25"/>
      <c r="BP468" s="25"/>
    </row>
    <row r="469" spans="2:68" ht="13.5" customHeight="1" x14ac:dyDescent="0.2">
      <c r="B469" s="22"/>
      <c r="C469" s="23"/>
      <c r="D469" s="23"/>
      <c r="E469" s="23"/>
      <c r="F469" s="24"/>
      <c r="G469" s="24"/>
      <c r="H469" s="24"/>
      <c r="I469" s="24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7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I469" s="25"/>
      <c r="BJ469" s="25"/>
      <c r="BK469" s="25"/>
      <c r="BL469" s="24"/>
      <c r="BM469" s="24"/>
      <c r="BN469" s="25"/>
      <c r="BO469" s="25"/>
      <c r="BP469" s="25"/>
    </row>
    <row r="470" spans="2:68" ht="13.5" customHeight="1" x14ac:dyDescent="0.2">
      <c r="B470" s="22"/>
      <c r="C470" s="23"/>
      <c r="D470" s="23"/>
      <c r="E470" s="23"/>
      <c r="F470" s="24"/>
      <c r="G470" s="24"/>
      <c r="H470" s="24"/>
      <c r="I470" s="24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7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I470" s="25"/>
      <c r="BJ470" s="25"/>
      <c r="BK470" s="25"/>
      <c r="BL470" s="24"/>
      <c r="BM470" s="24"/>
      <c r="BN470" s="25"/>
      <c r="BO470" s="25"/>
      <c r="BP470" s="25"/>
    </row>
    <row r="471" spans="2:68" ht="13.5" customHeight="1" x14ac:dyDescent="0.2">
      <c r="B471" s="22"/>
      <c r="C471" s="23"/>
      <c r="D471" s="23"/>
      <c r="E471" s="23"/>
      <c r="F471" s="24"/>
      <c r="G471" s="24"/>
      <c r="H471" s="24"/>
      <c r="I471" s="24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7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I471" s="25"/>
      <c r="BJ471" s="25"/>
      <c r="BK471" s="25"/>
      <c r="BL471" s="24"/>
      <c r="BM471" s="24"/>
      <c r="BN471" s="25"/>
      <c r="BO471" s="25"/>
      <c r="BP471" s="25"/>
    </row>
    <row r="472" spans="2:68" ht="13.5" customHeight="1" x14ac:dyDescent="0.2">
      <c r="B472" s="22"/>
      <c r="C472" s="23"/>
      <c r="D472" s="23"/>
      <c r="E472" s="23"/>
      <c r="F472" s="24"/>
      <c r="G472" s="24"/>
      <c r="H472" s="24"/>
      <c r="I472" s="24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7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I472" s="25"/>
      <c r="BJ472" s="25"/>
      <c r="BK472" s="25"/>
      <c r="BL472" s="24"/>
      <c r="BM472" s="24"/>
      <c r="BN472" s="25"/>
      <c r="BO472" s="25"/>
      <c r="BP472" s="25"/>
    </row>
    <row r="473" spans="2:68" ht="13.5" customHeight="1" x14ac:dyDescent="0.2">
      <c r="B473" s="22"/>
      <c r="C473" s="23"/>
      <c r="D473" s="23"/>
      <c r="E473" s="23"/>
      <c r="F473" s="24"/>
      <c r="G473" s="24"/>
      <c r="H473" s="24"/>
      <c r="I473" s="24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7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I473" s="25"/>
      <c r="BJ473" s="25"/>
      <c r="BK473" s="25"/>
      <c r="BL473" s="24"/>
      <c r="BM473" s="24"/>
      <c r="BN473" s="25"/>
      <c r="BO473" s="25"/>
      <c r="BP473" s="25"/>
    </row>
    <row r="474" spans="2:68" ht="13.5" customHeight="1" x14ac:dyDescent="0.2">
      <c r="B474" s="22"/>
      <c r="C474" s="23"/>
      <c r="D474" s="23"/>
      <c r="E474" s="23"/>
      <c r="F474" s="24"/>
      <c r="G474" s="24"/>
      <c r="H474" s="24"/>
      <c r="I474" s="24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7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I474" s="25"/>
      <c r="BJ474" s="25"/>
      <c r="BK474" s="25"/>
      <c r="BL474" s="24"/>
      <c r="BM474" s="24"/>
      <c r="BN474" s="25"/>
      <c r="BO474" s="25"/>
      <c r="BP474" s="25"/>
    </row>
    <row r="475" spans="2:68" ht="13.5" customHeight="1" x14ac:dyDescent="0.2">
      <c r="B475" s="22"/>
      <c r="C475" s="23"/>
      <c r="D475" s="23"/>
      <c r="E475" s="23"/>
      <c r="F475" s="24"/>
      <c r="G475" s="24"/>
      <c r="H475" s="24"/>
      <c r="I475" s="24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7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I475" s="25"/>
      <c r="BJ475" s="25"/>
      <c r="BK475" s="25"/>
      <c r="BL475" s="24"/>
      <c r="BM475" s="24"/>
      <c r="BN475" s="25"/>
      <c r="BO475" s="25"/>
      <c r="BP475" s="25"/>
    </row>
    <row r="476" spans="2:68" ht="13.5" customHeight="1" x14ac:dyDescent="0.2">
      <c r="B476" s="22"/>
      <c r="C476" s="23"/>
      <c r="D476" s="23"/>
      <c r="E476" s="23"/>
      <c r="F476" s="24"/>
      <c r="G476" s="24"/>
      <c r="H476" s="24"/>
      <c r="I476" s="24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7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I476" s="25"/>
      <c r="BJ476" s="25"/>
      <c r="BK476" s="25"/>
      <c r="BL476" s="24"/>
      <c r="BM476" s="24"/>
      <c r="BN476" s="25"/>
      <c r="BO476" s="25"/>
      <c r="BP476" s="25"/>
    </row>
    <row r="477" spans="2:68" ht="13.5" customHeight="1" x14ac:dyDescent="0.2">
      <c r="B477" s="22"/>
      <c r="C477" s="23"/>
      <c r="D477" s="23"/>
      <c r="E477" s="23"/>
      <c r="F477" s="24"/>
      <c r="G477" s="24"/>
      <c r="H477" s="24"/>
      <c r="I477" s="24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7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I477" s="25"/>
      <c r="BJ477" s="25"/>
      <c r="BK477" s="25"/>
      <c r="BL477" s="24"/>
      <c r="BM477" s="24"/>
      <c r="BN477" s="25"/>
      <c r="BO477" s="25"/>
      <c r="BP477" s="25"/>
    </row>
    <row r="478" spans="2:68" ht="13.5" customHeight="1" x14ac:dyDescent="0.2">
      <c r="B478" s="22"/>
      <c r="C478" s="23"/>
      <c r="D478" s="23"/>
      <c r="E478" s="23"/>
      <c r="F478" s="24"/>
      <c r="G478" s="24"/>
      <c r="H478" s="24"/>
      <c r="I478" s="24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7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I478" s="25"/>
      <c r="BJ478" s="25"/>
      <c r="BK478" s="25"/>
      <c r="BL478" s="24"/>
      <c r="BM478" s="24"/>
      <c r="BN478" s="25"/>
      <c r="BO478" s="25"/>
      <c r="BP478" s="25"/>
    </row>
    <row r="479" spans="2:68" ht="13.5" customHeight="1" x14ac:dyDescent="0.2">
      <c r="B479" s="22"/>
      <c r="C479" s="23"/>
      <c r="D479" s="23"/>
      <c r="E479" s="23"/>
      <c r="F479" s="24"/>
      <c r="G479" s="24"/>
      <c r="H479" s="24"/>
      <c r="I479" s="24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7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I479" s="25"/>
      <c r="BJ479" s="25"/>
      <c r="BK479" s="25"/>
      <c r="BL479" s="24"/>
      <c r="BM479" s="24"/>
      <c r="BN479" s="25"/>
      <c r="BO479" s="25"/>
      <c r="BP479" s="25"/>
    </row>
    <row r="480" spans="2:68" ht="13.5" customHeight="1" x14ac:dyDescent="0.2">
      <c r="B480" s="22"/>
      <c r="C480" s="23"/>
      <c r="D480" s="23"/>
      <c r="E480" s="23"/>
      <c r="F480" s="24"/>
      <c r="G480" s="24"/>
      <c r="H480" s="24"/>
      <c r="I480" s="24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7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I480" s="25"/>
      <c r="BJ480" s="25"/>
      <c r="BK480" s="25"/>
      <c r="BL480" s="24"/>
      <c r="BM480" s="24"/>
      <c r="BN480" s="25"/>
      <c r="BO480" s="25"/>
      <c r="BP480" s="25"/>
    </row>
    <row r="481" spans="2:68" ht="13.5" customHeight="1" x14ac:dyDescent="0.2">
      <c r="B481" s="22"/>
      <c r="C481" s="23"/>
      <c r="D481" s="23"/>
      <c r="E481" s="23"/>
      <c r="F481" s="24"/>
      <c r="G481" s="24"/>
      <c r="H481" s="24"/>
      <c r="I481" s="24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7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I481" s="25"/>
      <c r="BJ481" s="25"/>
      <c r="BK481" s="25"/>
      <c r="BL481" s="24"/>
      <c r="BM481" s="24"/>
      <c r="BN481" s="25"/>
      <c r="BO481" s="25"/>
      <c r="BP481" s="25"/>
    </row>
    <row r="482" spans="2:68" ht="13.5" customHeight="1" x14ac:dyDescent="0.2">
      <c r="B482" s="22"/>
      <c r="C482" s="23"/>
      <c r="D482" s="23"/>
      <c r="E482" s="23"/>
      <c r="F482" s="24"/>
      <c r="G482" s="24"/>
      <c r="H482" s="24"/>
      <c r="I482" s="24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7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I482" s="25"/>
      <c r="BJ482" s="25"/>
      <c r="BK482" s="25"/>
      <c r="BL482" s="24"/>
      <c r="BM482" s="24"/>
      <c r="BN482" s="25"/>
      <c r="BO482" s="25"/>
      <c r="BP482" s="25"/>
    </row>
    <row r="483" spans="2:68" ht="13.5" customHeight="1" x14ac:dyDescent="0.2">
      <c r="B483" s="22"/>
      <c r="C483" s="23"/>
      <c r="D483" s="23"/>
      <c r="E483" s="23"/>
      <c r="F483" s="24"/>
      <c r="G483" s="24"/>
      <c r="H483" s="24"/>
      <c r="I483" s="24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7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I483" s="25"/>
      <c r="BJ483" s="25"/>
      <c r="BK483" s="25"/>
      <c r="BL483" s="24"/>
      <c r="BM483" s="24"/>
      <c r="BN483" s="25"/>
      <c r="BO483" s="25"/>
      <c r="BP483" s="25"/>
    </row>
    <row r="484" spans="2:68" ht="13.5" customHeight="1" x14ac:dyDescent="0.2">
      <c r="B484" s="22"/>
      <c r="C484" s="23"/>
      <c r="D484" s="23"/>
      <c r="E484" s="23"/>
      <c r="F484" s="24"/>
      <c r="G484" s="24"/>
      <c r="H484" s="24"/>
      <c r="I484" s="24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7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I484" s="25"/>
      <c r="BJ484" s="25"/>
      <c r="BK484" s="25"/>
      <c r="BL484" s="24"/>
      <c r="BM484" s="24"/>
      <c r="BN484" s="25"/>
      <c r="BO484" s="25"/>
      <c r="BP484" s="25"/>
    </row>
    <row r="485" spans="2:68" ht="13.5" customHeight="1" x14ac:dyDescent="0.2">
      <c r="B485" s="22"/>
      <c r="C485" s="23"/>
      <c r="D485" s="23"/>
      <c r="E485" s="23"/>
      <c r="F485" s="24"/>
      <c r="G485" s="24"/>
      <c r="H485" s="24"/>
      <c r="I485" s="24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7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I485" s="25"/>
      <c r="BJ485" s="25"/>
      <c r="BK485" s="25"/>
      <c r="BL485" s="24"/>
      <c r="BM485" s="24"/>
      <c r="BN485" s="25"/>
      <c r="BO485" s="25"/>
      <c r="BP485" s="25"/>
    </row>
    <row r="486" spans="2:68" ht="13.5" customHeight="1" x14ac:dyDescent="0.2">
      <c r="B486" s="22"/>
      <c r="C486" s="23"/>
      <c r="D486" s="23"/>
      <c r="E486" s="23"/>
      <c r="F486" s="24"/>
      <c r="G486" s="24"/>
      <c r="H486" s="24"/>
      <c r="I486" s="24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7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I486" s="25"/>
      <c r="BJ486" s="25"/>
      <c r="BK486" s="25"/>
      <c r="BL486" s="24"/>
      <c r="BM486" s="24"/>
      <c r="BN486" s="25"/>
      <c r="BO486" s="25"/>
      <c r="BP486" s="25"/>
    </row>
    <row r="487" spans="2:68" ht="13.5" customHeight="1" x14ac:dyDescent="0.2">
      <c r="B487" s="22"/>
      <c r="C487" s="23"/>
      <c r="D487" s="23"/>
      <c r="E487" s="23"/>
      <c r="F487" s="24"/>
      <c r="G487" s="24"/>
      <c r="H487" s="24"/>
      <c r="I487" s="24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7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I487" s="25"/>
      <c r="BJ487" s="25"/>
      <c r="BK487" s="25"/>
      <c r="BL487" s="24"/>
      <c r="BM487" s="24"/>
      <c r="BN487" s="25"/>
      <c r="BO487" s="25"/>
      <c r="BP487" s="25"/>
    </row>
    <row r="488" spans="2:68" ht="13.5" customHeight="1" x14ac:dyDescent="0.2">
      <c r="B488" s="22"/>
      <c r="C488" s="23"/>
      <c r="D488" s="23"/>
      <c r="E488" s="23"/>
      <c r="F488" s="24"/>
      <c r="G488" s="24"/>
      <c r="H488" s="24"/>
      <c r="I488" s="24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7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I488" s="25"/>
      <c r="BJ488" s="25"/>
      <c r="BK488" s="25"/>
      <c r="BL488" s="24"/>
      <c r="BM488" s="24"/>
      <c r="BN488" s="25"/>
      <c r="BO488" s="25"/>
      <c r="BP488" s="25"/>
    </row>
    <row r="489" spans="2:68" ht="13.5" customHeight="1" x14ac:dyDescent="0.2">
      <c r="B489" s="22"/>
      <c r="C489" s="23"/>
      <c r="D489" s="23"/>
      <c r="E489" s="23"/>
      <c r="F489" s="24"/>
      <c r="G489" s="24"/>
      <c r="H489" s="24"/>
      <c r="I489" s="24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7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I489" s="25"/>
      <c r="BJ489" s="25"/>
      <c r="BK489" s="25"/>
      <c r="BL489" s="24"/>
      <c r="BM489" s="24"/>
      <c r="BN489" s="25"/>
      <c r="BO489" s="25"/>
      <c r="BP489" s="25"/>
    </row>
    <row r="490" spans="2:68" ht="13.5" customHeight="1" x14ac:dyDescent="0.2">
      <c r="B490" s="22"/>
      <c r="C490" s="23"/>
      <c r="D490" s="23"/>
      <c r="E490" s="23"/>
      <c r="F490" s="24"/>
      <c r="G490" s="24"/>
      <c r="H490" s="24"/>
      <c r="I490" s="24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7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I490" s="25"/>
      <c r="BJ490" s="25"/>
      <c r="BK490" s="25"/>
      <c r="BL490" s="24"/>
      <c r="BM490" s="24"/>
      <c r="BN490" s="25"/>
      <c r="BO490" s="25"/>
      <c r="BP490" s="25"/>
    </row>
    <row r="491" spans="2:68" ht="13.5" customHeight="1" x14ac:dyDescent="0.2">
      <c r="B491" s="22"/>
      <c r="C491" s="23"/>
      <c r="D491" s="23"/>
      <c r="E491" s="23"/>
      <c r="F491" s="24"/>
      <c r="G491" s="24"/>
      <c r="H491" s="24"/>
      <c r="I491" s="24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7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I491" s="25"/>
      <c r="BJ491" s="25"/>
      <c r="BK491" s="25"/>
      <c r="BL491" s="24"/>
      <c r="BM491" s="24"/>
      <c r="BN491" s="25"/>
      <c r="BO491" s="25"/>
      <c r="BP491" s="25"/>
    </row>
    <row r="492" spans="2:68" ht="13.5" customHeight="1" x14ac:dyDescent="0.2">
      <c r="B492" s="22"/>
      <c r="C492" s="23"/>
      <c r="D492" s="23"/>
      <c r="E492" s="23"/>
      <c r="F492" s="24"/>
      <c r="G492" s="24"/>
      <c r="H492" s="24"/>
      <c r="I492" s="24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7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I492" s="25"/>
      <c r="BJ492" s="25"/>
      <c r="BK492" s="25"/>
      <c r="BL492" s="24"/>
      <c r="BM492" s="24"/>
      <c r="BN492" s="25"/>
      <c r="BO492" s="25"/>
      <c r="BP492" s="25"/>
    </row>
    <row r="493" spans="2:68" ht="13.5" customHeight="1" x14ac:dyDescent="0.2">
      <c r="B493" s="22"/>
      <c r="C493" s="23"/>
      <c r="D493" s="23"/>
      <c r="E493" s="23"/>
      <c r="F493" s="24"/>
      <c r="G493" s="24"/>
      <c r="H493" s="24"/>
      <c r="I493" s="24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7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I493" s="25"/>
      <c r="BJ493" s="25"/>
      <c r="BK493" s="25"/>
      <c r="BL493" s="24"/>
      <c r="BM493" s="24"/>
      <c r="BN493" s="25"/>
      <c r="BO493" s="25"/>
      <c r="BP493" s="25"/>
    </row>
    <row r="494" spans="2:68" ht="13.5" customHeight="1" x14ac:dyDescent="0.2">
      <c r="B494" s="22"/>
      <c r="C494" s="23"/>
      <c r="D494" s="23"/>
      <c r="E494" s="23"/>
      <c r="F494" s="24"/>
      <c r="G494" s="24"/>
      <c r="H494" s="24"/>
      <c r="I494" s="24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7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I494" s="25"/>
      <c r="BJ494" s="25"/>
      <c r="BK494" s="25"/>
      <c r="BL494" s="24"/>
      <c r="BM494" s="24"/>
      <c r="BN494" s="25"/>
      <c r="BO494" s="25"/>
      <c r="BP494" s="25"/>
    </row>
    <row r="495" spans="2:68" ht="13.5" customHeight="1" x14ac:dyDescent="0.2">
      <c r="B495" s="22"/>
      <c r="C495" s="23"/>
      <c r="D495" s="23"/>
      <c r="E495" s="23"/>
      <c r="F495" s="24"/>
      <c r="G495" s="24"/>
      <c r="H495" s="24"/>
      <c r="I495" s="24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7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I495" s="25"/>
      <c r="BJ495" s="25"/>
      <c r="BK495" s="25"/>
      <c r="BL495" s="24"/>
      <c r="BM495" s="24"/>
      <c r="BN495" s="25"/>
      <c r="BO495" s="25"/>
      <c r="BP495" s="25"/>
    </row>
    <row r="496" spans="2:68" ht="13.5" customHeight="1" x14ac:dyDescent="0.2">
      <c r="B496" s="22"/>
      <c r="C496" s="23"/>
      <c r="D496" s="23"/>
      <c r="E496" s="23"/>
      <c r="F496" s="24"/>
      <c r="G496" s="24"/>
      <c r="H496" s="24"/>
      <c r="I496" s="24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7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I496" s="25"/>
      <c r="BJ496" s="25"/>
      <c r="BK496" s="25"/>
      <c r="BL496" s="24"/>
      <c r="BM496" s="24"/>
      <c r="BN496" s="25"/>
      <c r="BO496" s="25"/>
      <c r="BP496" s="25"/>
    </row>
    <row r="497" spans="2:68" ht="13.5" customHeight="1" x14ac:dyDescent="0.2">
      <c r="B497" s="22"/>
      <c r="C497" s="23"/>
      <c r="D497" s="23"/>
      <c r="E497" s="23"/>
      <c r="F497" s="24"/>
      <c r="G497" s="24"/>
      <c r="H497" s="24"/>
      <c r="I497" s="24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7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I497" s="25"/>
      <c r="BJ497" s="25"/>
      <c r="BK497" s="25"/>
      <c r="BL497" s="24"/>
      <c r="BM497" s="24"/>
      <c r="BN497" s="25"/>
      <c r="BO497" s="25"/>
      <c r="BP497" s="25"/>
    </row>
    <row r="498" spans="2:68" ht="13.5" customHeight="1" x14ac:dyDescent="0.2">
      <c r="B498" s="22"/>
      <c r="C498" s="23"/>
      <c r="D498" s="23"/>
      <c r="E498" s="23"/>
      <c r="F498" s="24"/>
      <c r="G498" s="24"/>
      <c r="H498" s="24"/>
      <c r="I498" s="24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7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I498" s="25"/>
      <c r="BJ498" s="25"/>
      <c r="BK498" s="25"/>
      <c r="BL498" s="24"/>
      <c r="BM498" s="24"/>
      <c r="BN498" s="25"/>
      <c r="BO498" s="25"/>
      <c r="BP498" s="25"/>
    </row>
    <row r="499" spans="2:68" ht="13.5" customHeight="1" x14ac:dyDescent="0.2">
      <c r="B499" s="22"/>
      <c r="C499" s="23"/>
      <c r="D499" s="23"/>
      <c r="E499" s="23"/>
      <c r="F499" s="24"/>
      <c r="G499" s="24"/>
      <c r="H499" s="24"/>
      <c r="I499" s="24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7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I499" s="25"/>
      <c r="BJ499" s="25"/>
      <c r="BK499" s="25"/>
      <c r="BL499" s="24"/>
      <c r="BM499" s="24"/>
      <c r="BN499" s="25"/>
      <c r="BO499" s="25"/>
      <c r="BP499" s="25"/>
    </row>
    <row r="500" spans="2:68" ht="13.5" customHeight="1" x14ac:dyDescent="0.2">
      <c r="B500" s="22"/>
      <c r="C500" s="23"/>
      <c r="D500" s="23"/>
      <c r="E500" s="23"/>
      <c r="F500" s="24"/>
      <c r="G500" s="24"/>
      <c r="H500" s="24"/>
      <c r="I500" s="24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7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I500" s="25"/>
      <c r="BJ500" s="25"/>
      <c r="BK500" s="25"/>
      <c r="BL500" s="24"/>
      <c r="BM500" s="24"/>
      <c r="BN500" s="25"/>
      <c r="BO500" s="25"/>
      <c r="BP500" s="25"/>
    </row>
    <row r="501" spans="2:68" ht="13.5" customHeight="1" x14ac:dyDescent="0.2">
      <c r="B501" s="22"/>
      <c r="C501" s="23"/>
      <c r="D501" s="23"/>
      <c r="E501" s="23"/>
      <c r="F501" s="24"/>
      <c r="G501" s="24"/>
      <c r="H501" s="24"/>
      <c r="I501" s="24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7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I501" s="25"/>
      <c r="BJ501" s="25"/>
      <c r="BK501" s="25"/>
      <c r="BL501" s="24"/>
      <c r="BM501" s="24"/>
      <c r="BN501" s="25"/>
      <c r="BO501" s="25"/>
      <c r="BP501" s="25"/>
    </row>
    <row r="502" spans="2:68" ht="13.5" customHeight="1" x14ac:dyDescent="0.2">
      <c r="B502" s="22"/>
      <c r="C502" s="23"/>
      <c r="D502" s="23"/>
      <c r="E502" s="23"/>
      <c r="F502" s="24"/>
      <c r="G502" s="24"/>
      <c r="H502" s="24"/>
      <c r="I502" s="24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7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I502" s="25"/>
      <c r="BJ502" s="25"/>
      <c r="BK502" s="25"/>
      <c r="BL502" s="24"/>
      <c r="BM502" s="24"/>
      <c r="BN502" s="25"/>
      <c r="BO502" s="25"/>
      <c r="BP502" s="25"/>
    </row>
    <row r="503" spans="2:68" ht="13.5" customHeight="1" x14ac:dyDescent="0.2">
      <c r="B503" s="22"/>
      <c r="C503" s="23"/>
      <c r="D503" s="23"/>
      <c r="E503" s="23"/>
      <c r="F503" s="24"/>
      <c r="G503" s="24"/>
      <c r="H503" s="24"/>
      <c r="I503" s="24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7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I503" s="25"/>
      <c r="BJ503" s="25"/>
      <c r="BK503" s="25"/>
      <c r="BL503" s="24"/>
      <c r="BM503" s="24"/>
      <c r="BN503" s="25"/>
      <c r="BO503" s="25"/>
      <c r="BP503" s="25"/>
    </row>
    <row r="504" spans="2:68" ht="13.5" customHeight="1" x14ac:dyDescent="0.2">
      <c r="B504" s="22"/>
      <c r="C504" s="23"/>
      <c r="D504" s="23"/>
      <c r="E504" s="23"/>
      <c r="F504" s="24"/>
      <c r="G504" s="24"/>
      <c r="H504" s="24"/>
      <c r="I504" s="24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7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I504" s="25"/>
      <c r="BJ504" s="25"/>
      <c r="BK504" s="25"/>
      <c r="BL504" s="24"/>
      <c r="BM504" s="24"/>
      <c r="BN504" s="25"/>
      <c r="BO504" s="25"/>
      <c r="BP504" s="25"/>
    </row>
    <row r="505" spans="2:68" ht="13.5" customHeight="1" x14ac:dyDescent="0.2">
      <c r="B505" s="22"/>
      <c r="C505" s="23"/>
      <c r="D505" s="23"/>
      <c r="E505" s="23"/>
      <c r="F505" s="24"/>
      <c r="G505" s="24"/>
      <c r="H505" s="24"/>
      <c r="I505" s="24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7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I505" s="25"/>
      <c r="BJ505" s="25"/>
      <c r="BK505" s="25"/>
      <c r="BL505" s="24"/>
      <c r="BM505" s="24"/>
      <c r="BN505" s="25"/>
      <c r="BO505" s="25"/>
      <c r="BP505" s="25"/>
    </row>
    <row r="506" spans="2:68" ht="13.5" customHeight="1" x14ac:dyDescent="0.2">
      <c r="B506" s="22"/>
      <c r="C506" s="23"/>
      <c r="D506" s="23"/>
      <c r="E506" s="23"/>
      <c r="F506" s="24"/>
      <c r="G506" s="24"/>
      <c r="H506" s="24"/>
      <c r="I506" s="24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7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I506" s="25"/>
      <c r="BJ506" s="25"/>
      <c r="BK506" s="25"/>
      <c r="BL506" s="24"/>
      <c r="BM506" s="24"/>
      <c r="BN506" s="25"/>
      <c r="BO506" s="25"/>
      <c r="BP506" s="25"/>
    </row>
    <row r="507" spans="2:68" ht="13.5" customHeight="1" x14ac:dyDescent="0.2">
      <c r="B507" s="22"/>
      <c r="C507" s="23"/>
      <c r="D507" s="23"/>
      <c r="E507" s="23"/>
      <c r="F507" s="24"/>
      <c r="G507" s="24"/>
      <c r="H507" s="24"/>
      <c r="I507" s="24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7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I507" s="25"/>
      <c r="BJ507" s="25"/>
      <c r="BK507" s="25"/>
      <c r="BL507" s="24"/>
      <c r="BM507" s="24"/>
      <c r="BN507" s="25"/>
      <c r="BO507" s="25"/>
      <c r="BP507" s="25"/>
    </row>
    <row r="508" spans="2:68" ht="13.5" customHeight="1" x14ac:dyDescent="0.2">
      <c r="B508" s="22"/>
      <c r="C508" s="23"/>
      <c r="D508" s="23"/>
      <c r="E508" s="23"/>
      <c r="F508" s="24"/>
      <c r="G508" s="24"/>
      <c r="H508" s="24"/>
      <c r="I508" s="24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7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I508" s="25"/>
      <c r="BJ508" s="25"/>
      <c r="BK508" s="25"/>
      <c r="BL508" s="24"/>
      <c r="BM508" s="24"/>
      <c r="BN508" s="25"/>
      <c r="BO508" s="25"/>
      <c r="BP508" s="25"/>
    </row>
    <row r="509" spans="2:68" ht="13.5" customHeight="1" x14ac:dyDescent="0.2">
      <c r="B509" s="22"/>
      <c r="C509" s="23"/>
      <c r="D509" s="23"/>
      <c r="E509" s="23"/>
      <c r="F509" s="24"/>
      <c r="G509" s="24"/>
      <c r="H509" s="24"/>
      <c r="I509" s="24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7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I509" s="25"/>
      <c r="BJ509" s="25"/>
      <c r="BK509" s="25"/>
      <c r="BL509" s="24"/>
      <c r="BM509" s="24"/>
      <c r="BN509" s="25"/>
      <c r="BO509" s="25"/>
      <c r="BP509" s="25"/>
    </row>
    <row r="510" spans="2:68" ht="13.5" customHeight="1" x14ac:dyDescent="0.2">
      <c r="B510" s="22"/>
      <c r="C510" s="23"/>
      <c r="D510" s="23"/>
      <c r="E510" s="23"/>
      <c r="F510" s="24"/>
      <c r="G510" s="24"/>
      <c r="H510" s="24"/>
      <c r="I510" s="24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7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I510" s="25"/>
      <c r="BJ510" s="25"/>
      <c r="BK510" s="25"/>
      <c r="BL510" s="24"/>
      <c r="BM510" s="24"/>
      <c r="BN510" s="25"/>
      <c r="BO510" s="25"/>
      <c r="BP510" s="25"/>
    </row>
    <row r="511" spans="2:68" ht="13.5" customHeight="1" x14ac:dyDescent="0.2">
      <c r="B511" s="22"/>
      <c r="C511" s="23"/>
      <c r="D511" s="23"/>
      <c r="E511" s="23"/>
      <c r="F511" s="24"/>
      <c r="G511" s="24"/>
      <c r="H511" s="24"/>
      <c r="I511" s="24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7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I511" s="25"/>
      <c r="BJ511" s="25"/>
      <c r="BK511" s="25"/>
      <c r="BL511" s="24"/>
      <c r="BM511" s="24"/>
      <c r="BN511" s="25"/>
      <c r="BO511" s="25"/>
      <c r="BP511" s="25"/>
    </row>
    <row r="512" spans="2:68" ht="13.5" customHeight="1" x14ac:dyDescent="0.2">
      <c r="B512" s="22"/>
      <c r="C512" s="23"/>
      <c r="D512" s="23"/>
      <c r="E512" s="23"/>
      <c r="F512" s="24"/>
      <c r="G512" s="24"/>
      <c r="H512" s="24"/>
      <c r="I512" s="24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7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I512" s="25"/>
      <c r="BJ512" s="25"/>
      <c r="BK512" s="25"/>
      <c r="BL512" s="24"/>
      <c r="BM512" s="24"/>
      <c r="BN512" s="25"/>
      <c r="BO512" s="25"/>
      <c r="BP512" s="25"/>
    </row>
    <row r="513" spans="2:68" ht="13.5" customHeight="1" x14ac:dyDescent="0.2">
      <c r="B513" s="22"/>
      <c r="C513" s="23"/>
      <c r="D513" s="23"/>
      <c r="E513" s="23"/>
      <c r="F513" s="24"/>
      <c r="G513" s="24"/>
      <c r="H513" s="24"/>
      <c r="I513" s="24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7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I513" s="25"/>
      <c r="BJ513" s="25"/>
      <c r="BK513" s="25"/>
      <c r="BL513" s="24"/>
      <c r="BM513" s="24"/>
      <c r="BN513" s="25"/>
      <c r="BO513" s="25"/>
      <c r="BP513" s="25"/>
    </row>
    <row r="514" spans="2:68" ht="13.5" customHeight="1" x14ac:dyDescent="0.2">
      <c r="B514" s="22"/>
      <c r="C514" s="23"/>
      <c r="D514" s="23"/>
      <c r="E514" s="23"/>
      <c r="F514" s="24"/>
      <c r="G514" s="24"/>
      <c r="H514" s="24"/>
      <c r="I514" s="24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7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I514" s="25"/>
      <c r="BJ514" s="25"/>
      <c r="BK514" s="25"/>
      <c r="BL514" s="24"/>
      <c r="BM514" s="24"/>
      <c r="BN514" s="25"/>
      <c r="BO514" s="25"/>
      <c r="BP514" s="25"/>
    </row>
    <row r="515" spans="2:68" ht="13.5" customHeight="1" x14ac:dyDescent="0.2">
      <c r="B515" s="22"/>
      <c r="C515" s="23"/>
      <c r="D515" s="23"/>
      <c r="E515" s="23"/>
      <c r="F515" s="24"/>
      <c r="G515" s="24"/>
      <c r="H515" s="24"/>
      <c r="I515" s="24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7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I515" s="25"/>
      <c r="BJ515" s="25"/>
      <c r="BK515" s="25"/>
      <c r="BL515" s="24"/>
      <c r="BM515" s="24"/>
      <c r="BN515" s="25"/>
      <c r="BO515" s="25"/>
      <c r="BP515" s="25"/>
    </row>
    <row r="516" spans="2:68" ht="13.5" customHeight="1" x14ac:dyDescent="0.2">
      <c r="B516" s="22"/>
      <c r="C516" s="23"/>
      <c r="D516" s="23"/>
      <c r="E516" s="23"/>
      <c r="F516" s="24"/>
      <c r="G516" s="24"/>
      <c r="H516" s="24"/>
      <c r="I516" s="24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7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I516" s="25"/>
      <c r="BJ516" s="25"/>
      <c r="BK516" s="25"/>
      <c r="BL516" s="24"/>
      <c r="BM516" s="24"/>
      <c r="BN516" s="25"/>
      <c r="BO516" s="25"/>
      <c r="BP516" s="25"/>
    </row>
    <row r="517" spans="2:68" ht="13.5" customHeight="1" x14ac:dyDescent="0.2">
      <c r="B517" s="22"/>
      <c r="C517" s="23"/>
      <c r="D517" s="23"/>
      <c r="E517" s="23"/>
      <c r="F517" s="24"/>
      <c r="G517" s="24"/>
      <c r="H517" s="24"/>
      <c r="I517" s="24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7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I517" s="25"/>
      <c r="BJ517" s="25"/>
      <c r="BK517" s="25"/>
      <c r="BL517" s="24"/>
      <c r="BM517" s="24"/>
      <c r="BN517" s="25"/>
      <c r="BO517" s="25"/>
      <c r="BP517" s="25"/>
    </row>
    <row r="518" spans="2:68" ht="13.5" customHeight="1" x14ac:dyDescent="0.2">
      <c r="B518" s="22"/>
      <c r="C518" s="23"/>
      <c r="D518" s="23"/>
      <c r="E518" s="23"/>
      <c r="F518" s="24"/>
      <c r="G518" s="24"/>
      <c r="H518" s="24"/>
      <c r="I518" s="24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7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I518" s="25"/>
      <c r="BJ518" s="25"/>
      <c r="BK518" s="25"/>
      <c r="BL518" s="24"/>
      <c r="BM518" s="24"/>
      <c r="BN518" s="25"/>
      <c r="BO518" s="25"/>
      <c r="BP518" s="25"/>
    </row>
    <row r="519" spans="2:68" ht="13.5" customHeight="1" x14ac:dyDescent="0.2">
      <c r="B519" s="22"/>
      <c r="C519" s="23"/>
      <c r="D519" s="23"/>
      <c r="E519" s="23"/>
      <c r="F519" s="24"/>
      <c r="G519" s="24"/>
      <c r="H519" s="24"/>
      <c r="I519" s="24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7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I519" s="25"/>
      <c r="BJ519" s="25"/>
      <c r="BK519" s="25"/>
      <c r="BL519" s="24"/>
      <c r="BM519" s="24"/>
      <c r="BN519" s="25"/>
      <c r="BO519" s="25"/>
      <c r="BP519" s="25"/>
    </row>
    <row r="520" spans="2:68" ht="13.5" customHeight="1" x14ac:dyDescent="0.2">
      <c r="B520" s="22"/>
      <c r="C520" s="23"/>
      <c r="D520" s="23"/>
      <c r="E520" s="23"/>
      <c r="F520" s="24"/>
      <c r="G520" s="24"/>
      <c r="H520" s="24"/>
      <c r="I520" s="24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7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I520" s="25"/>
      <c r="BJ520" s="25"/>
      <c r="BK520" s="25"/>
      <c r="BL520" s="24"/>
      <c r="BM520" s="24"/>
      <c r="BN520" s="25"/>
      <c r="BO520" s="25"/>
      <c r="BP520" s="25"/>
    </row>
    <row r="521" spans="2:68" ht="13.5" customHeight="1" x14ac:dyDescent="0.2">
      <c r="B521" s="22"/>
      <c r="C521" s="23"/>
      <c r="D521" s="23"/>
      <c r="E521" s="23"/>
      <c r="F521" s="24"/>
      <c r="G521" s="24"/>
      <c r="H521" s="24"/>
      <c r="I521" s="24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7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I521" s="25"/>
      <c r="BJ521" s="25"/>
      <c r="BK521" s="25"/>
      <c r="BL521" s="24"/>
      <c r="BM521" s="24"/>
      <c r="BN521" s="25"/>
      <c r="BO521" s="25"/>
      <c r="BP521" s="25"/>
    </row>
    <row r="522" spans="2:68" ht="13.5" customHeight="1" x14ac:dyDescent="0.2">
      <c r="B522" s="22"/>
      <c r="C522" s="23"/>
      <c r="D522" s="23"/>
      <c r="E522" s="23"/>
      <c r="F522" s="24"/>
      <c r="G522" s="24"/>
      <c r="H522" s="24"/>
      <c r="I522" s="24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7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I522" s="25"/>
      <c r="BJ522" s="25"/>
      <c r="BK522" s="25"/>
      <c r="BL522" s="24"/>
      <c r="BM522" s="24"/>
      <c r="BN522" s="25"/>
      <c r="BO522" s="25"/>
      <c r="BP522" s="25"/>
    </row>
    <row r="523" spans="2:68" ht="13.5" customHeight="1" x14ac:dyDescent="0.2">
      <c r="B523" s="22"/>
      <c r="C523" s="23"/>
      <c r="D523" s="23"/>
      <c r="E523" s="23"/>
      <c r="F523" s="24"/>
      <c r="G523" s="24"/>
      <c r="H523" s="24"/>
      <c r="I523" s="24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7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I523" s="25"/>
      <c r="BJ523" s="25"/>
      <c r="BK523" s="25"/>
      <c r="BL523" s="24"/>
      <c r="BM523" s="24"/>
      <c r="BN523" s="25"/>
      <c r="BO523" s="25"/>
      <c r="BP523" s="25"/>
    </row>
    <row r="524" spans="2:68" ht="13.5" customHeight="1" x14ac:dyDescent="0.2">
      <c r="B524" s="22"/>
      <c r="C524" s="23"/>
      <c r="D524" s="23"/>
      <c r="E524" s="23"/>
      <c r="F524" s="24"/>
      <c r="G524" s="24"/>
      <c r="H524" s="24"/>
      <c r="I524" s="24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7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I524" s="25"/>
      <c r="BJ524" s="25"/>
      <c r="BK524" s="25"/>
      <c r="BL524" s="24"/>
      <c r="BM524" s="24"/>
      <c r="BN524" s="25"/>
      <c r="BO524" s="25"/>
      <c r="BP524" s="25"/>
    </row>
    <row r="525" spans="2:68" ht="13.5" customHeight="1" x14ac:dyDescent="0.2">
      <c r="B525" s="22"/>
      <c r="C525" s="23"/>
      <c r="D525" s="23"/>
      <c r="E525" s="23"/>
      <c r="F525" s="24"/>
      <c r="G525" s="24"/>
      <c r="H525" s="24"/>
      <c r="I525" s="24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7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I525" s="25"/>
      <c r="BJ525" s="25"/>
      <c r="BK525" s="25"/>
      <c r="BL525" s="24"/>
      <c r="BM525" s="24"/>
      <c r="BN525" s="25"/>
      <c r="BO525" s="25"/>
      <c r="BP525" s="25"/>
    </row>
    <row r="526" spans="2:68" ht="13.5" customHeight="1" x14ac:dyDescent="0.2">
      <c r="B526" s="22"/>
      <c r="C526" s="23"/>
      <c r="D526" s="23"/>
      <c r="E526" s="23"/>
      <c r="F526" s="24"/>
      <c r="G526" s="24"/>
      <c r="H526" s="24"/>
      <c r="I526" s="24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7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I526" s="25"/>
      <c r="BJ526" s="25"/>
      <c r="BK526" s="25"/>
      <c r="BL526" s="24"/>
      <c r="BM526" s="24"/>
      <c r="BN526" s="25"/>
      <c r="BO526" s="25"/>
      <c r="BP526" s="25"/>
    </row>
    <row r="527" spans="2:68" ht="13.5" customHeight="1" x14ac:dyDescent="0.2">
      <c r="B527" s="22"/>
      <c r="C527" s="23"/>
      <c r="D527" s="23"/>
      <c r="E527" s="23"/>
      <c r="F527" s="24"/>
      <c r="G527" s="24"/>
      <c r="H527" s="24"/>
      <c r="I527" s="24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7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I527" s="25"/>
      <c r="BJ527" s="25"/>
      <c r="BK527" s="25"/>
      <c r="BL527" s="24"/>
      <c r="BM527" s="24"/>
      <c r="BN527" s="25"/>
      <c r="BO527" s="25"/>
      <c r="BP527" s="25"/>
    </row>
    <row r="528" spans="2:68" ht="13.5" customHeight="1" x14ac:dyDescent="0.2">
      <c r="B528" s="22"/>
      <c r="C528" s="23"/>
      <c r="D528" s="23"/>
      <c r="E528" s="23"/>
      <c r="F528" s="24"/>
      <c r="G528" s="24"/>
      <c r="H528" s="24"/>
      <c r="I528" s="24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7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I528" s="25"/>
      <c r="BJ528" s="25"/>
      <c r="BK528" s="25"/>
      <c r="BL528" s="24"/>
      <c r="BM528" s="24"/>
      <c r="BN528" s="25"/>
      <c r="BO528" s="25"/>
      <c r="BP528" s="25"/>
    </row>
    <row r="529" spans="2:68" ht="13.5" customHeight="1" x14ac:dyDescent="0.2">
      <c r="B529" s="22"/>
      <c r="C529" s="23"/>
      <c r="D529" s="23"/>
      <c r="E529" s="23"/>
      <c r="F529" s="24"/>
      <c r="G529" s="24"/>
      <c r="H529" s="24"/>
      <c r="I529" s="24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7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I529" s="25"/>
      <c r="BJ529" s="25"/>
      <c r="BK529" s="25"/>
      <c r="BL529" s="24"/>
      <c r="BM529" s="24"/>
      <c r="BN529" s="25"/>
      <c r="BO529" s="25"/>
      <c r="BP529" s="25"/>
    </row>
    <row r="530" spans="2:68" ht="13.5" customHeight="1" x14ac:dyDescent="0.2">
      <c r="B530" s="22"/>
      <c r="C530" s="23"/>
      <c r="D530" s="23"/>
      <c r="E530" s="23"/>
      <c r="F530" s="24"/>
      <c r="G530" s="24"/>
      <c r="H530" s="24"/>
      <c r="I530" s="24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7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I530" s="25"/>
      <c r="BJ530" s="25"/>
      <c r="BK530" s="25"/>
      <c r="BL530" s="24"/>
      <c r="BM530" s="24"/>
      <c r="BN530" s="25"/>
      <c r="BO530" s="25"/>
      <c r="BP530" s="25"/>
    </row>
    <row r="531" spans="2:68" ht="13.5" customHeight="1" x14ac:dyDescent="0.2">
      <c r="B531" s="22"/>
      <c r="C531" s="23"/>
      <c r="D531" s="23"/>
      <c r="E531" s="23"/>
      <c r="F531" s="24"/>
      <c r="G531" s="24"/>
      <c r="H531" s="24"/>
      <c r="I531" s="24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7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I531" s="25"/>
      <c r="BJ531" s="25"/>
      <c r="BK531" s="25"/>
      <c r="BL531" s="24"/>
      <c r="BM531" s="24"/>
      <c r="BN531" s="25"/>
      <c r="BO531" s="25"/>
      <c r="BP531" s="25"/>
    </row>
    <row r="532" spans="2:68" ht="13.5" customHeight="1" x14ac:dyDescent="0.2">
      <c r="B532" s="22"/>
      <c r="C532" s="23"/>
      <c r="D532" s="23"/>
      <c r="E532" s="23"/>
      <c r="F532" s="24"/>
      <c r="G532" s="24"/>
      <c r="H532" s="24"/>
      <c r="I532" s="24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7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I532" s="25"/>
      <c r="BJ532" s="25"/>
      <c r="BK532" s="25"/>
      <c r="BL532" s="24"/>
      <c r="BM532" s="24"/>
      <c r="BN532" s="25"/>
      <c r="BO532" s="25"/>
      <c r="BP532" s="25"/>
    </row>
    <row r="533" spans="2:68" ht="13.5" customHeight="1" x14ac:dyDescent="0.2">
      <c r="B533" s="22"/>
      <c r="C533" s="23"/>
      <c r="D533" s="23"/>
      <c r="E533" s="23"/>
      <c r="F533" s="24"/>
      <c r="G533" s="24"/>
      <c r="H533" s="24"/>
      <c r="I533" s="24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7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I533" s="25"/>
      <c r="BJ533" s="25"/>
      <c r="BK533" s="25"/>
      <c r="BL533" s="24"/>
      <c r="BM533" s="24"/>
      <c r="BN533" s="25"/>
      <c r="BO533" s="25"/>
      <c r="BP533" s="25"/>
    </row>
    <row r="534" spans="2:68" ht="13.5" customHeight="1" x14ac:dyDescent="0.2">
      <c r="B534" s="22"/>
      <c r="C534" s="23"/>
      <c r="D534" s="23"/>
      <c r="E534" s="23"/>
      <c r="F534" s="24"/>
      <c r="G534" s="24"/>
      <c r="H534" s="24"/>
      <c r="I534" s="24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7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I534" s="25"/>
      <c r="BJ534" s="25"/>
      <c r="BK534" s="25"/>
      <c r="BL534" s="24"/>
      <c r="BM534" s="24"/>
      <c r="BN534" s="25"/>
      <c r="BO534" s="25"/>
      <c r="BP534" s="25"/>
    </row>
    <row r="535" spans="2:68" ht="13.5" customHeight="1" x14ac:dyDescent="0.2">
      <c r="B535" s="22"/>
      <c r="C535" s="23"/>
      <c r="D535" s="23"/>
      <c r="E535" s="23"/>
      <c r="F535" s="24"/>
      <c r="G535" s="24"/>
      <c r="H535" s="24"/>
      <c r="I535" s="24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7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I535" s="25"/>
      <c r="BJ535" s="25"/>
      <c r="BK535" s="25"/>
      <c r="BL535" s="24"/>
      <c r="BM535" s="24"/>
      <c r="BN535" s="25"/>
      <c r="BO535" s="25"/>
      <c r="BP535" s="25"/>
    </row>
    <row r="536" spans="2:68" ht="13.5" customHeight="1" x14ac:dyDescent="0.2">
      <c r="B536" s="22"/>
      <c r="C536" s="23"/>
      <c r="D536" s="23"/>
      <c r="E536" s="23"/>
      <c r="F536" s="24"/>
      <c r="G536" s="24"/>
      <c r="H536" s="24"/>
      <c r="I536" s="24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7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I536" s="25"/>
      <c r="BJ536" s="25"/>
      <c r="BK536" s="25"/>
      <c r="BL536" s="24"/>
      <c r="BM536" s="24"/>
      <c r="BN536" s="25"/>
      <c r="BO536" s="25"/>
      <c r="BP536" s="25"/>
    </row>
    <row r="537" spans="2:68" ht="13.5" customHeight="1" x14ac:dyDescent="0.2">
      <c r="B537" s="22"/>
      <c r="C537" s="23"/>
      <c r="D537" s="23"/>
      <c r="E537" s="23"/>
      <c r="F537" s="24"/>
      <c r="G537" s="24"/>
      <c r="H537" s="24"/>
      <c r="I537" s="24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7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I537" s="25"/>
      <c r="BJ537" s="25"/>
      <c r="BK537" s="25"/>
      <c r="BL537" s="24"/>
      <c r="BM537" s="24"/>
      <c r="BN537" s="25"/>
      <c r="BO537" s="25"/>
      <c r="BP537" s="25"/>
    </row>
    <row r="538" spans="2:68" ht="13.5" customHeight="1" x14ac:dyDescent="0.2">
      <c r="B538" s="22"/>
      <c r="C538" s="23"/>
      <c r="D538" s="23"/>
      <c r="E538" s="23"/>
      <c r="F538" s="24"/>
      <c r="G538" s="24"/>
      <c r="H538" s="24"/>
      <c r="I538" s="24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7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I538" s="25"/>
      <c r="BJ538" s="25"/>
      <c r="BK538" s="25"/>
      <c r="BL538" s="24"/>
      <c r="BM538" s="24"/>
      <c r="BN538" s="25"/>
      <c r="BO538" s="25"/>
      <c r="BP538" s="25"/>
    </row>
    <row r="539" spans="2:68" ht="13.5" customHeight="1" x14ac:dyDescent="0.2">
      <c r="B539" s="22"/>
      <c r="C539" s="23"/>
      <c r="D539" s="23"/>
      <c r="E539" s="23"/>
      <c r="F539" s="24"/>
      <c r="G539" s="24"/>
      <c r="H539" s="24"/>
      <c r="I539" s="24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7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I539" s="25"/>
      <c r="BJ539" s="25"/>
      <c r="BK539" s="25"/>
      <c r="BL539" s="24"/>
      <c r="BM539" s="24"/>
      <c r="BN539" s="25"/>
      <c r="BO539" s="25"/>
      <c r="BP539" s="25"/>
    </row>
    <row r="540" spans="2:68" ht="13.5" customHeight="1" x14ac:dyDescent="0.2">
      <c r="B540" s="22"/>
      <c r="C540" s="23"/>
      <c r="D540" s="23"/>
      <c r="E540" s="23"/>
      <c r="F540" s="24"/>
      <c r="G540" s="24"/>
      <c r="H540" s="24"/>
      <c r="I540" s="24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7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I540" s="25"/>
      <c r="BJ540" s="25"/>
      <c r="BK540" s="25"/>
      <c r="BL540" s="24"/>
      <c r="BM540" s="24"/>
      <c r="BN540" s="25"/>
      <c r="BO540" s="25"/>
      <c r="BP540" s="25"/>
    </row>
    <row r="541" spans="2:68" ht="13.5" customHeight="1" x14ac:dyDescent="0.2">
      <c r="B541" s="22"/>
      <c r="C541" s="23"/>
      <c r="D541" s="23"/>
      <c r="E541" s="23"/>
      <c r="F541" s="24"/>
      <c r="G541" s="24"/>
      <c r="H541" s="24"/>
      <c r="I541" s="24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7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I541" s="25"/>
      <c r="BJ541" s="25"/>
      <c r="BK541" s="25"/>
      <c r="BL541" s="24"/>
      <c r="BM541" s="24"/>
      <c r="BN541" s="25"/>
      <c r="BO541" s="25"/>
      <c r="BP541" s="25"/>
    </row>
    <row r="542" spans="2:68" ht="13.5" customHeight="1" x14ac:dyDescent="0.2">
      <c r="B542" s="22"/>
      <c r="C542" s="23"/>
      <c r="D542" s="23"/>
      <c r="E542" s="23"/>
      <c r="F542" s="24"/>
      <c r="G542" s="24"/>
      <c r="H542" s="24"/>
      <c r="I542" s="24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7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I542" s="25"/>
      <c r="BJ542" s="25"/>
      <c r="BK542" s="25"/>
      <c r="BL542" s="24"/>
      <c r="BM542" s="24"/>
      <c r="BN542" s="25"/>
      <c r="BO542" s="25"/>
      <c r="BP542" s="25"/>
    </row>
    <row r="543" spans="2:68" ht="13.5" customHeight="1" x14ac:dyDescent="0.2">
      <c r="B543" s="22"/>
      <c r="C543" s="23"/>
      <c r="D543" s="23"/>
      <c r="E543" s="23"/>
      <c r="F543" s="24"/>
      <c r="G543" s="24"/>
      <c r="H543" s="24"/>
      <c r="I543" s="24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7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I543" s="25"/>
      <c r="BJ543" s="25"/>
      <c r="BK543" s="25"/>
      <c r="BL543" s="24"/>
      <c r="BM543" s="24"/>
      <c r="BN543" s="25"/>
      <c r="BO543" s="25"/>
      <c r="BP543" s="25"/>
    </row>
    <row r="544" spans="2:68" ht="13.5" customHeight="1" x14ac:dyDescent="0.2">
      <c r="B544" s="22"/>
      <c r="C544" s="23"/>
      <c r="D544" s="23"/>
      <c r="E544" s="23"/>
      <c r="F544" s="24"/>
      <c r="G544" s="24"/>
      <c r="H544" s="24"/>
      <c r="I544" s="24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7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I544" s="25"/>
      <c r="BJ544" s="25"/>
      <c r="BK544" s="25"/>
      <c r="BL544" s="24"/>
      <c r="BM544" s="24"/>
      <c r="BN544" s="25"/>
      <c r="BO544" s="25"/>
      <c r="BP544" s="25"/>
    </row>
    <row r="545" spans="2:68" ht="13.5" customHeight="1" x14ac:dyDescent="0.2">
      <c r="B545" s="22"/>
      <c r="C545" s="23"/>
      <c r="D545" s="23"/>
      <c r="E545" s="23"/>
      <c r="F545" s="24"/>
      <c r="G545" s="24"/>
      <c r="H545" s="24"/>
      <c r="I545" s="24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7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I545" s="25"/>
      <c r="BJ545" s="25"/>
      <c r="BK545" s="25"/>
      <c r="BL545" s="24"/>
      <c r="BM545" s="24"/>
      <c r="BN545" s="25"/>
      <c r="BO545" s="25"/>
      <c r="BP545" s="25"/>
    </row>
    <row r="546" spans="2:68" ht="13.5" customHeight="1" x14ac:dyDescent="0.2">
      <c r="B546" s="22"/>
      <c r="C546" s="23"/>
      <c r="D546" s="23"/>
      <c r="E546" s="23"/>
      <c r="F546" s="24"/>
      <c r="G546" s="24"/>
      <c r="H546" s="24"/>
      <c r="I546" s="24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7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I546" s="25"/>
      <c r="BJ546" s="25"/>
      <c r="BK546" s="25"/>
      <c r="BL546" s="24"/>
      <c r="BM546" s="24"/>
      <c r="BN546" s="25"/>
      <c r="BO546" s="25"/>
      <c r="BP546" s="25"/>
    </row>
    <row r="547" spans="2:68" ht="13.5" customHeight="1" x14ac:dyDescent="0.2">
      <c r="B547" s="22"/>
      <c r="C547" s="23"/>
      <c r="D547" s="23"/>
      <c r="E547" s="23"/>
      <c r="F547" s="24"/>
      <c r="G547" s="24"/>
      <c r="H547" s="24"/>
      <c r="I547" s="24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7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I547" s="25"/>
      <c r="BJ547" s="25"/>
      <c r="BK547" s="25"/>
      <c r="BL547" s="24"/>
      <c r="BM547" s="24"/>
      <c r="BN547" s="25"/>
      <c r="BO547" s="25"/>
      <c r="BP547" s="25"/>
    </row>
    <row r="548" spans="2:68" ht="13.5" customHeight="1" x14ac:dyDescent="0.2">
      <c r="B548" s="22"/>
      <c r="C548" s="23"/>
      <c r="D548" s="23"/>
      <c r="E548" s="23"/>
      <c r="F548" s="24"/>
      <c r="G548" s="24"/>
      <c r="H548" s="24"/>
      <c r="I548" s="24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7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I548" s="25"/>
      <c r="BJ548" s="25"/>
      <c r="BK548" s="25"/>
      <c r="BL548" s="24"/>
      <c r="BM548" s="24"/>
      <c r="BN548" s="25"/>
      <c r="BO548" s="25"/>
      <c r="BP548" s="25"/>
    </row>
    <row r="549" spans="2:68" ht="13.5" customHeight="1" x14ac:dyDescent="0.2">
      <c r="B549" s="22"/>
      <c r="C549" s="23"/>
      <c r="D549" s="23"/>
      <c r="E549" s="23"/>
      <c r="F549" s="24"/>
      <c r="G549" s="24"/>
      <c r="H549" s="24"/>
      <c r="I549" s="24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7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I549" s="25"/>
      <c r="BJ549" s="25"/>
      <c r="BK549" s="25"/>
      <c r="BL549" s="24"/>
      <c r="BM549" s="24"/>
      <c r="BN549" s="25"/>
      <c r="BO549" s="25"/>
      <c r="BP549" s="25"/>
    </row>
    <row r="550" spans="2:68" ht="13.5" customHeight="1" x14ac:dyDescent="0.2">
      <c r="B550" s="22"/>
      <c r="C550" s="23"/>
      <c r="D550" s="23"/>
      <c r="E550" s="23"/>
      <c r="F550" s="24"/>
      <c r="G550" s="24"/>
      <c r="H550" s="24"/>
      <c r="I550" s="24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7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I550" s="25"/>
      <c r="BJ550" s="25"/>
      <c r="BK550" s="25"/>
      <c r="BL550" s="24"/>
      <c r="BM550" s="24"/>
      <c r="BN550" s="25"/>
      <c r="BO550" s="25"/>
      <c r="BP550" s="25"/>
    </row>
    <row r="551" spans="2:68" ht="13.5" customHeight="1" x14ac:dyDescent="0.2">
      <c r="B551" s="22"/>
      <c r="C551" s="23"/>
      <c r="D551" s="23"/>
      <c r="E551" s="23"/>
      <c r="F551" s="24"/>
      <c r="G551" s="24"/>
      <c r="H551" s="24"/>
      <c r="I551" s="24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7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I551" s="25"/>
      <c r="BJ551" s="25"/>
      <c r="BK551" s="25"/>
      <c r="BL551" s="24"/>
      <c r="BM551" s="24"/>
      <c r="BN551" s="25"/>
      <c r="BO551" s="25"/>
      <c r="BP551" s="25"/>
    </row>
    <row r="552" spans="2:68" ht="13.5" customHeight="1" x14ac:dyDescent="0.2">
      <c r="B552" s="22"/>
      <c r="C552" s="23"/>
      <c r="D552" s="23"/>
      <c r="E552" s="23"/>
      <c r="F552" s="24"/>
      <c r="G552" s="24"/>
      <c r="H552" s="24"/>
      <c r="I552" s="24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7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I552" s="25"/>
      <c r="BJ552" s="25"/>
      <c r="BK552" s="25"/>
      <c r="BL552" s="24"/>
      <c r="BM552" s="24"/>
      <c r="BN552" s="25"/>
      <c r="BO552" s="25"/>
      <c r="BP552" s="25"/>
    </row>
    <row r="553" spans="2:68" ht="13.5" customHeight="1" x14ac:dyDescent="0.2">
      <c r="B553" s="22"/>
      <c r="C553" s="23"/>
      <c r="D553" s="23"/>
      <c r="E553" s="23"/>
      <c r="F553" s="24"/>
      <c r="G553" s="24"/>
      <c r="H553" s="24"/>
      <c r="I553" s="24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7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I553" s="25"/>
      <c r="BJ553" s="25"/>
      <c r="BK553" s="25"/>
      <c r="BL553" s="24"/>
      <c r="BM553" s="24"/>
      <c r="BN553" s="25"/>
      <c r="BO553" s="25"/>
      <c r="BP553" s="25"/>
    </row>
    <row r="554" spans="2:68" ht="13.5" customHeight="1" x14ac:dyDescent="0.2">
      <c r="B554" s="22"/>
      <c r="C554" s="23"/>
      <c r="D554" s="23"/>
      <c r="E554" s="23"/>
      <c r="F554" s="24"/>
      <c r="G554" s="24"/>
      <c r="H554" s="24"/>
      <c r="I554" s="24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7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I554" s="25"/>
      <c r="BJ554" s="25"/>
      <c r="BK554" s="25"/>
      <c r="BL554" s="24"/>
      <c r="BM554" s="24"/>
      <c r="BN554" s="25"/>
      <c r="BO554" s="25"/>
      <c r="BP554" s="25"/>
    </row>
    <row r="555" spans="2:68" ht="13.5" customHeight="1" x14ac:dyDescent="0.2">
      <c r="B555" s="22"/>
      <c r="C555" s="23"/>
      <c r="D555" s="23"/>
      <c r="E555" s="23"/>
      <c r="F555" s="24"/>
      <c r="G555" s="24"/>
      <c r="H555" s="24"/>
      <c r="I555" s="24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7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I555" s="25"/>
      <c r="BJ555" s="25"/>
      <c r="BK555" s="25"/>
      <c r="BL555" s="24"/>
      <c r="BM555" s="24"/>
      <c r="BN555" s="25"/>
      <c r="BO555" s="25"/>
      <c r="BP555" s="25"/>
    </row>
    <row r="556" spans="2:68" ht="13.5" customHeight="1" x14ac:dyDescent="0.2">
      <c r="B556" s="22"/>
      <c r="C556" s="23"/>
      <c r="D556" s="23"/>
      <c r="E556" s="23"/>
      <c r="F556" s="24"/>
      <c r="G556" s="24"/>
      <c r="H556" s="24"/>
      <c r="I556" s="24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7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I556" s="25"/>
      <c r="BJ556" s="25"/>
      <c r="BK556" s="25"/>
      <c r="BL556" s="24"/>
      <c r="BM556" s="24"/>
      <c r="BN556" s="25"/>
      <c r="BO556" s="25"/>
      <c r="BP556" s="25"/>
    </row>
    <row r="557" spans="2:68" ht="13.5" customHeight="1" x14ac:dyDescent="0.2">
      <c r="B557" s="22"/>
      <c r="C557" s="23"/>
      <c r="D557" s="23"/>
      <c r="E557" s="23"/>
      <c r="F557" s="24"/>
      <c r="G557" s="24"/>
      <c r="H557" s="24"/>
      <c r="I557" s="24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7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I557" s="25"/>
      <c r="BJ557" s="25"/>
      <c r="BK557" s="25"/>
      <c r="BL557" s="24"/>
      <c r="BM557" s="24"/>
      <c r="BN557" s="25"/>
      <c r="BO557" s="25"/>
      <c r="BP557" s="25"/>
    </row>
    <row r="558" spans="2:68" ht="13.5" customHeight="1" x14ac:dyDescent="0.2">
      <c r="B558" s="22"/>
      <c r="C558" s="23"/>
      <c r="D558" s="23"/>
      <c r="E558" s="23"/>
      <c r="F558" s="24"/>
      <c r="G558" s="24"/>
      <c r="H558" s="24"/>
      <c r="I558" s="24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7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I558" s="25"/>
      <c r="BJ558" s="25"/>
      <c r="BK558" s="25"/>
      <c r="BL558" s="24"/>
      <c r="BM558" s="24"/>
      <c r="BN558" s="25"/>
      <c r="BO558" s="25"/>
      <c r="BP558" s="25"/>
    </row>
    <row r="559" spans="2:68" ht="13.5" customHeight="1" x14ac:dyDescent="0.2">
      <c r="B559" s="22"/>
      <c r="C559" s="23"/>
      <c r="D559" s="23"/>
      <c r="E559" s="23"/>
      <c r="F559" s="24"/>
      <c r="G559" s="24"/>
      <c r="H559" s="24"/>
      <c r="I559" s="24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7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I559" s="25"/>
      <c r="BJ559" s="25"/>
      <c r="BK559" s="25"/>
      <c r="BL559" s="24"/>
      <c r="BM559" s="24"/>
      <c r="BN559" s="25"/>
      <c r="BO559" s="25"/>
      <c r="BP559" s="25"/>
    </row>
    <row r="560" spans="2:68" ht="13.5" customHeight="1" x14ac:dyDescent="0.2">
      <c r="B560" s="22"/>
      <c r="C560" s="23"/>
      <c r="D560" s="23"/>
      <c r="E560" s="23"/>
      <c r="F560" s="24"/>
      <c r="G560" s="24"/>
      <c r="H560" s="24"/>
      <c r="I560" s="24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7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I560" s="25"/>
      <c r="BJ560" s="25"/>
      <c r="BK560" s="25"/>
      <c r="BL560" s="24"/>
      <c r="BM560" s="24"/>
      <c r="BN560" s="25"/>
      <c r="BO560" s="25"/>
      <c r="BP560" s="25"/>
    </row>
    <row r="561" spans="2:68" ht="13.5" customHeight="1" x14ac:dyDescent="0.2">
      <c r="B561" s="22"/>
      <c r="C561" s="23"/>
      <c r="D561" s="23"/>
      <c r="E561" s="23"/>
      <c r="F561" s="24"/>
      <c r="G561" s="24"/>
      <c r="H561" s="24"/>
      <c r="I561" s="24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7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I561" s="25"/>
      <c r="BJ561" s="25"/>
      <c r="BK561" s="25"/>
      <c r="BL561" s="24"/>
      <c r="BM561" s="24"/>
      <c r="BN561" s="25"/>
      <c r="BO561" s="25"/>
      <c r="BP561" s="25"/>
    </row>
    <row r="562" spans="2:68" ht="13.5" customHeight="1" x14ac:dyDescent="0.2">
      <c r="B562" s="22"/>
      <c r="C562" s="23"/>
      <c r="D562" s="23"/>
      <c r="E562" s="23"/>
      <c r="F562" s="24"/>
      <c r="G562" s="24"/>
      <c r="H562" s="24"/>
      <c r="I562" s="24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7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I562" s="25"/>
      <c r="BJ562" s="25"/>
      <c r="BK562" s="25"/>
      <c r="BL562" s="24"/>
      <c r="BM562" s="24"/>
      <c r="BN562" s="25"/>
      <c r="BO562" s="25"/>
      <c r="BP562" s="25"/>
    </row>
    <row r="563" spans="2:68" ht="13.5" customHeight="1" x14ac:dyDescent="0.2">
      <c r="B563" s="22"/>
      <c r="C563" s="23"/>
      <c r="D563" s="23"/>
      <c r="E563" s="23"/>
      <c r="F563" s="24"/>
      <c r="G563" s="24"/>
      <c r="H563" s="24"/>
      <c r="I563" s="24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7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I563" s="25"/>
      <c r="BJ563" s="25"/>
      <c r="BK563" s="25"/>
      <c r="BL563" s="24"/>
      <c r="BM563" s="24"/>
      <c r="BN563" s="25"/>
      <c r="BO563" s="25"/>
      <c r="BP563" s="25"/>
    </row>
    <row r="564" spans="2:68" ht="13.5" customHeight="1" x14ac:dyDescent="0.2">
      <c r="B564" s="22"/>
      <c r="C564" s="23"/>
      <c r="D564" s="23"/>
      <c r="E564" s="23"/>
      <c r="F564" s="24"/>
      <c r="G564" s="24"/>
      <c r="H564" s="24"/>
      <c r="I564" s="24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7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I564" s="25"/>
      <c r="BJ564" s="25"/>
      <c r="BK564" s="25"/>
      <c r="BL564" s="24"/>
      <c r="BM564" s="24"/>
      <c r="BN564" s="25"/>
      <c r="BO564" s="25"/>
      <c r="BP564" s="25"/>
    </row>
    <row r="565" spans="2:68" ht="13.5" customHeight="1" x14ac:dyDescent="0.2">
      <c r="B565" s="22"/>
      <c r="C565" s="23"/>
      <c r="D565" s="23"/>
      <c r="E565" s="23"/>
      <c r="F565" s="24"/>
      <c r="G565" s="24"/>
      <c r="H565" s="24"/>
      <c r="I565" s="24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7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I565" s="25"/>
      <c r="BJ565" s="25"/>
      <c r="BK565" s="25"/>
      <c r="BL565" s="24"/>
      <c r="BM565" s="24"/>
      <c r="BN565" s="25"/>
      <c r="BO565" s="25"/>
      <c r="BP565" s="25"/>
    </row>
    <row r="566" spans="2:68" ht="13.5" customHeight="1" x14ac:dyDescent="0.2">
      <c r="B566" s="22"/>
      <c r="C566" s="23"/>
      <c r="D566" s="23"/>
      <c r="E566" s="23"/>
      <c r="F566" s="24"/>
      <c r="G566" s="24"/>
      <c r="H566" s="24"/>
      <c r="I566" s="24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7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I566" s="25"/>
      <c r="BJ566" s="25"/>
      <c r="BK566" s="25"/>
      <c r="BL566" s="24"/>
      <c r="BM566" s="24"/>
      <c r="BN566" s="25"/>
      <c r="BO566" s="25"/>
      <c r="BP566" s="25"/>
    </row>
    <row r="567" spans="2:68" ht="13.5" customHeight="1" x14ac:dyDescent="0.2">
      <c r="B567" s="22"/>
      <c r="C567" s="23"/>
      <c r="D567" s="23"/>
      <c r="E567" s="23"/>
      <c r="F567" s="24"/>
      <c r="G567" s="24"/>
      <c r="H567" s="24"/>
      <c r="I567" s="24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7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I567" s="25"/>
      <c r="BJ567" s="25"/>
      <c r="BK567" s="25"/>
      <c r="BL567" s="24"/>
      <c r="BM567" s="24"/>
      <c r="BN567" s="25"/>
      <c r="BO567" s="25"/>
      <c r="BP567" s="25"/>
    </row>
    <row r="568" spans="2:68" ht="13.5" customHeight="1" x14ac:dyDescent="0.2">
      <c r="B568" s="22"/>
      <c r="C568" s="23"/>
      <c r="D568" s="23"/>
      <c r="E568" s="23"/>
      <c r="F568" s="24"/>
      <c r="G568" s="24"/>
      <c r="H568" s="24"/>
      <c r="I568" s="24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7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I568" s="25"/>
      <c r="BJ568" s="25"/>
      <c r="BK568" s="25"/>
      <c r="BL568" s="24"/>
      <c r="BM568" s="24"/>
      <c r="BN568" s="25"/>
      <c r="BO568" s="25"/>
      <c r="BP568" s="25"/>
    </row>
    <row r="569" spans="2:68" ht="13.5" customHeight="1" x14ac:dyDescent="0.2">
      <c r="B569" s="22"/>
      <c r="C569" s="23"/>
      <c r="D569" s="23"/>
      <c r="E569" s="23"/>
      <c r="F569" s="24"/>
      <c r="G569" s="24"/>
      <c r="H569" s="24"/>
      <c r="I569" s="24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7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I569" s="25"/>
      <c r="BJ569" s="25"/>
      <c r="BK569" s="25"/>
      <c r="BL569" s="24"/>
      <c r="BM569" s="24"/>
      <c r="BN569" s="25"/>
      <c r="BO569" s="25"/>
      <c r="BP569" s="25"/>
    </row>
    <row r="570" spans="2:68" ht="13.5" customHeight="1" x14ac:dyDescent="0.2">
      <c r="B570" s="22"/>
      <c r="C570" s="23"/>
      <c r="D570" s="23"/>
      <c r="E570" s="23"/>
      <c r="F570" s="24"/>
      <c r="G570" s="24"/>
      <c r="H570" s="24"/>
      <c r="I570" s="24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7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I570" s="25"/>
      <c r="BJ570" s="25"/>
      <c r="BK570" s="25"/>
      <c r="BL570" s="24"/>
      <c r="BM570" s="24"/>
      <c r="BN570" s="25"/>
      <c r="BO570" s="25"/>
      <c r="BP570" s="25"/>
    </row>
    <row r="571" spans="2:68" ht="13.5" customHeight="1" x14ac:dyDescent="0.2">
      <c r="B571" s="22"/>
      <c r="C571" s="23"/>
      <c r="D571" s="23"/>
      <c r="E571" s="23"/>
      <c r="F571" s="24"/>
      <c r="G571" s="24"/>
      <c r="H571" s="24"/>
      <c r="I571" s="24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7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I571" s="25"/>
      <c r="BJ571" s="25"/>
      <c r="BK571" s="25"/>
      <c r="BL571" s="24"/>
      <c r="BM571" s="24"/>
      <c r="BN571" s="25"/>
      <c r="BO571" s="25"/>
      <c r="BP571" s="25"/>
    </row>
    <row r="572" spans="2:68" ht="13.5" customHeight="1" x14ac:dyDescent="0.2">
      <c r="B572" s="22"/>
      <c r="C572" s="23"/>
      <c r="D572" s="23"/>
      <c r="E572" s="23"/>
      <c r="F572" s="24"/>
      <c r="G572" s="24"/>
      <c r="H572" s="24"/>
      <c r="I572" s="24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7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I572" s="25"/>
      <c r="BJ572" s="25"/>
      <c r="BK572" s="25"/>
      <c r="BL572" s="24"/>
      <c r="BM572" s="24"/>
      <c r="BN572" s="25"/>
      <c r="BO572" s="25"/>
      <c r="BP572" s="25"/>
    </row>
    <row r="573" spans="2:68" ht="13.5" customHeight="1" x14ac:dyDescent="0.2">
      <c r="B573" s="22"/>
      <c r="C573" s="23"/>
      <c r="D573" s="23"/>
      <c r="E573" s="23"/>
      <c r="F573" s="24"/>
      <c r="G573" s="24"/>
      <c r="H573" s="24"/>
      <c r="I573" s="24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7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I573" s="25"/>
      <c r="BJ573" s="25"/>
      <c r="BK573" s="25"/>
      <c r="BL573" s="24"/>
      <c r="BM573" s="24"/>
      <c r="BN573" s="25"/>
      <c r="BO573" s="25"/>
      <c r="BP573" s="25"/>
    </row>
    <row r="574" spans="2:68" ht="13.5" customHeight="1" x14ac:dyDescent="0.2">
      <c r="B574" s="22"/>
      <c r="C574" s="23"/>
      <c r="D574" s="23"/>
      <c r="E574" s="23"/>
      <c r="F574" s="24"/>
      <c r="G574" s="24"/>
      <c r="H574" s="24"/>
      <c r="I574" s="24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7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I574" s="25"/>
      <c r="BJ574" s="25"/>
      <c r="BK574" s="25"/>
      <c r="BL574" s="24"/>
      <c r="BM574" s="24"/>
      <c r="BN574" s="25"/>
      <c r="BO574" s="25"/>
      <c r="BP574" s="25"/>
    </row>
    <row r="575" spans="2:68" ht="13.5" customHeight="1" x14ac:dyDescent="0.2">
      <c r="B575" s="22"/>
      <c r="C575" s="23"/>
      <c r="D575" s="23"/>
      <c r="E575" s="23"/>
      <c r="F575" s="24"/>
      <c r="G575" s="24"/>
      <c r="H575" s="24"/>
      <c r="I575" s="24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7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I575" s="25"/>
      <c r="BJ575" s="25"/>
      <c r="BK575" s="25"/>
      <c r="BL575" s="24"/>
      <c r="BM575" s="24"/>
      <c r="BN575" s="25"/>
      <c r="BO575" s="25"/>
      <c r="BP575" s="25"/>
    </row>
    <row r="576" spans="2:68" ht="13.5" customHeight="1" x14ac:dyDescent="0.2">
      <c r="B576" s="22"/>
      <c r="C576" s="23"/>
      <c r="D576" s="23"/>
      <c r="E576" s="23"/>
      <c r="F576" s="24"/>
      <c r="G576" s="24"/>
      <c r="H576" s="24"/>
      <c r="I576" s="24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7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I576" s="25"/>
      <c r="BJ576" s="25"/>
      <c r="BK576" s="25"/>
      <c r="BL576" s="24"/>
      <c r="BM576" s="24"/>
      <c r="BN576" s="25"/>
      <c r="BO576" s="25"/>
      <c r="BP576" s="25"/>
    </row>
    <row r="577" spans="2:68" ht="13.5" customHeight="1" x14ac:dyDescent="0.2">
      <c r="B577" s="22"/>
      <c r="C577" s="23"/>
      <c r="D577" s="23"/>
      <c r="E577" s="23"/>
      <c r="F577" s="24"/>
      <c r="G577" s="24"/>
      <c r="H577" s="24"/>
      <c r="I577" s="24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7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I577" s="25"/>
      <c r="BJ577" s="25"/>
      <c r="BK577" s="25"/>
      <c r="BL577" s="24"/>
      <c r="BM577" s="24"/>
      <c r="BN577" s="25"/>
      <c r="BO577" s="25"/>
      <c r="BP577" s="25"/>
    </row>
    <row r="578" spans="2:68" ht="13.5" customHeight="1" x14ac:dyDescent="0.2">
      <c r="B578" s="22"/>
      <c r="C578" s="23"/>
      <c r="D578" s="23"/>
      <c r="E578" s="23"/>
      <c r="F578" s="24"/>
      <c r="G578" s="24"/>
      <c r="H578" s="24"/>
      <c r="I578" s="24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7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I578" s="25"/>
      <c r="BJ578" s="25"/>
      <c r="BK578" s="25"/>
      <c r="BL578" s="24"/>
      <c r="BM578" s="24"/>
      <c r="BN578" s="25"/>
      <c r="BO578" s="25"/>
      <c r="BP578" s="25"/>
    </row>
    <row r="579" spans="2:68" ht="13.5" customHeight="1" x14ac:dyDescent="0.2">
      <c r="B579" s="22"/>
      <c r="C579" s="23"/>
      <c r="D579" s="23"/>
      <c r="E579" s="23"/>
      <c r="F579" s="24"/>
      <c r="G579" s="24"/>
      <c r="H579" s="24"/>
      <c r="I579" s="24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7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I579" s="25"/>
      <c r="BJ579" s="25"/>
      <c r="BK579" s="25"/>
      <c r="BL579" s="24"/>
      <c r="BM579" s="24"/>
      <c r="BN579" s="25"/>
      <c r="BO579" s="25"/>
      <c r="BP579" s="25"/>
    </row>
    <row r="580" spans="2:68" ht="13.5" customHeight="1" x14ac:dyDescent="0.2">
      <c r="B580" s="22"/>
      <c r="C580" s="23"/>
      <c r="D580" s="23"/>
      <c r="E580" s="23"/>
      <c r="F580" s="24"/>
      <c r="G580" s="24"/>
      <c r="H580" s="24"/>
      <c r="I580" s="24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7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I580" s="25"/>
      <c r="BJ580" s="25"/>
      <c r="BK580" s="25"/>
      <c r="BL580" s="24"/>
      <c r="BM580" s="24"/>
      <c r="BN580" s="25"/>
      <c r="BO580" s="25"/>
      <c r="BP580" s="25"/>
    </row>
    <row r="581" spans="2:68" ht="13.5" customHeight="1" x14ac:dyDescent="0.2">
      <c r="B581" s="22"/>
      <c r="C581" s="23"/>
      <c r="D581" s="23"/>
      <c r="E581" s="23"/>
      <c r="F581" s="24"/>
      <c r="G581" s="24"/>
      <c r="H581" s="24"/>
      <c r="I581" s="24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7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I581" s="25"/>
      <c r="BJ581" s="25"/>
      <c r="BK581" s="25"/>
      <c r="BL581" s="24"/>
      <c r="BM581" s="24"/>
      <c r="BN581" s="25"/>
      <c r="BO581" s="25"/>
      <c r="BP581" s="25"/>
    </row>
    <row r="582" spans="2:68" ht="13.5" customHeight="1" x14ac:dyDescent="0.2">
      <c r="B582" s="22"/>
      <c r="C582" s="23"/>
      <c r="D582" s="23"/>
      <c r="E582" s="23"/>
      <c r="F582" s="24"/>
      <c r="G582" s="24"/>
      <c r="H582" s="24"/>
      <c r="I582" s="24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7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I582" s="25"/>
      <c r="BJ582" s="25"/>
      <c r="BK582" s="25"/>
      <c r="BL582" s="24"/>
      <c r="BM582" s="24"/>
      <c r="BN582" s="25"/>
      <c r="BO582" s="25"/>
      <c r="BP582" s="25"/>
    </row>
    <row r="583" spans="2:68" ht="13.5" customHeight="1" x14ac:dyDescent="0.2">
      <c r="B583" s="22"/>
      <c r="C583" s="23"/>
      <c r="D583" s="23"/>
      <c r="E583" s="23"/>
      <c r="F583" s="24"/>
      <c r="G583" s="24"/>
      <c r="H583" s="24"/>
      <c r="I583" s="24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7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I583" s="25"/>
      <c r="BJ583" s="25"/>
      <c r="BK583" s="25"/>
      <c r="BL583" s="24"/>
      <c r="BM583" s="24"/>
      <c r="BN583" s="25"/>
      <c r="BO583" s="25"/>
      <c r="BP583" s="25"/>
    </row>
    <row r="584" spans="2:68" ht="13.5" customHeight="1" x14ac:dyDescent="0.2">
      <c r="B584" s="22"/>
      <c r="C584" s="23"/>
      <c r="D584" s="23"/>
      <c r="E584" s="23"/>
      <c r="F584" s="24"/>
      <c r="G584" s="24"/>
      <c r="H584" s="24"/>
      <c r="I584" s="24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7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I584" s="25"/>
      <c r="BJ584" s="25"/>
      <c r="BK584" s="25"/>
      <c r="BL584" s="24"/>
      <c r="BM584" s="24"/>
      <c r="BN584" s="25"/>
      <c r="BO584" s="25"/>
      <c r="BP584" s="25"/>
    </row>
    <row r="585" spans="2:68" ht="13.5" customHeight="1" x14ac:dyDescent="0.2">
      <c r="B585" s="22"/>
      <c r="C585" s="23"/>
      <c r="D585" s="23"/>
      <c r="E585" s="23"/>
      <c r="F585" s="24"/>
      <c r="G585" s="24"/>
      <c r="H585" s="24"/>
      <c r="I585" s="24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7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I585" s="25"/>
      <c r="BJ585" s="25"/>
      <c r="BK585" s="25"/>
      <c r="BL585" s="24"/>
      <c r="BM585" s="24"/>
      <c r="BN585" s="25"/>
      <c r="BO585" s="25"/>
      <c r="BP585" s="25"/>
    </row>
    <row r="586" spans="2:68" ht="13.5" customHeight="1" x14ac:dyDescent="0.2">
      <c r="B586" s="22"/>
      <c r="C586" s="23"/>
      <c r="D586" s="23"/>
      <c r="E586" s="23"/>
      <c r="F586" s="24"/>
      <c r="G586" s="24"/>
      <c r="H586" s="24"/>
      <c r="I586" s="24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7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I586" s="25"/>
      <c r="BJ586" s="25"/>
      <c r="BK586" s="25"/>
      <c r="BL586" s="24"/>
      <c r="BM586" s="24"/>
      <c r="BN586" s="25"/>
      <c r="BO586" s="25"/>
      <c r="BP586" s="25"/>
    </row>
    <row r="587" spans="2:68" ht="13.5" customHeight="1" x14ac:dyDescent="0.2">
      <c r="B587" s="22"/>
      <c r="C587" s="23"/>
      <c r="D587" s="23"/>
      <c r="E587" s="23"/>
      <c r="F587" s="24"/>
      <c r="G587" s="24"/>
      <c r="H587" s="24"/>
      <c r="I587" s="24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7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I587" s="25"/>
      <c r="BJ587" s="25"/>
      <c r="BK587" s="25"/>
      <c r="BL587" s="24"/>
      <c r="BM587" s="24"/>
      <c r="BN587" s="25"/>
      <c r="BO587" s="25"/>
      <c r="BP587" s="25"/>
    </row>
    <row r="588" spans="2:68" ht="13.5" customHeight="1" x14ac:dyDescent="0.2">
      <c r="B588" s="22"/>
      <c r="C588" s="23"/>
      <c r="D588" s="23"/>
      <c r="E588" s="23"/>
      <c r="F588" s="24"/>
      <c r="G588" s="24"/>
      <c r="H588" s="24"/>
      <c r="I588" s="24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7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I588" s="25"/>
      <c r="BJ588" s="25"/>
      <c r="BK588" s="25"/>
      <c r="BL588" s="24"/>
      <c r="BM588" s="24"/>
      <c r="BN588" s="25"/>
      <c r="BO588" s="25"/>
      <c r="BP588" s="25"/>
    </row>
    <row r="589" spans="2:68" ht="13.5" customHeight="1" x14ac:dyDescent="0.2">
      <c r="B589" s="22"/>
      <c r="C589" s="23"/>
      <c r="D589" s="23"/>
      <c r="E589" s="23"/>
      <c r="F589" s="24"/>
      <c r="G589" s="24"/>
      <c r="H589" s="24"/>
      <c r="I589" s="24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7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I589" s="25"/>
      <c r="BJ589" s="25"/>
      <c r="BK589" s="25"/>
      <c r="BL589" s="24"/>
      <c r="BM589" s="24"/>
      <c r="BN589" s="25"/>
      <c r="BO589" s="25"/>
      <c r="BP589" s="25"/>
    </row>
    <row r="590" spans="2:68" ht="13.5" customHeight="1" x14ac:dyDescent="0.2">
      <c r="B590" s="22"/>
      <c r="C590" s="23"/>
      <c r="D590" s="23"/>
      <c r="E590" s="23"/>
      <c r="F590" s="24"/>
      <c r="G590" s="24"/>
      <c r="H590" s="24"/>
      <c r="I590" s="24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7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I590" s="25"/>
      <c r="BJ590" s="25"/>
      <c r="BK590" s="25"/>
      <c r="BL590" s="24"/>
      <c r="BM590" s="24"/>
      <c r="BN590" s="25"/>
      <c r="BO590" s="25"/>
      <c r="BP590" s="25"/>
    </row>
    <row r="591" spans="2:68" ht="13.5" customHeight="1" x14ac:dyDescent="0.2">
      <c r="B591" s="22"/>
      <c r="C591" s="23"/>
      <c r="D591" s="23"/>
      <c r="E591" s="23"/>
      <c r="F591" s="24"/>
      <c r="G591" s="24"/>
      <c r="H591" s="24"/>
      <c r="I591" s="24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7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I591" s="25"/>
      <c r="BJ591" s="25"/>
      <c r="BK591" s="25"/>
      <c r="BL591" s="24"/>
      <c r="BM591" s="24"/>
      <c r="BN591" s="25"/>
      <c r="BO591" s="25"/>
      <c r="BP591" s="25"/>
    </row>
    <row r="592" spans="2:68" ht="13.5" customHeight="1" x14ac:dyDescent="0.2">
      <c r="B592" s="22"/>
      <c r="C592" s="23"/>
      <c r="D592" s="23"/>
      <c r="E592" s="23"/>
      <c r="F592" s="24"/>
      <c r="G592" s="24"/>
      <c r="H592" s="24"/>
      <c r="I592" s="24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7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I592" s="25"/>
      <c r="BJ592" s="25"/>
      <c r="BK592" s="25"/>
      <c r="BL592" s="24"/>
      <c r="BM592" s="24"/>
      <c r="BN592" s="25"/>
      <c r="BO592" s="25"/>
      <c r="BP592" s="25"/>
    </row>
    <row r="593" spans="2:68" ht="13.5" customHeight="1" x14ac:dyDescent="0.2">
      <c r="B593" s="22"/>
      <c r="C593" s="23"/>
      <c r="D593" s="23"/>
      <c r="E593" s="23"/>
      <c r="F593" s="24"/>
      <c r="G593" s="24"/>
      <c r="H593" s="24"/>
      <c r="I593" s="24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7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I593" s="25"/>
      <c r="BJ593" s="25"/>
      <c r="BK593" s="25"/>
      <c r="BL593" s="24"/>
      <c r="BM593" s="24"/>
      <c r="BN593" s="25"/>
      <c r="BO593" s="25"/>
      <c r="BP593" s="25"/>
    </row>
    <row r="594" spans="2:68" ht="13.5" customHeight="1" x14ac:dyDescent="0.2">
      <c r="B594" s="22"/>
      <c r="C594" s="23"/>
      <c r="D594" s="23"/>
      <c r="E594" s="23"/>
      <c r="F594" s="24"/>
      <c r="G594" s="24"/>
      <c r="H594" s="24"/>
      <c r="I594" s="24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7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I594" s="25"/>
      <c r="BJ594" s="25"/>
      <c r="BK594" s="25"/>
      <c r="BL594" s="24"/>
      <c r="BM594" s="24"/>
      <c r="BN594" s="25"/>
      <c r="BO594" s="25"/>
      <c r="BP594" s="25"/>
    </row>
    <row r="595" spans="2:68" ht="13.5" customHeight="1" x14ac:dyDescent="0.2">
      <c r="B595" s="22"/>
      <c r="C595" s="23"/>
      <c r="D595" s="23"/>
      <c r="E595" s="23"/>
      <c r="F595" s="24"/>
      <c r="G595" s="24"/>
      <c r="H595" s="24"/>
      <c r="I595" s="24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7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I595" s="25"/>
      <c r="BJ595" s="25"/>
      <c r="BK595" s="25"/>
      <c r="BL595" s="24"/>
      <c r="BM595" s="24"/>
      <c r="BN595" s="25"/>
      <c r="BO595" s="25"/>
      <c r="BP595" s="25"/>
    </row>
    <row r="596" spans="2:68" ht="13.5" customHeight="1" x14ac:dyDescent="0.2">
      <c r="B596" s="22"/>
      <c r="C596" s="23"/>
      <c r="D596" s="23"/>
      <c r="E596" s="23"/>
      <c r="F596" s="24"/>
      <c r="G596" s="24"/>
      <c r="H596" s="24"/>
      <c r="I596" s="24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7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I596" s="25"/>
      <c r="BJ596" s="25"/>
      <c r="BK596" s="25"/>
      <c r="BL596" s="24"/>
      <c r="BM596" s="24"/>
      <c r="BN596" s="25"/>
      <c r="BO596" s="25"/>
      <c r="BP596" s="25"/>
    </row>
    <row r="597" spans="2:68" ht="13.5" customHeight="1" x14ac:dyDescent="0.2">
      <c r="B597" s="22"/>
      <c r="C597" s="23"/>
      <c r="D597" s="23"/>
      <c r="E597" s="23"/>
      <c r="F597" s="24"/>
      <c r="G597" s="24"/>
      <c r="H597" s="24"/>
      <c r="I597" s="24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7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I597" s="25"/>
      <c r="BJ597" s="25"/>
      <c r="BK597" s="25"/>
      <c r="BL597" s="24"/>
      <c r="BM597" s="24"/>
      <c r="BN597" s="25"/>
      <c r="BO597" s="25"/>
      <c r="BP597" s="25"/>
    </row>
    <row r="598" spans="2:68" ht="13.5" customHeight="1" x14ac:dyDescent="0.2">
      <c r="B598" s="22"/>
      <c r="C598" s="23"/>
      <c r="D598" s="23"/>
      <c r="E598" s="23"/>
      <c r="F598" s="24"/>
      <c r="G598" s="24"/>
      <c r="H598" s="24"/>
      <c r="I598" s="24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7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I598" s="25"/>
      <c r="BJ598" s="25"/>
      <c r="BK598" s="25"/>
      <c r="BL598" s="24"/>
      <c r="BM598" s="24"/>
      <c r="BN598" s="25"/>
      <c r="BO598" s="25"/>
      <c r="BP598" s="25"/>
    </row>
    <row r="599" spans="2:68" ht="13.5" customHeight="1" x14ac:dyDescent="0.2">
      <c r="B599" s="22"/>
      <c r="C599" s="23"/>
      <c r="D599" s="23"/>
      <c r="E599" s="23"/>
      <c r="F599" s="24"/>
      <c r="G599" s="24"/>
      <c r="H599" s="24"/>
      <c r="I599" s="24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7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I599" s="25"/>
      <c r="BJ599" s="25"/>
      <c r="BK599" s="25"/>
      <c r="BL599" s="24"/>
      <c r="BM599" s="24"/>
      <c r="BN599" s="25"/>
      <c r="BO599" s="25"/>
      <c r="BP599" s="25"/>
    </row>
    <row r="600" spans="2:68" ht="13.5" customHeight="1" x14ac:dyDescent="0.2">
      <c r="B600" s="22"/>
      <c r="C600" s="23"/>
      <c r="D600" s="23"/>
      <c r="E600" s="23"/>
      <c r="F600" s="24"/>
      <c r="G600" s="24"/>
      <c r="H600" s="24"/>
      <c r="I600" s="24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7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I600" s="25"/>
      <c r="BJ600" s="25"/>
      <c r="BK600" s="25"/>
      <c r="BL600" s="24"/>
      <c r="BM600" s="24"/>
      <c r="BN600" s="25"/>
      <c r="BO600" s="25"/>
      <c r="BP600" s="25"/>
    </row>
    <row r="601" spans="2:68" ht="13.5" customHeight="1" x14ac:dyDescent="0.2">
      <c r="B601" s="22"/>
      <c r="C601" s="23"/>
      <c r="D601" s="23"/>
      <c r="E601" s="23"/>
      <c r="F601" s="24"/>
      <c r="G601" s="24"/>
      <c r="H601" s="24"/>
      <c r="I601" s="24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7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I601" s="25"/>
      <c r="BJ601" s="25"/>
      <c r="BK601" s="25"/>
      <c r="BL601" s="24"/>
      <c r="BM601" s="24"/>
      <c r="BN601" s="25"/>
      <c r="BO601" s="25"/>
      <c r="BP601" s="25"/>
    </row>
    <row r="602" spans="2:68" ht="13.5" customHeight="1" x14ac:dyDescent="0.2">
      <c r="B602" s="22"/>
      <c r="C602" s="23"/>
      <c r="D602" s="23"/>
      <c r="E602" s="23"/>
      <c r="F602" s="24"/>
      <c r="G602" s="24"/>
      <c r="H602" s="24"/>
      <c r="I602" s="24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7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I602" s="25"/>
      <c r="BJ602" s="25"/>
      <c r="BK602" s="25"/>
      <c r="BL602" s="24"/>
      <c r="BM602" s="24"/>
      <c r="BN602" s="25"/>
      <c r="BO602" s="25"/>
      <c r="BP602" s="25"/>
    </row>
    <row r="603" spans="2:68" ht="13.5" customHeight="1" x14ac:dyDescent="0.2">
      <c r="B603" s="22"/>
      <c r="C603" s="23"/>
      <c r="D603" s="23"/>
      <c r="E603" s="23"/>
      <c r="F603" s="24"/>
      <c r="G603" s="24"/>
      <c r="H603" s="24"/>
      <c r="I603" s="24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7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I603" s="25"/>
      <c r="BJ603" s="25"/>
      <c r="BK603" s="25"/>
      <c r="BL603" s="24"/>
      <c r="BM603" s="24"/>
      <c r="BN603" s="25"/>
      <c r="BO603" s="25"/>
      <c r="BP603" s="25"/>
    </row>
    <row r="604" spans="2:68" ht="13.5" customHeight="1" x14ac:dyDescent="0.2">
      <c r="B604" s="22"/>
      <c r="C604" s="23"/>
      <c r="D604" s="23"/>
      <c r="E604" s="23"/>
      <c r="F604" s="24"/>
      <c r="G604" s="24"/>
      <c r="H604" s="24"/>
      <c r="I604" s="24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7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I604" s="25"/>
      <c r="BJ604" s="25"/>
      <c r="BK604" s="25"/>
      <c r="BL604" s="24"/>
      <c r="BM604" s="24"/>
      <c r="BN604" s="25"/>
      <c r="BO604" s="25"/>
      <c r="BP604" s="25"/>
    </row>
    <row r="605" spans="2:68" ht="13.5" customHeight="1" x14ac:dyDescent="0.2">
      <c r="B605" s="22"/>
      <c r="C605" s="23"/>
      <c r="D605" s="23"/>
      <c r="E605" s="23"/>
      <c r="F605" s="24"/>
      <c r="G605" s="24"/>
      <c r="H605" s="24"/>
      <c r="I605" s="24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7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I605" s="25"/>
      <c r="BJ605" s="25"/>
      <c r="BK605" s="25"/>
      <c r="BL605" s="24"/>
      <c r="BM605" s="24"/>
      <c r="BN605" s="25"/>
      <c r="BO605" s="25"/>
      <c r="BP605" s="25"/>
    </row>
    <row r="606" spans="2:68" ht="13.5" customHeight="1" x14ac:dyDescent="0.2">
      <c r="B606" s="22"/>
      <c r="C606" s="23"/>
      <c r="D606" s="23"/>
      <c r="E606" s="23"/>
      <c r="F606" s="24"/>
      <c r="G606" s="24"/>
      <c r="H606" s="24"/>
      <c r="I606" s="24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7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I606" s="25"/>
      <c r="BJ606" s="25"/>
      <c r="BK606" s="25"/>
      <c r="BL606" s="24"/>
      <c r="BM606" s="24"/>
      <c r="BN606" s="25"/>
      <c r="BO606" s="25"/>
      <c r="BP606" s="25"/>
    </row>
    <row r="607" spans="2:68" ht="13.5" customHeight="1" x14ac:dyDescent="0.2">
      <c r="B607" s="22"/>
      <c r="C607" s="23"/>
      <c r="D607" s="23"/>
      <c r="E607" s="23"/>
      <c r="F607" s="24"/>
      <c r="G607" s="24"/>
      <c r="H607" s="24"/>
      <c r="I607" s="24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7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I607" s="25"/>
      <c r="BJ607" s="25"/>
      <c r="BK607" s="25"/>
      <c r="BL607" s="24"/>
      <c r="BM607" s="24"/>
      <c r="BN607" s="25"/>
      <c r="BO607" s="25"/>
      <c r="BP607" s="25"/>
    </row>
    <row r="608" spans="2:68" ht="13.5" customHeight="1" x14ac:dyDescent="0.2">
      <c r="B608" s="22"/>
      <c r="C608" s="23"/>
      <c r="D608" s="23"/>
      <c r="E608" s="23"/>
      <c r="F608" s="24"/>
      <c r="G608" s="24"/>
      <c r="H608" s="24"/>
      <c r="I608" s="24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7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I608" s="25"/>
      <c r="BJ608" s="25"/>
      <c r="BK608" s="25"/>
      <c r="BL608" s="24"/>
      <c r="BM608" s="24"/>
      <c r="BN608" s="25"/>
      <c r="BO608" s="25"/>
      <c r="BP608" s="25"/>
    </row>
    <row r="609" spans="2:68" ht="13.5" customHeight="1" x14ac:dyDescent="0.2">
      <c r="B609" s="22"/>
      <c r="C609" s="23"/>
      <c r="D609" s="23"/>
      <c r="E609" s="23"/>
      <c r="F609" s="24"/>
      <c r="G609" s="24"/>
      <c r="H609" s="24"/>
      <c r="I609" s="24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7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I609" s="25"/>
      <c r="BJ609" s="25"/>
      <c r="BK609" s="25"/>
      <c r="BL609" s="24"/>
      <c r="BM609" s="24"/>
      <c r="BN609" s="25"/>
      <c r="BO609" s="25"/>
      <c r="BP609" s="25"/>
    </row>
    <row r="610" spans="2:68" ht="13.5" customHeight="1" x14ac:dyDescent="0.2">
      <c r="B610" s="22"/>
      <c r="C610" s="23"/>
      <c r="D610" s="23"/>
      <c r="E610" s="23"/>
      <c r="F610" s="24"/>
      <c r="G610" s="24"/>
      <c r="H610" s="24"/>
      <c r="I610" s="24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7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I610" s="25"/>
      <c r="BJ610" s="25"/>
      <c r="BK610" s="25"/>
      <c r="BL610" s="24"/>
      <c r="BM610" s="24"/>
      <c r="BN610" s="25"/>
      <c r="BO610" s="25"/>
      <c r="BP610" s="25"/>
    </row>
    <row r="611" spans="2:68" ht="13.5" customHeight="1" x14ac:dyDescent="0.2">
      <c r="B611" s="22"/>
      <c r="C611" s="23"/>
      <c r="D611" s="23"/>
      <c r="E611" s="23"/>
      <c r="F611" s="24"/>
      <c r="G611" s="24"/>
      <c r="H611" s="24"/>
      <c r="I611" s="24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7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I611" s="25"/>
      <c r="BJ611" s="25"/>
      <c r="BK611" s="25"/>
      <c r="BL611" s="24"/>
      <c r="BM611" s="24"/>
      <c r="BN611" s="25"/>
      <c r="BO611" s="25"/>
      <c r="BP611" s="25"/>
    </row>
    <row r="612" spans="2:68" ht="13.5" customHeight="1" x14ac:dyDescent="0.2">
      <c r="B612" s="22"/>
      <c r="C612" s="23"/>
      <c r="D612" s="23"/>
      <c r="E612" s="23"/>
      <c r="F612" s="24"/>
      <c r="G612" s="24"/>
      <c r="H612" s="24"/>
      <c r="I612" s="24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7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I612" s="25"/>
      <c r="BJ612" s="25"/>
      <c r="BK612" s="25"/>
      <c r="BL612" s="24"/>
      <c r="BM612" s="24"/>
      <c r="BN612" s="25"/>
      <c r="BO612" s="25"/>
      <c r="BP612" s="25"/>
    </row>
    <row r="613" spans="2:68" ht="13.5" customHeight="1" x14ac:dyDescent="0.2">
      <c r="B613" s="22"/>
      <c r="C613" s="23"/>
      <c r="D613" s="23"/>
      <c r="E613" s="23"/>
      <c r="F613" s="24"/>
      <c r="G613" s="24"/>
      <c r="H613" s="24"/>
      <c r="I613" s="24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7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I613" s="25"/>
      <c r="BJ613" s="25"/>
      <c r="BK613" s="25"/>
      <c r="BL613" s="24"/>
      <c r="BM613" s="24"/>
      <c r="BN613" s="25"/>
      <c r="BO613" s="25"/>
      <c r="BP613" s="25"/>
    </row>
    <row r="614" spans="2:68" ht="13.5" customHeight="1" x14ac:dyDescent="0.2">
      <c r="B614" s="22"/>
      <c r="C614" s="23"/>
      <c r="D614" s="23"/>
      <c r="E614" s="23"/>
      <c r="F614" s="24"/>
      <c r="G614" s="24"/>
      <c r="H614" s="24"/>
      <c r="I614" s="24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7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I614" s="25"/>
      <c r="BJ614" s="25"/>
      <c r="BK614" s="25"/>
      <c r="BL614" s="24"/>
      <c r="BM614" s="24"/>
      <c r="BN614" s="25"/>
      <c r="BO614" s="25"/>
      <c r="BP614" s="25"/>
    </row>
    <row r="615" spans="2:68" ht="13.5" customHeight="1" x14ac:dyDescent="0.2">
      <c r="B615" s="22"/>
      <c r="C615" s="23"/>
      <c r="D615" s="23"/>
      <c r="E615" s="23"/>
      <c r="F615" s="24"/>
      <c r="G615" s="24"/>
      <c r="H615" s="24"/>
      <c r="I615" s="24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7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I615" s="25"/>
      <c r="BJ615" s="25"/>
      <c r="BK615" s="25"/>
      <c r="BL615" s="24"/>
      <c r="BM615" s="24"/>
      <c r="BN615" s="25"/>
      <c r="BO615" s="25"/>
      <c r="BP615" s="25"/>
    </row>
    <row r="616" spans="2:68" ht="13.5" customHeight="1" x14ac:dyDescent="0.2">
      <c r="B616" s="22"/>
      <c r="C616" s="23"/>
      <c r="D616" s="23"/>
      <c r="E616" s="23"/>
      <c r="F616" s="24"/>
      <c r="G616" s="24"/>
      <c r="H616" s="24"/>
      <c r="I616" s="24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7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I616" s="25"/>
      <c r="BJ616" s="25"/>
      <c r="BK616" s="25"/>
      <c r="BL616" s="24"/>
      <c r="BM616" s="24"/>
      <c r="BN616" s="25"/>
      <c r="BO616" s="25"/>
      <c r="BP616" s="25"/>
    </row>
    <row r="617" spans="2:68" ht="13.5" customHeight="1" x14ac:dyDescent="0.2">
      <c r="B617" s="22"/>
      <c r="C617" s="23"/>
      <c r="D617" s="23"/>
      <c r="E617" s="23"/>
      <c r="F617" s="24"/>
      <c r="G617" s="24"/>
      <c r="H617" s="24"/>
      <c r="I617" s="24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7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I617" s="25"/>
      <c r="BJ617" s="25"/>
      <c r="BK617" s="25"/>
      <c r="BL617" s="24"/>
      <c r="BM617" s="24"/>
      <c r="BN617" s="25"/>
      <c r="BO617" s="25"/>
      <c r="BP617" s="25"/>
    </row>
    <row r="618" spans="2:68" ht="13.5" customHeight="1" x14ac:dyDescent="0.2">
      <c r="B618" s="22"/>
      <c r="C618" s="23"/>
      <c r="D618" s="23"/>
      <c r="E618" s="23"/>
      <c r="F618" s="24"/>
      <c r="G618" s="24"/>
      <c r="H618" s="24"/>
      <c r="I618" s="24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7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I618" s="25"/>
      <c r="BJ618" s="25"/>
      <c r="BK618" s="25"/>
      <c r="BL618" s="24"/>
      <c r="BM618" s="24"/>
      <c r="BN618" s="25"/>
      <c r="BO618" s="25"/>
      <c r="BP618" s="25"/>
    </row>
    <row r="619" spans="2:68" ht="13.5" customHeight="1" x14ac:dyDescent="0.2">
      <c r="B619" s="22"/>
      <c r="C619" s="23"/>
      <c r="D619" s="23"/>
      <c r="E619" s="23"/>
      <c r="F619" s="24"/>
      <c r="G619" s="24"/>
      <c r="H619" s="24"/>
      <c r="I619" s="24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7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I619" s="25"/>
      <c r="BJ619" s="25"/>
      <c r="BK619" s="25"/>
      <c r="BL619" s="24"/>
      <c r="BM619" s="24"/>
      <c r="BN619" s="25"/>
      <c r="BO619" s="25"/>
      <c r="BP619" s="25"/>
    </row>
    <row r="620" spans="2:68" ht="13.5" customHeight="1" x14ac:dyDescent="0.2">
      <c r="B620" s="22"/>
      <c r="C620" s="23"/>
      <c r="D620" s="23"/>
      <c r="E620" s="23"/>
      <c r="F620" s="24"/>
      <c r="G620" s="24"/>
      <c r="H620" s="24"/>
      <c r="I620" s="24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7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I620" s="25"/>
      <c r="BJ620" s="25"/>
      <c r="BK620" s="25"/>
      <c r="BL620" s="24"/>
      <c r="BM620" s="24"/>
      <c r="BN620" s="25"/>
      <c r="BO620" s="25"/>
      <c r="BP620" s="25"/>
    </row>
    <row r="621" spans="2:68" ht="13.5" customHeight="1" x14ac:dyDescent="0.2">
      <c r="B621" s="22"/>
      <c r="C621" s="23"/>
      <c r="D621" s="23"/>
      <c r="E621" s="23"/>
      <c r="F621" s="24"/>
      <c r="G621" s="24"/>
      <c r="H621" s="24"/>
      <c r="I621" s="24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7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I621" s="25"/>
      <c r="BJ621" s="25"/>
      <c r="BK621" s="25"/>
      <c r="BL621" s="24"/>
      <c r="BM621" s="24"/>
      <c r="BN621" s="25"/>
      <c r="BO621" s="25"/>
      <c r="BP621" s="25"/>
    </row>
    <row r="622" spans="2:68" ht="13.5" customHeight="1" x14ac:dyDescent="0.2">
      <c r="B622" s="22"/>
      <c r="C622" s="23"/>
      <c r="D622" s="23"/>
      <c r="E622" s="23"/>
      <c r="F622" s="24"/>
      <c r="G622" s="24"/>
      <c r="H622" s="24"/>
      <c r="I622" s="24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7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I622" s="25"/>
      <c r="BJ622" s="25"/>
      <c r="BK622" s="25"/>
      <c r="BL622" s="24"/>
      <c r="BM622" s="24"/>
      <c r="BN622" s="25"/>
      <c r="BO622" s="25"/>
      <c r="BP622" s="25"/>
    </row>
    <row r="623" spans="2:68" ht="13.5" customHeight="1" x14ac:dyDescent="0.2">
      <c r="B623" s="22"/>
      <c r="C623" s="23"/>
      <c r="D623" s="23"/>
      <c r="E623" s="23"/>
      <c r="F623" s="24"/>
      <c r="G623" s="24"/>
      <c r="H623" s="24"/>
      <c r="I623" s="24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7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I623" s="25"/>
      <c r="BJ623" s="25"/>
      <c r="BK623" s="25"/>
      <c r="BL623" s="24"/>
      <c r="BM623" s="24"/>
      <c r="BN623" s="25"/>
      <c r="BO623" s="25"/>
      <c r="BP623" s="25"/>
    </row>
    <row r="624" spans="2:68" ht="13.5" customHeight="1" x14ac:dyDescent="0.2">
      <c r="B624" s="22"/>
      <c r="C624" s="23"/>
      <c r="D624" s="23"/>
      <c r="E624" s="23"/>
      <c r="F624" s="24"/>
      <c r="G624" s="24"/>
      <c r="H624" s="24"/>
      <c r="I624" s="24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7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I624" s="25"/>
      <c r="BJ624" s="25"/>
      <c r="BK624" s="25"/>
      <c r="BL624" s="24"/>
      <c r="BM624" s="24"/>
      <c r="BN624" s="25"/>
      <c r="BO624" s="25"/>
      <c r="BP624" s="25"/>
    </row>
    <row r="625" spans="2:68" ht="13.5" customHeight="1" x14ac:dyDescent="0.2">
      <c r="B625" s="22"/>
      <c r="C625" s="23"/>
      <c r="D625" s="23"/>
      <c r="E625" s="23"/>
      <c r="F625" s="24"/>
      <c r="G625" s="24"/>
      <c r="H625" s="24"/>
      <c r="I625" s="24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7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I625" s="25"/>
      <c r="BJ625" s="25"/>
      <c r="BK625" s="25"/>
      <c r="BL625" s="24"/>
      <c r="BM625" s="24"/>
      <c r="BN625" s="25"/>
      <c r="BO625" s="25"/>
      <c r="BP625" s="25"/>
    </row>
    <row r="626" spans="2:68" ht="13.5" customHeight="1" x14ac:dyDescent="0.2">
      <c r="B626" s="22"/>
      <c r="C626" s="23"/>
      <c r="D626" s="23"/>
      <c r="E626" s="23"/>
      <c r="F626" s="24"/>
      <c r="G626" s="24"/>
      <c r="H626" s="24"/>
      <c r="I626" s="24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7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I626" s="25"/>
      <c r="BJ626" s="25"/>
      <c r="BK626" s="25"/>
      <c r="BL626" s="24"/>
      <c r="BM626" s="24"/>
      <c r="BN626" s="25"/>
      <c r="BO626" s="25"/>
      <c r="BP626" s="25"/>
    </row>
    <row r="627" spans="2:68" ht="13.5" customHeight="1" x14ac:dyDescent="0.2">
      <c r="B627" s="22"/>
      <c r="C627" s="23"/>
      <c r="D627" s="23"/>
      <c r="E627" s="23"/>
      <c r="F627" s="24"/>
      <c r="G627" s="24"/>
      <c r="H627" s="24"/>
      <c r="I627" s="24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7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I627" s="25"/>
      <c r="BJ627" s="25"/>
      <c r="BK627" s="25"/>
      <c r="BL627" s="24"/>
      <c r="BM627" s="24"/>
      <c r="BN627" s="25"/>
      <c r="BO627" s="25"/>
      <c r="BP627" s="25"/>
    </row>
    <row r="628" spans="2:68" ht="13.5" customHeight="1" x14ac:dyDescent="0.2">
      <c r="B628" s="22"/>
      <c r="C628" s="23"/>
      <c r="D628" s="23"/>
      <c r="E628" s="23"/>
      <c r="F628" s="24"/>
      <c r="G628" s="24"/>
      <c r="H628" s="24"/>
      <c r="I628" s="24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7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I628" s="25"/>
      <c r="BJ628" s="25"/>
      <c r="BK628" s="25"/>
      <c r="BL628" s="24"/>
      <c r="BM628" s="24"/>
      <c r="BN628" s="25"/>
      <c r="BO628" s="25"/>
      <c r="BP628" s="25"/>
    </row>
    <row r="629" spans="2:68" ht="13.5" customHeight="1" x14ac:dyDescent="0.2">
      <c r="B629" s="22"/>
      <c r="C629" s="23"/>
      <c r="D629" s="23"/>
      <c r="E629" s="23"/>
      <c r="F629" s="24"/>
      <c r="G629" s="24"/>
      <c r="H629" s="24"/>
      <c r="I629" s="24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7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I629" s="25"/>
      <c r="BJ629" s="25"/>
      <c r="BK629" s="25"/>
      <c r="BL629" s="24"/>
      <c r="BM629" s="24"/>
      <c r="BN629" s="25"/>
      <c r="BO629" s="25"/>
      <c r="BP629" s="25"/>
    </row>
    <row r="630" spans="2:68" ht="13.5" customHeight="1" x14ac:dyDescent="0.2">
      <c r="B630" s="22"/>
      <c r="C630" s="23"/>
      <c r="D630" s="23"/>
      <c r="E630" s="23"/>
      <c r="F630" s="24"/>
      <c r="G630" s="24"/>
      <c r="H630" s="24"/>
      <c r="I630" s="24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7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I630" s="25"/>
      <c r="BJ630" s="25"/>
      <c r="BK630" s="25"/>
      <c r="BL630" s="24"/>
      <c r="BM630" s="24"/>
      <c r="BN630" s="25"/>
      <c r="BO630" s="25"/>
      <c r="BP630" s="25"/>
    </row>
    <row r="631" spans="2:68" ht="13.5" customHeight="1" x14ac:dyDescent="0.2">
      <c r="B631" s="22"/>
      <c r="C631" s="23"/>
      <c r="D631" s="23"/>
      <c r="E631" s="23"/>
      <c r="F631" s="24"/>
      <c r="G631" s="24"/>
      <c r="H631" s="24"/>
      <c r="I631" s="24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7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I631" s="25"/>
      <c r="BJ631" s="25"/>
      <c r="BK631" s="25"/>
      <c r="BL631" s="24"/>
      <c r="BM631" s="24"/>
      <c r="BN631" s="25"/>
      <c r="BO631" s="25"/>
      <c r="BP631" s="25"/>
    </row>
    <row r="632" spans="2:68" ht="13.5" customHeight="1" x14ac:dyDescent="0.2">
      <c r="B632" s="22"/>
      <c r="C632" s="23"/>
      <c r="D632" s="23"/>
      <c r="E632" s="23"/>
      <c r="F632" s="24"/>
      <c r="G632" s="24"/>
      <c r="H632" s="24"/>
      <c r="I632" s="24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7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I632" s="25"/>
      <c r="BJ632" s="25"/>
      <c r="BK632" s="25"/>
      <c r="BL632" s="24"/>
      <c r="BM632" s="24"/>
      <c r="BN632" s="25"/>
      <c r="BO632" s="25"/>
      <c r="BP632" s="25"/>
    </row>
    <row r="633" spans="2:68" ht="13.5" customHeight="1" x14ac:dyDescent="0.2">
      <c r="B633" s="22"/>
      <c r="C633" s="23"/>
      <c r="D633" s="23"/>
      <c r="E633" s="23"/>
      <c r="F633" s="24"/>
      <c r="G633" s="24"/>
      <c r="H633" s="24"/>
      <c r="I633" s="24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7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I633" s="25"/>
      <c r="BJ633" s="25"/>
      <c r="BK633" s="25"/>
      <c r="BL633" s="24"/>
      <c r="BM633" s="24"/>
      <c r="BN633" s="25"/>
      <c r="BO633" s="25"/>
      <c r="BP633" s="25"/>
    </row>
    <row r="634" spans="2:68" ht="13.5" customHeight="1" x14ac:dyDescent="0.2">
      <c r="B634" s="22"/>
      <c r="C634" s="23"/>
      <c r="D634" s="23"/>
      <c r="E634" s="23"/>
      <c r="F634" s="24"/>
      <c r="G634" s="24"/>
      <c r="H634" s="24"/>
      <c r="I634" s="24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7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I634" s="25"/>
      <c r="BJ634" s="25"/>
      <c r="BK634" s="25"/>
      <c r="BL634" s="24"/>
      <c r="BM634" s="24"/>
      <c r="BN634" s="25"/>
      <c r="BO634" s="25"/>
      <c r="BP634" s="25"/>
    </row>
    <row r="635" spans="2:68" ht="13.5" customHeight="1" x14ac:dyDescent="0.2">
      <c r="B635" s="22"/>
      <c r="C635" s="23"/>
      <c r="D635" s="23"/>
      <c r="E635" s="23"/>
      <c r="F635" s="24"/>
      <c r="G635" s="24"/>
      <c r="H635" s="24"/>
      <c r="I635" s="24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7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I635" s="25"/>
      <c r="BJ635" s="25"/>
      <c r="BK635" s="25"/>
      <c r="BL635" s="24"/>
      <c r="BM635" s="24"/>
      <c r="BN635" s="25"/>
      <c r="BO635" s="25"/>
      <c r="BP635" s="25"/>
    </row>
    <row r="636" spans="2:68" ht="13.5" customHeight="1" x14ac:dyDescent="0.2">
      <c r="B636" s="22"/>
      <c r="C636" s="23"/>
      <c r="D636" s="23"/>
      <c r="E636" s="23"/>
      <c r="F636" s="24"/>
      <c r="G636" s="24"/>
      <c r="H636" s="24"/>
      <c r="I636" s="24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7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I636" s="25"/>
      <c r="BJ636" s="25"/>
      <c r="BK636" s="25"/>
      <c r="BL636" s="24"/>
      <c r="BM636" s="24"/>
      <c r="BN636" s="25"/>
      <c r="BO636" s="25"/>
      <c r="BP636" s="25"/>
    </row>
    <row r="637" spans="2:68" ht="13.5" customHeight="1" x14ac:dyDescent="0.2">
      <c r="B637" s="22"/>
      <c r="C637" s="23"/>
      <c r="D637" s="23"/>
      <c r="E637" s="23"/>
      <c r="F637" s="24"/>
      <c r="G637" s="24"/>
      <c r="H637" s="24"/>
      <c r="I637" s="24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7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I637" s="25"/>
      <c r="BJ637" s="25"/>
      <c r="BK637" s="25"/>
      <c r="BL637" s="24"/>
      <c r="BM637" s="24"/>
      <c r="BN637" s="25"/>
      <c r="BO637" s="25"/>
      <c r="BP637" s="25"/>
    </row>
    <row r="638" spans="2:68" ht="13.5" customHeight="1" x14ac:dyDescent="0.2">
      <c r="B638" s="22"/>
      <c r="C638" s="23"/>
      <c r="D638" s="23"/>
      <c r="E638" s="23"/>
      <c r="F638" s="24"/>
      <c r="G638" s="24"/>
      <c r="H638" s="24"/>
      <c r="I638" s="24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7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I638" s="25"/>
      <c r="BJ638" s="25"/>
      <c r="BK638" s="25"/>
      <c r="BL638" s="24"/>
      <c r="BM638" s="24"/>
      <c r="BN638" s="25"/>
      <c r="BO638" s="25"/>
      <c r="BP638" s="25"/>
    </row>
    <row r="639" spans="2:68" ht="13.5" customHeight="1" x14ac:dyDescent="0.2">
      <c r="B639" s="22"/>
      <c r="C639" s="23"/>
      <c r="D639" s="23"/>
      <c r="E639" s="23"/>
      <c r="F639" s="24"/>
      <c r="G639" s="24"/>
      <c r="H639" s="24"/>
      <c r="I639" s="24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7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I639" s="25"/>
      <c r="BJ639" s="25"/>
      <c r="BK639" s="25"/>
      <c r="BL639" s="24"/>
      <c r="BM639" s="24"/>
      <c r="BN639" s="25"/>
      <c r="BO639" s="25"/>
      <c r="BP639" s="25"/>
    </row>
    <row r="640" spans="2:68" ht="13.5" customHeight="1" x14ac:dyDescent="0.2">
      <c r="B640" s="22"/>
      <c r="C640" s="23"/>
      <c r="D640" s="23"/>
      <c r="E640" s="23"/>
      <c r="F640" s="24"/>
      <c r="G640" s="24"/>
      <c r="H640" s="24"/>
      <c r="I640" s="24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7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I640" s="25"/>
      <c r="BJ640" s="25"/>
      <c r="BK640" s="25"/>
      <c r="BL640" s="24"/>
      <c r="BM640" s="24"/>
      <c r="BN640" s="25"/>
      <c r="BO640" s="25"/>
      <c r="BP640" s="25"/>
    </row>
    <row r="641" spans="2:68" ht="13.5" customHeight="1" x14ac:dyDescent="0.2">
      <c r="B641" s="22"/>
      <c r="C641" s="23"/>
      <c r="D641" s="23"/>
      <c r="E641" s="23"/>
      <c r="F641" s="24"/>
      <c r="G641" s="24"/>
      <c r="H641" s="24"/>
      <c r="I641" s="24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7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I641" s="25"/>
      <c r="BJ641" s="25"/>
      <c r="BK641" s="25"/>
      <c r="BL641" s="24"/>
      <c r="BM641" s="24"/>
      <c r="BN641" s="25"/>
      <c r="BO641" s="25"/>
      <c r="BP641" s="25"/>
    </row>
    <row r="642" spans="2:68" ht="13.5" customHeight="1" x14ac:dyDescent="0.2">
      <c r="B642" s="22"/>
      <c r="C642" s="23"/>
      <c r="D642" s="23"/>
      <c r="E642" s="23"/>
      <c r="F642" s="24"/>
      <c r="G642" s="24"/>
      <c r="H642" s="24"/>
      <c r="I642" s="24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7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I642" s="25"/>
      <c r="BJ642" s="25"/>
      <c r="BK642" s="25"/>
      <c r="BL642" s="24"/>
      <c r="BM642" s="24"/>
      <c r="BN642" s="25"/>
      <c r="BO642" s="25"/>
      <c r="BP642" s="25"/>
    </row>
    <row r="643" spans="2:68" ht="13.5" customHeight="1" x14ac:dyDescent="0.2">
      <c r="B643" s="22"/>
      <c r="C643" s="23"/>
      <c r="D643" s="23"/>
      <c r="E643" s="23"/>
      <c r="F643" s="24"/>
      <c r="G643" s="24"/>
      <c r="H643" s="24"/>
      <c r="I643" s="24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7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I643" s="25"/>
      <c r="BJ643" s="25"/>
      <c r="BK643" s="25"/>
      <c r="BL643" s="24"/>
      <c r="BM643" s="24"/>
      <c r="BN643" s="25"/>
      <c r="BO643" s="25"/>
      <c r="BP643" s="25"/>
    </row>
    <row r="644" spans="2:68" ht="13.5" customHeight="1" x14ac:dyDescent="0.2">
      <c r="B644" s="22"/>
      <c r="C644" s="23"/>
      <c r="D644" s="23"/>
      <c r="E644" s="23"/>
      <c r="F644" s="24"/>
      <c r="G644" s="24"/>
      <c r="H644" s="24"/>
      <c r="I644" s="24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7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I644" s="25"/>
      <c r="BJ644" s="25"/>
      <c r="BK644" s="25"/>
      <c r="BL644" s="24"/>
      <c r="BM644" s="24"/>
      <c r="BN644" s="25"/>
      <c r="BO644" s="25"/>
      <c r="BP644" s="25"/>
    </row>
    <row r="645" spans="2:68" ht="13.5" customHeight="1" x14ac:dyDescent="0.2">
      <c r="B645" s="22"/>
      <c r="C645" s="23"/>
      <c r="D645" s="23"/>
      <c r="E645" s="23"/>
      <c r="F645" s="24"/>
      <c r="G645" s="24"/>
      <c r="H645" s="24"/>
      <c r="I645" s="24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7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I645" s="25"/>
      <c r="BJ645" s="25"/>
      <c r="BK645" s="25"/>
      <c r="BL645" s="24"/>
      <c r="BM645" s="24"/>
      <c r="BN645" s="25"/>
      <c r="BO645" s="25"/>
      <c r="BP645" s="25"/>
    </row>
    <row r="646" spans="2:68" ht="13.5" customHeight="1" x14ac:dyDescent="0.2">
      <c r="B646" s="22"/>
      <c r="C646" s="23"/>
      <c r="D646" s="23"/>
      <c r="E646" s="23"/>
      <c r="F646" s="24"/>
      <c r="G646" s="24"/>
      <c r="H646" s="24"/>
      <c r="I646" s="24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7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I646" s="25"/>
      <c r="BJ646" s="25"/>
      <c r="BK646" s="25"/>
      <c r="BL646" s="24"/>
      <c r="BM646" s="24"/>
      <c r="BN646" s="25"/>
      <c r="BO646" s="25"/>
      <c r="BP646" s="25"/>
    </row>
    <row r="647" spans="2:68" ht="13.5" customHeight="1" x14ac:dyDescent="0.2">
      <c r="B647" s="22"/>
      <c r="C647" s="23"/>
      <c r="D647" s="23"/>
      <c r="E647" s="23"/>
      <c r="F647" s="24"/>
      <c r="G647" s="24"/>
      <c r="H647" s="24"/>
      <c r="I647" s="24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7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I647" s="25"/>
      <c r="BJ647" s="25"/>
      <c r="BK647" s="25"/>
      <c r="BL647" s="24"/>
      <c r="BM647" s="24"/>
      <c r="BN647" s="25"/>
      <c r="BO647" s="25"/>
      <c r="BP647" s="25"/>
    </row>
    <row r="648" spans="2:68" ht="13.5" customHeight="1" x14ac:dyDescent="0.2">
      <c r="B648" s="22"/>
      <c r="C648" s="23"/>
      <c r="D648" s="23"/>
      <c r="E648" s="23"/>
      <c r="F648" s="24"/>
      <c r="G648" s="24"/>
      <c r="H648" s="24"/>
      <c r="I648" s="24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7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I648" s="25"/>
      <c r="BJ648" s="25"/>
      <c r="BK648" s="25"/>
      <c r="BL648" s="24"/>
      <c r="BM648" s="24"/>
      <c r="BN648" s="25"/>
      <c r="BO648" s="25"/>
      <c r="BP648" s="25"/>
    </row>
    <row r="649" spans="2:68" ht="13.5" customHeight="1" x14ac:dyDescent="0.2">
      <c r="B649" s="22"/>
      <c r="C649" s="23"/>
      <c r="D649" s="23"/>
      <c r="E649" s="23"/>
      <c r="F649" s="24"/>
      <c r="G649" s="24"/>
      <c r="H649" s="24"/>
      <c r="I649" s="24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7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I649" s="25"/>
      <c r="BJ649" s="25"/>
      <c r="BK649" s="25"/>
      <c r="BL649" s="24"/>
      <c r="BM649" s="24"/>
      <c r="BN649" s="25"/>
      <c r="BO649" s="25"/>
      <c r="BP649" s="25"/>
    </row>
    <row r="650" spans="2:68" ht="13.5" customHeight="1" x14ac:dyDescent="0.2">
      <c r="B650" s="22"/>
      <c r="C650" s="23"/>
      <c r="D650" s="23"/>
      <c r="E650" s="23"/>
      <c r="F650" s="24"/>
      <c r="G650" s="24"/>
      <c r="H650" s="24"/>
      <c r="I650" s="24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7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I650" s="25"/>
      <c r="BJ650" s="25"/>
      <c r="BK650" s="25"/>
      <c r="BL650" s="24"/>
      <c r="BM650" s="24"/>
      <c r="BN650" s="25"/>
      <c r="BO650" s="25"/>
      <c r="BP650" s="25"/>
    </row>
    <row r="651" spans="2:68" ht="13.5" customHeight="1" x14ac:dyDescent="0.2">
      <c r="B651" s="22"/>
      <c r="C651" s="23"/>
      <c r="D651" s="23"/>
      <c r="E651" s="23"/>
      <c r="F651" s="24"/>
      <c r="G651" s="24"/>
      <c r="H651" s="24"/>
      <c r="I651" s="24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7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I651" s="25"/>
      <c r="BJ651" s="25"/>
      <c r="BK651" s="25"/>
      <c r="BL651" s="24"/>
      <c r="BM651" s="24"/>
      <c r="BN651" s="25"/>
      <c r="BO651" s="25"/>
      <c r="BP651" s="25"/>
    </row>
    <row r="652" spans="2:68" ht="13.5" customHeight="1" x14ac:dyDescent="0.2">
      <c r="B652" s="22"/>
      <c r="C652" s="23"/>
      <c r="D652" s="23"/>
      <c r="E652" s="23"/>
      <c r="F652" s="24"/>
      <c r="G652" s="24"/>
      <c r="H652" s="24"/>
      <c r="I652" s="24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7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I652" s="25"/>
      <c r="BJ652" s="25"/>
      <c r="BK652" s="25"/>
      <c r="BL652" s="24"/>
      <c r="BM652" s="24"/>
      <c r="BN652" s="25"/>
      <c r="BO652" s="25"/>
      <c r="BP652" s="25"/>
    </row>
    <row r="653" spans="2:68" ht="13.5" customHeight="1" x14ac:dyDescent="0.2">
      <c r="B653" s="22"/>
      <c r="C653" s="23"/>
      <c r="D653" s="23"/>
      <c r="E653" s="23"/>
      <c r="F653" s="24"/>
      <c r="G653" s="24"/>
      <c r="H653" s="24"/>
      <c r="I653" s="24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7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I653" s="25"/>
      <c r="BJ653" s="25"/>
      <c r="BK653" s="25"/>
      <c r="BL653" s="24"/>
      <c r="BM653" s="24"/>
      <c r="BN653" s="25"/>
      <c r="BO653" s="25"/>
      <c r="BP653" s="25"/>
    </row>
    <row r="654" spans="2:68" ht="13.5" customHeight="1" x14ac:dyDescent="0.2">
      <c r="B654" s="22"/>
      <c r="C654" s="23"/>
      <c r="D654" s="23"/>
      <c r="E654" s="23"/>
      <c r="F654" s="24"/>
      <c r="G654" s="24"/>
      <c r="H654" s="24"/>
      <c r="I654" s="24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7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I654" s="25"/>
      <c r="BJ654" s="25"/>
      <c r="BK654" s="25"/>
      <c r="BL654" s="24"/>
      <c r="BM654" s="24"/>
      <c r="BN654" s="25"/>
      <c r="BO654" s="25"/>
      <c r="BP654" s="25"/>
    </row>
    <row r="655" spans="2:68" ht="13.5" customHeight="1" x14ac:dyDescent="0.2">
      <c r="B655" s="22"/>
      <c r="C655" s="23"/>
      <c r="D655" s="23"/>
      <c r="E655" s="23"/>
      <c r="F655" s="24"/>
      <c r="G655" s="24"/>
      <c r="H655" s="24"/>
      <c r="I655" s="24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7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I655" s="25"/>
      <c r="BJ655" s="25"/>
      <c r="BK655" s="25"/>
      <c r="BL655" s="24"/>
      <c r="BM655" s="24"/>
      <c r="BN655" s="25"/>
      <c r="BO655" s="25"/>
      <c r="BP655" s="25"/>
    </row>
    <row r="656" spans="2:68" ht="13.5" customHeight="1" x14ac:dyDescent="0.2">
      <c r="B656" s="22"/>
      <c r="C656" s="23"/>
      <c r="D656" s="23"/>
      <c r="E656" s="23"/>
      <c r="F656" s="24"/>
      <c r="G656" s="24"/>
      <c r="H656" s="24"/>
      <c r="I656" s="24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7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I656" s="25"/>
      <c r="BJ656" s="25"/>
      <c r="BK656" s="25"/>
      <c r="BL656" s="24"/>
      <c r="BM656" s="24"/>
      <c r="BN656" s="25"/>
      <c r="BO656" s="25"/>
      <c r="BP656" s="25"/>
    </row>
    <row r="657" spans="2:68" ht="13.5" customHeight="1" x14ac:dyDescent="0.2">
      <c r="B657" s="22"/>
      <c r="C657" s="23"/>
      <c r="D657" s="23"/>
      <c r="E657" s="23"/>
      <c r="F657" s="24"/>
      <c r="G657" s="24"/>
      <c r="H657" s="24"/>
      <c r="I657" s="24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7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I657" s="25"/>
      <c r="BJ657" s="25"/>
      <c r="BK657" s="25"/>
      <c r="BL657" s="24"/>
      <c r="BM657" s="24"/>
      <c r="BN657" s="25"/>
      <c r="BO657" s="25"/>
      <c r="BP657" s="25"/>
    </row>
    <row r="658" spans="2:68" ht="13.5" customHeight="1" x14ac:dyDescent="0.2">
      <c r="B658" s="22"/>
      <c r="C658" s="23"/>
      <c r="D658" s="23"/>
      <c r="E658" s="23"/>
      <c r="F658" s="24"/>
      <c r="G658" s="24"/>
      <c r="H658" s="24"/>
      <c r="I658" s="24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7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I658" s="25"/>
      <c r="BJ658" s="25"/>
      <c r="BK658" s="25"/>
      <c r="BL658" s="24"/>
      <c r="BM658" s="24"/>
      <c r="BN658" s="25"/>
      <c r="BO658" s="25"/>
      <c r="BP658" s="25"/>
    </row>
    <row r="659" spans="2:68" ht="13.5" customHeight="1" x14ac:dyDescent="0.2">
      <c r="B659" s="22"/>
      <c r="C659" s="23"/>
      <c r="D659" s="23"/>
      <c r="E659" s="23"/>
      <c r="F659" s="24"/>
      <c r="G659" s="24"/>
      <c r="H659" s="24"/>
      <c r="I659" s="24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7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I659" s="25"/>
      <c r="BJ659" s="25"/>
      <c r="BK659" s="25"/>
      <c r="BL659" s="24"/>
      <c r="BM659" s="24"/>
      <c r="BN659" s="25"/>
      <c r="BO659" s="25"/>
      <c r="BP659" s="25"/>
    </row>
    <row r="660" spans="2:68" ht="13.5" customHeight="1" x14ac:dyDescent="0.2">
      <c r="B660" s="22"/>
      <c r="C660" s="23"/>
      <c r="D660" s="23"/>
      <c r="E660" s="23"/>
      <c r="F660" s="24"/>
      <c r="G660" s="24"/>
      <c r="H660" s="24"/>
      <c r="I660" s="24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7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I660" s="25"/>
      <c r="BJ660" s="25"/>
      <c r="BK660" s="25"/>
      <c r="BL660" s="24"/>
      <c r="BM660" s="24"/>
      <c r="BN660" s="25"/>
      <c r="BO660" s="25"/>
      <c r="BP660" s="25"/>
    </row>
    <row r="661" spans="2:68" ht="13.5" customHeight="1" x14ac:dyDescent="0.2">
      <c r="B661" s="22"/>
      <c r="C661" s="23"/>
      <c r="D661" s="23"/>
      <c r="E661" s="23"/>
      <c r="F661" s="24"/>
      <c r="G661" s="24"/>
      <c r="H661" s="24"/>
      <c r="I661" s="24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7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I661" s="25"/>
      <c r="BJ661" s="25"/>
      <c r="BK661" s="25"/>
      <c r="BL661" s="24"/>
      <c r="BM661" s="24"/>
      <c r="BN661" s="25"/>
      <c r="BO661" s="25"/>
      <c r="BP661" s="25"/>
    </row>
    <row r="662" spans="2:68" ht="13.5" customHeight="1" x14ac:dyDescent="0.2">
      <c r="B662" s="22"/>
      <c r="C662" s="23"/>
      <c r="D662" s="23"/>
      <c r="E662" s="23"/>
      <c r="F662" s="24"/>
      <c r="G662" s="24"/>
      <c r="H662" s="24"/>
      <c r="I662" s="24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7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I662" s="25"/>
      <c r="BJ662" s="25"/>
      <c r="BK662" s="25"/>
      <c r="BL662" s="24"/>
      <c r="BM662" s="24"/>
      <c r="BN662" s="25"/>
      <c r="BO662" s="25"/>
      <c r="BP662" s="25"/>
    </row>
    <row r="663" spans="2:68" ht="13.5" customHeight="1" x14ac:dyDescent="0.2">
      <c r="B663" s="22"/>
      <c r="C663" s="23"/>
      <c r="D663" s="23"/>
      <c r="E663" s="23"/>
      <c r="F663" s="24"/>
      <c r="G663" s="24"/>
      <c r="H663" s="24"/>
      <c r="I663" s="24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7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I663" s="25"/>
      <c r="BJ663" s="25"/>
      <c r="BK663" s="25"/>
      <c r="BL663" s="24"/>
      <c r="BM663" s="24"/>
      <c r="BN663" s="25"/>
      <c r="BO663" s="25"/>
      <c r="BP663" s="25"/>
    </row>
    <row r="664" spans="2:68" ht="13.5" customHeight="1" x14ac:dyDescent="0.2">
      <c r="B664" s="22"/>
      <c r="C664" s="23"/>
      <c r="D664" s="23"/>
      <c r="E664" s="23"/>
      <c r="F664" s="24"/>
      <c r="G664" s="24"/>
      <c r="H664" s="24"/>
      <c r="I664" s="24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7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I664" s="25"/>
      <c r="BJ664" s="25"/>
      <c r="BK664" s="25"/>
      <c r="BL664" s="24"/>
      <c r="BM664" s="24"/>
      <c r="BN664" s="25"/>
      <c r="BO664" s="25"/>
      <c r="BP664" s="25"/>
    </row>
    <row r="665" spans="2:68" ht="13.5" customHeight="1" x14ac:dyDescent="0.2">
      <c r="B665" s="22"/>
      <c r="C665" s="23"/>
      <c r="D665" s="23"/>
      <c r="E665" s="23"/>
      <c r="F665" s="24"/>
      <c r="G665" s="24"/>
      <c r="H665" s="24"/>
      <c r="I665" s="24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7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I665" s="25"/>
      <c r="BJ665" s="25"/>
      <c r="BK665" s="25"/>
      <c r="BL665" s="24"/>
      <c r="BM665" s="24"/>
      <c r="BN665" s="25"/>
      <c r="BO665" s="25"/>
      <c r="BP665" s="25"/>
    </row>
    <row r="666" spans="2:68" ht="13.5" customHeight="1" x14ac:dyDescent="0.2">
      <c r="B666" s="22"/>
      <c r="C666" s="23"/>
      <c r="D666" s="23"/>
      <c r="E666" s="23"/>
      <c r="F666" s="24"/>
      <c r="G666" s="24"/>
      <c r="H666" s="24"/>
      <c r="I666" s="24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7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I666" s="25"/>
      <c r="BJ666" s="25"/>
      <c r="BK666" s="25"/>
      <c r="BL666" s="24"/>
      <c r="BM666" s="24"/>
      <c r="BN666" s="25"/>
      <c r="BO666" s="25"/>
      <c r="BP666" s="25"/>
    </row>
    <row r="667" spans="2:68" ht="13.5" customHeight="1" x14ac:dyDescent="0.2">
      <c r="B667" s="22"/>
      <c r="C667" s="23"/>
      <c r="D667" s="23"/>
      <c r="E667" s="23"/>
      <c r="F667" s="24"/>
      <c r="G667" s="24"/>
      <c r="H667" s="24"/>
      <c r="I667" s="24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7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I667" s="25"/>
      <c r="BJ667" s="25"/>
      <c r="BK667" s="25"/>
      <c r="BL667" s="24"/>
      <c r="BM667" s="24"/>
      <c r="BN667" s="25"/>
      <c r="BO667" s="25"/>
      <c r="BP667" s="25"/>
    </row>
    <row r="668" spans="2:68" ht="13.5" customHeight="1" x14ac:dyDescent="0.2">
      <c r="B668" s="22"/>
      <c r="C668" s="23"/>
      <c r="D668" s="23"/>
      <c r="E668" s="23"/>
      <c r="F668" s="24"/>
      <c r="G668" s="24"/>
      <c r="H668" s="24"/>
      <c r="I668" s="24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7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I668" s="25"/>
      <c r="BJ668" s="25"/>
      <c r="BK668" s="25"/>
      <c r="BL668" s="24"/>
      <c r="BM668" s="24"/>
      <c r="BN668" s="25"/>
      <c r="BO668" s="25"/>
      <c r="BP668" s="25"/>
    </row>
    <row r="669" spans="2:68" ht="13.5" customHeight="1" x14ac:dyDescent="0.2">
      <c r="B669" s="22"/>
      <c r="C669" s="23"/>
      <c r="D669" s="23"/>
      <c r="E669" s="23"/>
      <c r="F669" s="24"/>
      <c r="G669" s="24"/>
      <c r="H669" s="24"/>
      <c r="I669" s="24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7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I669" s="25"/>
      <c r="BJ669" s="25"/>
      <c r="BK669" s="25"/>
      <c r="BL669" s="24"/>
      <c r="BM669" s="24"/>
      <c r="BN669" s="25"/>
      <c r="BO669" s="25"/>
      <c r="BP669" s="25"/>
    </row>
    <row r="670" spans="2:68" ht="13.5" customHeight="1" x14ac:dyDescent="0.2">
      <c r="B670" s="22"/>
      <c r="C670" s="23"/>
      <c r="D670" s="23"/>
      <c r="E670" s="23"/>
      <c r="F670" s="24"/>
      <c r="G670" s="24"/>
      <c r="H670" s="24"/>
      <c r="I670" s="24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7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I670" s="25"/>
      <c r="BJ670" s="25"/>
      <c r="BK670" s="25"/>
      <c r="BL670" s="24"/>
      <c r="BM670" s="24"/>
      <c r="BN670" s="25"/>
      <c r="BO670" s="25"/>
      <c r="BP670" s="25"/>
    </row>
    <row r="671" spans="2:68" ht="13.5" customHeight="1" x14ac:dyDescent="0.2">
      <c r="B671" s="22"/>
      <c r="C671" s="23"/>
      <c r="D671" s="23"/>
      <c r="E671" s="23"/>
      <c r="F671" s="24"/>
      <c r="G671" s="24"/>
      <c r="H671" s="24"/>
      <c r="I671" s="24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7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I671" s="25"/>
      <c r="BJ671" s="25"/>
      <c r="BK671" s="25"/>
      <c r="BL671" s="24"/>
      <c r="BM671" s="24"/>
      <c r="BN671" s="25"/>
      <c r="BO671" s="25"/>
      <c r="BP671" s="25"/>
    </row>
    <row r="672" spans="2:68" ht="13.5" customHeight="1" x14ac:dyDescent="0.2">
      <c r="B672" s="22"/>
      <c r="C672" s="23"/>
      <c r="D672" s="23"/>
      <c r="E672" s="23"/>
      <c r="F672" s="24"/>
      <c r="G672" s="24"/>
      <c r="H672" s="24"/>
      <c r="I672" s="24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7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I672" s="25"/>
      <c r="BJ672" s="25"/>
      <c r="BK672" s="25"/>
      <c r="BL672" s="24"/>
      <c r="BM672" s="24"/>
      <c r="BN672" s="25"/>
      <c r="BO672" s="25"/>
      <c r="BP672" s="25"/>
    </row>
    <row r="673" spans="2:68" ht="13.5" customHeight="1" x14ac:dyDescent="0.2">
      <c r="B673" s="22"/>
      <c r="C673" s="23"/>
      <c r="D673" s="23"/>
      <c r="E673" s="23"/>
      <c r="F673" s="24"/>
      <c r="G673" s="24"/>
      <c r="H673" s="24"/>
      <c r="I673" s="24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7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I673" s="25"/>
      <c r="BJ673" s="25"/>
      <c r="BK673" s="25"/>
      <c r="BL673" s="24"/>
      <c r="BM673" s="24"/>
      <c r="BN673" s="25"/>
      <c r="BO673" s="25"/>
      <c r="BP673" s="25"/>
    </row>
    <row r="674" spans="2:68" ht="13.5" customHeight="1" x14ac:dyDescent="0.2">
      <c r="B674" s="22"/>
      <c r="C674" s="23"/>
      <c r="D674" s="23"/>
      <c r="E674" s="23"/>
      <c r="F674" s="24"/>
      <c r="G674" s="24"/>
      <c r="H674" s="24"/>
      <c r="I674" s="24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7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I674" s="25"/>
      <c r="BJ674" s="25"/>
      <c r="BK674" s="25"/>
      <c r="BL674" s="24"/>
      <c r="BM674" s="24"/>
      <c r="BN674" s="25"/>
      <c r="BO674" s="25"/>
      <c r="BP674" s="25"/>
    </row>
    <row r="675" spans="2:68" ht="13.5" customHeight="1" x14ac:dyDescent="0.2">
      <c r="B675" s="22"/>
      <c r="C675" s="23"/>
      <c r="D675" s="23"/>
      <c r="E675" s="23"/>
      <c r="F675" s="24"/>
      <c r="G675" s="24"/>
      <c r="H675" s="24"/>
      <c r="I675" s="24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7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I675" s="25"/>
      <c r="BJ675" s="25"/>
      <c r="BK675" s="25"/>
      <c r="BL675" s="24"/>
      <c r="BM675" s="24"/>
      <c r="BN675" s="25"/>
      <c r="BO675" s="25"/>
      <c r="BP675" s="25"/>
    </row>
    <row r="676" spans="2:68" ht="13.5" customHeight="1" x14ac:dyDescent="0.2">
      <c r="B676" s="22"/>
      <c r="C676" s="23"/>
      <c r="D676" s="23"/>
      <c r="E676" s="23"/>
      <c r="F676" s="24"/>
      <c r="G676" s="24"/>
      <c r="H676" s="24"/>
      <c r="I676" s="24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7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I676" s="25"/>
      <c r="BJ676" s="25"/>
      <c r="BK676" s="25"/>
      <c r="BL676" s="24"/>
      <c r="BM676" s="24"/>
      <c r="BN676" s="25"/>
      <c r="BO676" s="25"/>
      <c r="BP676" s="25"/>
    </row>
    <row r="677" spans="2:68" ht="13.5" customHeight="1" x14ac:dyDescent="0.2">
      <c r="B677" s="22"/>
      <c r="C677" s="23"/>
      <c r="D677" s="23"/>
      <c r="E677" s="23"/>
      <c r="F677" s="24"/>
      <c r="G677" s="24"/>
      <c r="H677" s="24"/>
      <c r="I677" s="24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7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I677" s="25"/>
      <c r="BJ677" s="25"/>
      <c r="BK677" s="25"/>
      <c r="BL677" s="24"/>
      <c r="BM677" s="24"/>
      <c r="BN677" s="25"/>
      <c r="BO677" s="25"/>
      <c r="BP677" s="25"/>
    </row>
    <row r="678" spans="2:68" ht="13.5" customHeight="1" x14ac:dyDescent="0.2">
      <c r="B678" s="22"/>
      <c r="C678" s="23"/>
      <c r="D678" s="23"/>
      <c r="E678" s="23"/>
      <c r="F678" s="24"/>
      <c r="G678" s="24"/>
      <c r="H678" s="24"/>
      <c r="I678" s="24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7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I678" s="25"/>
      <c r="BJ678" s="25"/>
      <c r="BK678" s="25"/>
      <c r="BL678" s="24"/>
      <c r="BM678" s="24"/>
      <c r="BN678" s="25"/>
      <c r="BO678" s="25"/>
      <c r="BP678" s="25"/>
    </row>
    <row r="679" spans="2:68" ht="13.5" customHeight="1" x14ac:dyDescent="0.2">
      <c r="B679" s="22"/>
      <c r="C679" s="23"/>
      <c r="D679" s="23"/>
      <c r="E679" s="23"/>
      <c r="F679" s="24"/>
      <c r="G679" s="24"/>
      <c r="H679" s="24"/>
      <c r="I679" s="24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7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I679" s="25"/>
      <c r="BJ679" s="25"/>
      <c r="BK679" s="25"/>
      <c r="BL679" s="24"/>
      <c r="BM679" s="24"/>
      <c r="BN679" s="25"/>
      <c r="BO679" s="25"/>
      <c r="BP679" s="25"/>
    </row>
    <row r="680" spans="2:68" ht="13.5" customHeight="1" x14ac:dyDescent="0.2">
      <c r="B680" s="22"/>
      <c r="C680" s="23"/>
      <c r="D680" s="23"/>
      <c r="E680" s="23"/>
      <c r="F680" s="24"/>
      <c r="G680" s="24"/>
      <c r="H680" s="24"/>
      <c r="I680" s="24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7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I680" s="25"/>
      <c r="BJ680" s="25"/>
      <c r="BK680" s="25"/>
      <c r="BL680" s="24"/>
      <c r="BM680" s="24"/>
      <c r="BN680" s="25"/>
      <c r="BO680" s="25"/>
      <c r="BP680" s="25"/>
    </row>
    <row r="681" spans="2:68" ht="13.5" customHeight="1" x14ac:dyDescent="0.2">
      <c r="B681" s="22"/>
      <c r="C681" s="23"/>
      <c r="D681" s="23"/>
      <c r="E681" s="23"/>
      <c r="F681" s="24"/>
      <c r="G681" s="24"/>
      <c r="H681" s="24"/>
      <c r="I681" s="24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7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I681" s="25"/>
      <c r="BJ681" s="25"/>
      <c r="BK681" s="25"/>
      <c r="BL681" s="24"/>
      <c r="BM681" s="24"/>
      <c r="BN681" s="25"/>
      <c r="BO681" s="25"/>
      <c r="BP681" s="25"/>
    </row>
    <row r="682" spans="2:68" ht="13.5" customHeight="1" x14ac:dyDescent="0.2">
      <c r="B682" s="22"/>
      <c r="C682" s="23"/>
      <c r="D682" s="23"/>
      <c r="E682" s="23"/>
      <c r="F682" s="24"/>
      <c r="G682" s="24"/>
      <c r="H682" s="24"/>
      <c r="I682" s="24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7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I682" s="25"/>
      <c r="BJ682" s="25"/>
      <c r="BK682" s="25"/>
      <c r="BL682" s="24"/>
      <c r="BM682" s="24"/>
      <c r="BN682" s="25"/>
      <c r="BO682" s="25"/>
      <c r="BP682" s="25"/>
    </row>
    <row r="683" spans="2:68" ht="13.5" customHeight="1" x14ac:dyDescent="0.2">
      <c r="B683" s="22"/>
      <c r="C683" s="23"/>
      <c r="D683" s="23"/>
      <c r="E683" s="23"/>
      <c r="F683" s="24"/>
      <c r="G683" s="24"/>
      <c r="H683" s="24"/>
      <c r="I683" s="24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7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I683" s="25"/>
      <c r="BJ683" s="25"/>
      <c r="BK683" s="25"/>
      <c r="BL683" s="24"/>
      <c r="BM683" s="24"/>
      <c r="BN683" s="25"/>
      <c r="BO683" s="25"/>
      <c r="BP683" s="25"/>
    </row>
    <row r="684" spans="2:68" ht="13.5" customHeight="1" x14ac:dyDescent="0.2">
      <c r="B684" s="22"/>
      <c r="C684" s="23"/>
      <c r="D684" s="23"/>
      <c r="E684" s="23"/>
      <c r="F684" s="24"/>
      <c r="G684" s="24"/>
      <c r="H684" s="24"/>
      <c r="I684" s="24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7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I684" s="25"/>
      <c r="BJ684" s="25"/>
      <c r="BK684" s="25"/>
      <c r="BL684" s="24"/>
      <c r="BM684" s="24"/>
      <c r="BN684" s="25"/>
      <c r="BO684" s="25"/>
      <c r="BP684" s="25"/>
    </row>
    <row r="685" spans="2:68" ht="13.5" customHeight="1" x14ac:dyDescent="0.2">
      <c r="B685" s="22"/>
      <c r="C685" s="23"/>
      <c r="D685" s="23"/>
      <c r="E685" s="23"/>
      <c r="F685" s="24"/>
      <c r="G685" s="24"/>
      <c r="H685" s="24"/>
      <c r="I685" s="24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7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I685" s="25"/>
      <c r="BJ685" s="25"/>
      <c r="BK685" s="25"/>
      <c r="BL685" s="24"/>
      <c r="BM685" s="24"/>
      <c r="BN685" s="25"/>
      <c r="BO685" s="25"/>
      <c r="BP685" s="25"/>
    </row>
    <row r="686" spans="2:68" ht="13.5" customHeight="1" x14ac:dyDescent="0.2">
      <c r="B686" s="22"/>
      <c r="C686" s="23"/>
      <c r="D686" s="23"/>
      <c r="E686" s="23"/>
      <c r="F686" s="24"/>
      <c r="G686" s="24"/>
      <c r="H686" s="24"/>
      <c r="I686" s="24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7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I686" s="25"/>
      <c r="BJ686" s="25"/>
      <c r="BK686" s="25"/>
      <c r="BL686" s="24"/>
      <c r="BM686" s="24"/>
      <c r="BN686" s="25"/>
      <c r="BO686" s="25"/>
      <c r="BP686" s="25"/>
    </row>
    <row r="687" spans="2:68" ht="13.5" customHeight="1" x14ac:dyDescent="0.2">
      <c r="B687" s="22"/>
      <c r="C687" s="23"/>
      <c r="D687" s="23"/>
      <c r="E687" s="23"/>
      <c r="F687" s="24"/>
      <c r="G687" s="24"/>
      <c r="H687" s="24"/>
      <c r="I687" s="24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7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I687" s="25"/>
      <c r="BJ687" s="25"/>
      <c r="BK687" s="25"/>
      <c r="BL687" s="24"/>
      <c r="BM687" s="24"/>
      <c r="BN687" s="25"/>
      <c r="BO687" s="25"/>
      <c r="BP687" s="25"/>
    </row>
    <row r="688" spans="2:68" ht="13.5" customHeight="1" x14ac:dyDescent="0.2">
      <c r="B688" s="22"/>
      <c r="C688" s="23"/>
      <c r="D688" s="23"/>
      <c r="E688" s="23"/>
      <c r="F688" s="24"/>
      <c r="G688" s="24"/>
      <c r="H688" s="24"/>
      <c r="I688" s="24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7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I688" s="25"/>
      <c r="BJ688" s="25"/>
      <c r="BK688" s="25"/>
      <c r="BL688" s="24"/>
      <c r="BM688" s="24"/>
      <c r="BN688" s="25"/>
      <c r="BO688" s="25"/>
      <c r="BP688" s="25"/>
    </row>
    <row r="689" spans="2:68" ht="13.5" customHeight="1" x14ac:dyDescent="0.2">
      <c r="B689" s="22"/>
      <c r="C689" s="23"/>
      <c r="D689" s="23"/>
      <c r="E689" s="23"/>
      <c r="F689" s="24"/>
      <c r="G689" s="24"/>
      <c r="H689" s="24"/>
      <c r="I689" s="24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7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I689" s="25"/>
      <c r="BJ689" s="25"/>
      <c r="BK689" s="25"/>
      <c r="BL689" s="24"/>
      <c r="BM689" s="24"/>
      <c r="BN689" s="25"/>
      <c r="BO689" s="25"/>
      <c r="BP689" s="25"/>
    </row>
    <row r="690" spans="2:68" ht="13.5" customHeight="1" x14ac:dyDescent="0.2">
      <c r="B690" s="22"/>
      <c r="C690" s="23"/>
      <c r="D690" s="23"/>
      <c r="E690" s="23"/>
      <c r="F690" s="24"/>
      <c r="G690" s="24"/>
      <c r="H690" s="24"/>
      <c r="I690" s="24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7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I690" s="25"/>
      <c r="BJ690" s="25"/>
      <c r="BK690" s="25"/>
      <c r="BL690" s="24"/>
      <c r="BM690" s="24"/>
      <c r="BN690" s="25"/>
      <c r="BO690" s="25"/>
      <c r="BP690" s="25"/>
    </row>
    <row r="691" spans="2:68" ht="13.5" customHeight="1" x14ac:dyDescent="0.2">
      <c r="B691" s="22"/>
      <c r="C691" s="23"/>
      <c r="D691" s="23"/>
      <c r="E691" s="23"/>
      <c r="F691" s="24"/>
      <c r="G691" s="24"/>
      <c r="H691" s="24"/>
      <c r="I691" s="24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7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I691" s="25"/>
      <c r="BJ691" s="25"/>
      <c r="BK691" s="25"/>
      <c r="BL691" s="24"/>
      <c r="BM691" s="24"/>
      <c r="BN691" s="25"/>
      <c r="BO691" s="25"/>
      <c r="BP691" s="25"/>
    </row>
    <row r="692" spans="2:68" ht="13.5" customHeight="1" x14ac:dyDescent="0.2">
      <c r="B692" s="22"/>
      <c r="C692" s="23"/>
      <c r="D692" s="23"/>
      <c r="E692" s="23"/>
      <c r="F692" s="24"/>
      <c r="G692" s="24"/>
      <c r="H692" s="24"/>
      <c r="I692" s="24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7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I692" s="25"/>
      <c r="BJ692" s="25"/>
      <c r="BK692" s="25"/>
      <c r="BL692" s="24"/>
      <c r="BM692" s="24"/>
      <c r="BN692" s="25"/>
      <c r="BO692" s="25"/>
      <c r="BP692" s="25"/>
    </row>
    <row r="693" spans="2:68" ht="13.5" customHeight="1" x14ac:dyDescent="0.2">
      <c r="B693" s="22"/>
      <c r="C693" s="23"/>
      <c r="D693" s="23"/>
      <c r="E693" s="23"/>
      <c r="F693" s="24"/>
      <c r="G693" s="24"/>
      <c r="H693" s="24"/>
      <c r="I693" s="24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7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I693" s="25"/>
      <c r="BJ693" s="25"/>
      <c r="BK693" s="25"/>
      <c r="BL693" s="24"/>
      <c r="BM693" s="24"/>
      <c r="BN693" s="25"/>
      <c r="BO693" s="25"/>
      <c r="BP693" s="25"/>
    </row>
    <row r="694" spans="2:68" ht="13.5" customHeight="1" x14ac:dyDescent="0.2">
      <c r="B694" s="22"/>
      <c r="C694" s="23"/>
      <c r="D694" s="23"/>
      <c r="E694" s="23"/>
      <c r="F694" s="24"/>
      <c r="G694" s="24"/>
      <c r="H694" s="24"/>
      <c r="I694" s="24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7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I694" s="25"/>
      <c r="BJ694" s="25"/>
      <c r="BK694" s="25"/>
      <c r="BL694" s="24"/>
      <c r="BM694" s="24"/>
      <c r="BN694" s="25"/>
      <c r="BO694" s="25"/>
      <c r="BP694" s="25"/>
    </row>
    <row r="695" spans="2:68" ht="13.5" customHeight="1" x14ac:dyDescent="0.2">
      <c r="B695" s="22"/>
      <c r="C695" s="23"/>
      <c r="D695" s="23"/>
      <c r="E695" s="23"/>
      <c r="F695" s="24"/>
      <c r="G695" s="24"/>
      <c r="H695" s="24"/>
      <c r="I695" s="24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7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I695" s="25"/>
      <c r="BJ695" s="25"/>
      <c r="BK695" s="25"/>
      <c r="BL695" s="24"/>
      <c r="BM695" s="24"/>
      <c r="BN695" s="25"/>
      <c r="BO695" s="25"/>
      <c r="BP695" s="25"/>
    </row>
    <row r="696" spans="2:68" ht="13.5" customHeight="1" x14ac:dyDescent="0.2">
      <c r="B696" s="22"/>
      <c r="C696" s="23"/>
      <c r="D696" s="23"/>
      <c r="E696" s="23"/>
      <c r="F696" s="24"/>
      <c r="G696" s="24"/>
      <c r="H696" s="24"/>
      <c r="I696" s="24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7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I696" s="25"/>
      <c r="BJ696" s="25"/>
      <c r="BK696" s="25"/>
      <c r="BL696" s="24"/>
      <c r="BM696" s="24"/>
      <c r="BN696" s="25"/>
      <c r="BO696" s="25"/>
      <c r="BP696" s="25"/>
    </row>
    <row r="697" spans="2:68" ht="13.5" customHeight="1" x14ac:dyDescent="0.2">
      <c r="B697" s="22"/>
      <c r="C697" s="23"/>
      <c r="D697" s="23"/>
      <c r="E697" s="23"/>
      <c r="F697" s="24"/>
      <c r="G697" s="24"/>
      <c r="H697" s="24"/>
      <c r="I697" s="24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7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I697" s="25"/>
      <c r="BJ697" s="25"/>
      <c r="BK697" s="25"/>
      <c r="BL697" s="24"/>
      <c r="BM697" s="24"/>
      <c r="BN697" s="25"/>
      <c r="BO697" s="25"/>
      <c r="BP697" s="25"/>
    </row>
    <row r="698" spans="2:68" ht="13.5" customHeight="1" x14ac:dyDescent="0.2">
      <c r="B698" s="22"/>
      <c r="C698" s="23"/>
      <c r="D698" s="23"/>
      <c r="E698" s="23"/>
      <c r="F698" s="24"/>
      <c r="G698" s="24"/>
      <c r="H698" s="24"/>
      <c r="I698" s="24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7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I698" s="25"/>
      <c r="BJ698" s="25"/>
      <c r="BK698" s="25"/>
      <c r="BL698" s="24"/>
      <c r="BM698" s="24"/>
      <c r="BN698" s="25"/>
      <c r="BO698" s="25"/>
      <c r="BP698" s="25"/>
    </row>
    <row r="699" spans="2:68" ht="13.5" customHeight="1" x14ac:dyDescent="0.2">
      <c r="B699" s="22"/>
      <c r="C699" s="23"/>
      <c r="D699" s="23"/>
      <c r="E699" s="23"/>
      <c r="F699" s="24"/>
      <c r="G699" s="24"/>
      <c r="H699" s="24"/>
      <c r="I699" s="24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7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I699" s="25"/>
      <c r="BJ699" s="25"/>
      <c r="BK699" s="25"/>
      <c r="BL699" s="24"/>
      <c r="BM699" s="24"/>
      <c r="BN699" s="25"/>
      <c r="BO699" s="25"/>
      <c r="BP699" s="25"/>
    </row>
    <row r="700" spans="2:68" ht="13.5" customHeight="1" x14ac:dyDescent="0.2">
      <c r="B700" s="22"/>
      <c r="C700" s="23"/>
      <c r="D700" s="23"/>
      <c r="E700" s="23"/>
      <c r="F700" s="24"/>
      <c r="G700" s="24"/>
      <c r="H700" s="24"/>
      <c r="I700" s="24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7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I700" s="25"/>
      <c r="BJ700" s="25"/>
      <c r="BK700" s="25"/>
      <c r="BL700" s="24"/>
      <c r="BM700" s="24"/>
      <c r="BN700" s="25"/>
      <c r="BO700" s="25"/>
      <c r="BP700" s="25"/>
    </row>
    <row r="701" spans="2:68" ht="13.5" customHeight="1" x14ac:dyDescent="0.2">
      <c r="B701" s="22"/>
      <c r="C701" s="23"/>
      <c r="D701" s="23"/>
      <c r="E701" s="23"/>
      <c r="F701" s="24"/>
      <c r="G701" s="24"/>
      <c r="H701" s="24"/>
      <c r="I701" s="24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7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I701" s="25"/>
      <c r="BJ701" s="25"/>
      <c r="BK701" s="25"/>
      <c r="BL701" s="24"/>
      <c r="BM701" s="24"/>
      <c r="BN701" s="25"/>
      <c r="BO701" s="25"/>
      <c r="BP701" s="25"/>
    </row>
    <row r="702" spans="2:68" ht="13.5" customHeight="1" x14ac:dyDescent="0.2">
      <c r="B702" s="22"/>
      <c r="C702" s="23"/>
      <c r="D702" s="23"/>
      <c r="E702" s="23"/>
      <c r="F702" s="24"/>
      <c r="G702" s="24"/>
      <c r="H702" s="24"/>
      <c r="I702" s="24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7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I702" s="25"/>
      <c r="BJ702" s="25"/>
      <c r="BK702" s="25"/>
      <c r="BL702" s="24"/>
      <c r="BM702" s="24"/>
      <c r="BN702" s="25"/>
      <c r="BO702" s="25"/>
      <c r="BP702" s="25"/>
    </row>
    <row r="703" spans="2:68" ht="13.5" customHeight="1" x14ac:dyDescent="0.2">
      <c r="B703" s="22"/>
      <c r="C703" s="23"/>
      <c r="D703" s="23"/>
      <c r="E703" s="23"/>
      <c r="F703" s="24"/>
      <c r="G703" s="24"/>
      <c r="H703" s="24"/>
      <c r="I703" s="24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7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I703" s="25"/>
      <c r="BJ703" s="25"/>
      <c r="BK703" s="25"/>
      <c r="BL703" s="24"/>
      <c r="BM703" s="24"/>
      <c r="BN703" s="25"/>
      <c r="BO703" s="25"/>
      <c r="BP703" s="25"/>
    </row>
    <row r="704" spans="2:68" ht="13.5" customHeight="1" x14ac:dyDescent="0.2">
      <c r="B704" s="22"/>
      <c r="C704" s="23"/>
      <c r="D704" s="23"/>
      <c r="E704" s="23"/>
      <c r="F704" s="24"/>
      <c r="G704" s="24"/>
      <c r="H704" s="24"/>
      <c r="I704" s="24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7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I704" s="25"/>
      <c r="BJ704" s="25"/>
      <c r="BK704" s="25"/>
      <c r="BL704" s="24"/>
      <c r="BM704" s="24"/>
      <c r="BN704" s="25"/>
      <c r="BO704" s="25"/>
      <c r="BP704" s="25"/>
    </row>
    <row r="705" spans="2:68" ht="13.5" customHeight="1" x14ac:dyDescent="0.2">
      <c r="B705" s="22"/>
      <c r="C705" s="23"/>
      <c r="D705" s="23"/>
      <c r="E705" s="23"/>
      <c r="F705" s="24"/>
      <c r="G705" s="24"/>
      <c r="H705" s="24"/>
      <c r="I705" s="24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7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I705" s="25"/>
      <c r="BJ705" s="25"/>
      <c r="BK705" s="25"/>
      <c r="BL705" s="24"/>
      <c r="BM705" s="24"/>
      <c r="BN705" s="25"/>
      <c r="BO705" s="25"/>
      <c r="BP705" s="25"/>
    </row>
    <row r="706" spans="2:68" ht="13.5" customHeight="1" x14ac:dyDescent="0.2">
      <c r="B706" s="22"/>
      <c r="C706" s="23"/>
      <c r="D706" s="23"/>
      <c r="E706" s="23"/>
      <c r="F706" s="24"/>
      <c r="G706" s="24"/>
      <c r="H706" s="24"/>
      <c r="I706" s="24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7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I706" s="25"/>
      <c r="BJ706" s="25"/>
      <c r="BK706" s="25"/>
      <c r="BL706" s="24"/>
      <c r="BM706" s="24"/>
      <c r="BN706" s="25"/>
      <c r="BO706" s="25"/>
      <c r="BP706" s="25"/>
    </row>
    <row r="707" spans="2:68" ht="13.5" customHeight="1" x14ac:dyDescent="0.2">
      <c r="B707" s="22"/>
      <c r="C707" s="23"/>
      <c r="D707" s="23"/>
      <c r="E707" s="23"/>
      <c r="F707" s="24"/>
      <c r="G707" s="24"/>
      <c r="H707" s="24"/>
      <c r="I707" s="24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7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I707" s="25"/>
      <c r="BJ707" s="25"/>
      <c r="BK707" s="25"/>
      <c r="BL707" s="24"/>
      <c r="BM707" s="24"/>
      <c r="BN707" s="25"/>
      <c r="BO707" s="25"/>
      <c r="BP707" s="25"/>
    </row>
    <row r="708" spans="2:68" ht="13.5" customHeight="1" x14ac:dyDescent="0.2">
      <c r="B708" s="22"/>
      <c r="C708" s="23"/>
      <c r="D708" s="23"/>
      <c r="E708" s="23"/>
      <c r="F708" s="24"/>
      <c r="G708" s="24"/>
      <c r="H708" s="24"/>
      <c r="I708" s="24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7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I708" s="25"/>
      <c r="BJ708" s="25"/>
      <c r="BK708" s="25"/>
      <c r="BL708" s="24"/>
      <c r="BM708" s="24"/>
      <c r="BN708" s="25"/>
      <c r="BO708" s="25"/>
      <c r="BP708" s="25"/>
    </row>
    <row r="709" spans="2:68" ht="13.5" customHeight="1" x14ac:dyDescent="0.2">
      <c r="B709" s="22"/>
      <c r="C709" s="23"/>
      <c r="D709" s="23"/>
      <c r="E709" s="23"/>
      <c r="F709" s="24"/>
      <c r="G709" s="24"/>
      <c r="H709" s="24"/>
      <c r="I709" s="24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7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I709" s="25"/>
      <c r="BJ709" s="25"/>
      <c r="BK709" s="25"/>
      <c r="BL709" s="24"/>
      <c r="BM709" s="24"/>
      <c r="BN709" s="25"/>
      <c r="BO709" s="25"/>
      <c r="BP709" s="25"/>
    </row>
    <row r="710" spans="2:68" ht="13.5" customHeight="1" x14ac:dyDescent="0.2">
      <c r="B710" s="22"/>
      <c r="C710" s="23"/>
      <c r="D710" s="23"/>
      <c r="E710" s="23"/>
      <c r="F710" s="24"/>
      <c r="G710" s="24"/>
      <c r="H710" s="24"/>
      <c r="I710" s="24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7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I710" s="25"/>
      <c r="BJ710" s="25"/>
      <c r="BK710" s="25"/>
      <c r="BL710" s="24"/>
      <c r="BM710" s="24"/>
      <c r="BN710" s="25"/>
      <c r="BO710" s="25"/>
      <c r="BP710" s="25"/>
    </row>
    <row r="711" spans="2:68" ht="13.5" customHeight="1" x14ac:dyDescent="0.2">
      <c r="B711" s="22"/>
      <c r="C711" s="23"/>
      <c r="D711" s="23"/>
      <c r="E711" s="23"/>
      <c r="F711" s="24"/>
      <c r="G711" s="24"/>
      <c r="H711" s="24"/>
      <c r="I711" s="24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7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I711" s="25"/>
      <c r="BJ711" s="25"/>
      <c r="BK711" s="25"/>
      <c r="BL711" s="24"/>
      <c r="BM711" s="24"/>
      <c r="BN711" s="25"/>
      <c r="BO711" s="25"/>
      <c r="BP711" s="25"/>
    </row>
    <row r="712" spans="2:68" ht="13.5" customHeight="1" x14ac:dyDescent="0.2">
      <c r="B712" s="22"/>
      <c r="C712" s="23"/>
      <c r="D712" s="23"/>
      <c r="E712" s="23"/>
      <c r="F712" s="24"/>
      <c r="G712" s="24"/>
      <c r="H712" s="24"/>
      <c r="I712" s="24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7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I712" s="25"/>
      <c r="BJ712" s="25"/>
      <c r="BK712" s="25"/>
      <c r="BL712" s="24"/>
      <c r="BM712" s="24"/>
      <c r="BN712" s="25"/>
      <c r="BO712" s="25"/>
      <c r="BP712" s="25"/>
    </row>
    <row r="713" spans="2:68" ht="13.5" customHeight="1" x14ac:dyDescent="0.2">
      <c r="B713" s="22"/>
      <c r="C713" s="23"/>
      <c r="D713" s="23"/>
      <c r="E713" s="23"/>
      <c r="F713" s="24"/>
      <c r="G713" s="24"/>
      <c r="H713" s="24"/>
      <c r="I713" s="24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7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I713" s="25"/>
      <c r="BJ713" s="25"/>
      <c r="BK713" s="25"/>
      <c r="BL713" s="24"/>
      <c r="BM713" s="24"/>
      <c r="BN713" s="25"/>
      <c r="BO713" s="25"/>
      <c r="BP713" s="25"/>
    </row>
    <row r="714" spans="2:68" ht="13.5" customHeight="1" x14ac:dyDescent="0.2">
      <c r="B714" s="22"/>
      <c r="C714" s="23"/>
      <c r="D714" s="23"/>
      <c r="E714" s="23"/>
      <c r="F714" s="24"/>
      <c r="G714" s="24"/>
      <c r="H714" s="24"/>
      <c r="I714" s="24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7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I714" s="25"/>
      <c r="BJ714" s="25"/>
      <c r="BK714" s="25"/>
      <c r="BL714" s="24"/>
      <c r="BM714" s="24"/>
      <c r="BN714" s="25"/>
      <c r="BO714" s="25"/>
      <c r="BP714" s="25"/>
    </row>
    <row r="715" spans="2:68" ht="13.5" customHeight="1" x14ac:dyDescent="0.2">
      <c r="B715" s="22"/>
      <c r="C715" s="23"/>
      <c r="D715" s="23"/>
      <c r="E715" s="23"/>
      <c r="F715" s="24"/>
      <c r="G715" s="24"/>
      <c r="H715" s="24"/>
      <c r="I715" s="24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7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I715" s="25"/>
      <c r="BJ715" s="25"/>
      <c r="BK715" s="25"/>
      <c r="BL715" s="24"/>
      <c r="BM715" s="24"/>
      <c r="BN715" s="25"/>
      <c r="BO715" s="25"/>
      <c r="BP715" s="25"/>
    </row>
    <row r="716" spans="2:68" ht="13.5" customHeight="1" x14ac:dyDescent="0.2">
      <c r="B716" s="22"/>
      <c r="C716" s="23"/>
      <c r="D716" s="23"/>
      <c r="E716" s="23"/>
      <c r="F716" s="24"/>
      <c r="G716" s="24"/>
      <c r="H716" s="24"/>
      <c r="I716" s="24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7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I716" s="25"/>
      <c r="BJ716" s="25"/>
      <c r="BK716" s="25"/>
      <c r="BL716" s="24"/>
      <c r="BM716" s="24"/>
      <c r="BN716" s="25"/>
      <c r="BO716" s="25"/>
      <c r="BP716" s="25"/>
    </row>
    <row r="717" spans="2:68" ht="13.5" customHeight="1" x14ac:dyDescent="0.2">
      <c r="B717" s="22"/>
      <c r="C717" s="23"/>
      <c r="D717" s="23"/>
      <c r="E717" s="23"/>
      <c r="F717" s="24"/>
      <c r="G717" s="24"/>
      <c r="H717" s="24"/>
      <c r="I717" s="24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7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I717" s="25"/>
      <c r="BJ717" s="25"/>
      <c r="BK717" s="25"/>
      <c r="BL717" s="24"/>
      <c r="BM717" s="24"/>
      <c r="BN717" s="25"/>
      <c r="BO717" s="25"/>
      <c r="BP717" s="25"/>
    </row>
    <row r="718" spans="2:68" ht="13.5" customHeight="1" x14ac:dyDescent="0.2">
      <c r="B718" s="22"/>
      <c r="C718" s="23"/>
      <c r="D718" s="23"/>
      <c r="E718" s="23"/>
      <c r="F718" s="24"/>
      <c r="G718" s="24"/>
      <c r="H718" s="24"/>
      <c r="I718" s="24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7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I718" s="25"/>
      <c r="BJ718" s="25"/>
      <c r="BK718" s="25"/>
      <c r="BL718" s="24"/>
      <c r="BM718" s="24"/>
      <c r="BN718" s="25"/>
      <c r="BO718" s="25"/>
      <c r="BP718" s="25"/>
    </row>
    <row r="719" spans="2:68" ht="13.5" customHeight="1" x14ac:dyDescent="0.2">
      <c r="B719" s="22"/>
      <c r="C719" s="23"/>
      <c r="D719" s="23"/>
      <c r="E719" s="23"/>
      <c r="F719" s="24"/>
      <c r="G719" s="24"/>
      <c r="H719" s="24"/>
      <c r="I719" s="24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7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I719" s="25"/>
      <c r="BJ719" s="25"/>
      <c r="BK719" s="25"/>
      <c r="BL719" s="24"/>
      <c r="BM719" s="24"/>
      <c r="BN719" s="25"/>
      <c r="BO719" s="25"/>
      <c r="BP719" s="25"/>
    </row>
    <row r="720" spans="2:68" ht="13.5" customHeight="1" x14ac:dyDescent="0.2">
      <c r="B720" s="22"/>
      <c r="C720" s="23"/>
      <c r="D720" s="23"/>
      <c r="E720" s="23"/>
      <c r="F720" s="24"/>
      <c r="G720" s="24"/>
      <c r="H720" s="24"/>
      <c r="I720" s="24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7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I720" s="25"/>
      <c r="BJ720" s="25"/>
      <c r="BK720" s="25"/>
      <c r="BL720" s="24"/>
      <c r="BM720" s="24"/>
      <c r="BN720" s="25"/>
      <c r="BO720" s="25"/>
      <c r="BP720" s="25"/>
    </row>
    <row r="721" spans="2:68" ht="13.5" customHeight="1" x14ac:dyDescent="0.2">
      <c r="B721" s="22"/>
      <c r="C721" s="23"/>
      <c r="D721" s="23"/>
      <c r="E721" s="23"/>
      <c r="F721" s="24"/>
      <c r="G721" s="24"/>
      <c r="H721" s="24"/>
      <c r="I721" s="24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7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I721" s="25"/>
      <c r="BJ721" s="25"/>
      <c r="BK721" s="25"/>
      <c r="BL721" s="24"/>
      <c r="BM721" s="24"/>
      <c r="BN721" s="25"/>
      <c r="BO721" s="25"/>
      <c r="BP721" s="25"/>
    </row>
    <row r="722" spans="2:68" ht="13.5" customHeight="1" x14ac:dyDescent="0.2">
      <c r="B722" s="22"/>
      <c r="C722" s="23"/>
      <c r="D722" s="23"/>
      <c r="E722" s="23"/>
      <c r="F722" s="24"/>
      <c r="G722" s="24"/>
      <c r="H722" s="24"/>
      <c r="I722" s="24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7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I722" s="25"/>
      <c r="BJ722" s="25"/>
      <c r="BK722" s="25"/>
      <c r="BL722" s="24"/>
      <c r="BM722" s="24"/>
      <c r="BN722" s="25"/>
      <c r="BO722" s="25"/>
      <c r="BP722" s="25"/>
    </row>
    <row r="723" spans="2:68" ht="13.5" customHeight="1" x14ac:dyDescent="0.2">
      <c r="B723" s="22"/>
      <c r="C723" s="23"/>
      <c r="D723" s="23"/>
      <c r="E723" s="23"/>
      <c r="F723" s="24"/>
      <c r="G723" s="24"/>
      <c r="H723" s="24"/>
      <c r="I723" s="24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7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I723" s="25"/>
      <c r="BJ723" s="25"/>
      <c r="BK723" s="25"/>
      <c r="BL723" s="24"/>
      <c r="BM723" s="24"/>
      <c r="BN723" s="25"/>
      <c r="BO723" s="25"/>
      <c r="BP723" s="25"/>
    </row>
    <row r="724" spans="2:68" ht="13.5" customHeight="1" x14ac:dyDescent="0.2">
      <c r="B724" s="22"/>
      <c r="C724" s="23"/>
      <c r="D724" s="23"/>
      <c r="E724" s="23"/>
      <c r="F724" s="24"/>
      <c r="G724" s="24"/>
      <c r="H724" s="24"/>
      <c r="I724" s="24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7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I724" s="25"/>
      <c r="BJ724" s="25"/>
      <c r="BK724" s="25"/>
      <c r="BL724" s="24"/>
      <c r="BM724" s="24"/>
      <c r="BN724" s="25"/>
      <c r="BO724" s="25"/>
      <c r="BP724" s="25"/>
    </row>
    <row r="725" spans="2:68" ht="13.5" customHeight="1" x14ac:dyDescent="0.2">
      <c r="B725" s="22"/>
      <c r="C725" s="23"/>
      <c r="D725" s="23"/>
      <c r="E725" s="23"/>
      <c r="F725" s="24"/>
      <c r="G725" s="24"/>
      <c r="H725" s="24"/>
      <c r="I725" s="24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7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I725" s="25"/>
      <c r="BJ725" s="25"/>
      <c r="BK725" s="25"/>
      <c r="BL725" s="24"/>
      <c r="BM725" s="24"/>
      <c r="BN725" s="25"/>
      <c r="BO725" s="25"/>
      <c r="BP725" s="25"/>
    </row>
    <row r="726" spans="2:68" ht="13.5" customHeight="1" x14ac:dyDescent="0.2">
      <c r="B726" s="22"/>
      <c r="C726" s="23"/>
      <c r="D726" s="23"/>
      <c r="E726" s="23"/>
      <c r="F726" s="24"/>
      <c r="G726" s="24"/>
      <c r="H726" s="24"/>
      <c r="I726" s="24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7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I726" s="25"/>
      <c r="BJ726" s="25"/>
      <c r="BK726" s="25"/>
      <c r="BL726" s="24"/>
      <c r="BM726" s="24"/>
      <c r="BN726" s="25"/>
      <c r="BO726" s="25"/>
      <c r="BP726" s="25"/>
    </row>
    <row r="727" spans="2:68" ht="13.5" customHeight="1" x14ac:dyDescent="0.2">
      <c r="B727" s="22"/>
      <c r="C727" s="23"/>
      <c r="D727" s="23"/>
      <c r="E727" s="23"/>
      <c r="F727" s="24"/>
      <c r="G727" s="24"/>
      <c r="H727" s="24"/>
      <c r="I727" s="24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7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I727" s="25"/>
      <c r="BJ727" s="25"/>
      <c r="BK727" s="25"/>
      <c r="BL727" s="24"/>
      <c r="BM727" s="24"/>
      <c r="BN727" s="25"/>
      <c r="BO727" s="25"/>
      <c r="BP727" s="25"/>
    </row>
    <row r="728" spans="2:68" ht="13.5" customHeight="1" x14ac:dyDescent="0.2">
      <c r="B728" s="22"/>
      <c r="C728" s="23"/>
      <c r="D728" s="23"/>
      <c r="E728" s="23"/>
      <c r="F728" s="24"/>
      <c r="G728" s="24"/>
      <c r="H728" s="24"/>
      <c r="I728" s="24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7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I728" s="25"/>
      <c r="BJ728" s="25"/>
      <c r="BK728" s="25"/>
      <c r="BL728" s="24"/>
      <c r="BM728" s="24"/>
      <c r="BN728" s="25"/>
      <c r="BO728" s="25"/>
      <c r="BP728" s="25"/>
    </row>
    <row r="729" spans="2:68" ht="13.5" customHeight="1" x14ac:dyDescent="0.2">
      <c r="B729" s="22"/>
      <c r="C729" s="23"/>
      <c r="D729" s="23"/>
      <c r="E729" s="23"/>
      <c r="F729" s="24"/>
      <c r="G729" s="24"/>
      <c r="H729" s="24"/>
      <c r="I729" s="24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7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I729" s="25"/>
      <c r="BJ729" s="25"/>
      <c r="BK729" s="25"/>
      <c r="BL729" s="24"/>
      <c r="BM729" s="24"/>
      <c r="BN729" s="25"/>
      <c r="BO729" s="25"/>
      <c r="BP729" s="25"/>
    </row>
    <row r="730" spans="2:68" ht="13.5" customHeight="1" x14ac:dyDescent="0.2">
      <c r="B730" s="22"/>
      <c r="C730" s="23"/>
      <c r="D730" s="23"/>
      <c r="E730" s="23"/>
      <c r="F730" s="24"/>
      <c r="G730" s="24"/>
      <c r="H730" s="24"/>
      <c r="I730" s="24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7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I730" s="25"/>
      <c r="BJ730" s="25"/>
      <c r="BK730" s="25"/>
      <c r="BL730" s="24"/>
      <c r="BM730" s="24"/>
      <c r="BN730" s="25"/>
      <c r="BO730" s="25"/>
      <c r="BP730" s="25"/>
    </row>
    <row r="731" spans="2:68" ht="13.5" customHeight="1" x14ac:dyDescent="0.2">
      <c r="B731" s="22"/>
      <c r="C731" s="23"/>
      <c r="D731" s="23"/>
      <c r="E731" s="23"/>
      <c r="F731" s="24"/>
      <c r="G731" s="24"/>
      <c r="H731" s="24"/>
      <c r="I731" s="24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7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I731" s="25"/>
      <c r="BJ731" s="25"/>
      <c r="BK731" s="25"/>
      <c r="BL731" s="24"/>
      <c r="BM731" s="24"/>
      <c r="BN731" s="25"/>
      <c r="BO731" s="25"/>
      <c r="BP731" s="25"/>
    </row>
    <row r="732" spans="2:68" ht="13.5" customHeight="1" x14ac:dyDescent="0.2">
      <c r="B732" s="22"/>
      <c r="C732" s="23"/>
      <c r="D732" s="23"/>
      <c r="E732" s="23"/>
      <c r="F732" s="24"/>
      <c r="G732" s="24"/>
      <c r="H732" s="24"/>
      <c r="I732" s="24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7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I732" s="25"/>
      <c r="BJ732" s="25"/>
      <c r="BK732" s="25"/>
      <c r="BL732" s="24"/>
      <c r="BM732" s="24"/>
      <c r="BN732" s="25"/>
      <c r="BO732" s="25"/>
      <c r="BP732" s="25"/>
    </row>
    <row r="733" spans="2:68" ht="13.5" customHeight="1" x14ac:dyDescent="0.2">
      <c r="B733" s="22"/>
      <c r="C733" s="23"/>
      <c r="D733" s="23"/>
      <c r="E733" s="23"/>
      <c r="F733" s="24"/>
      <c r="G733" s="24"/>
      <c r="H733" s="24"/>
      <c r="I733" s="24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7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I733" s="25"/>
      <c r="BJ733" s="25"/>
      <c r="BK733" s="25"/>
      <c r="BL733" s="24"/>
      <c r="BM733" s="24"/>
      <c r="BN733" s="25"/>
      <c r="BO733" s="25"/>
      <c r="BP733" s="25"/>
    </row>
    <row r="734" spans="2:68" ht="13.5" customHeight="1" x14ac:dyDescent="0.2">
      <c r="B734" s="22"/>
      <c r="C734" s="23"/>
      <c r="D734" s="23"/>
      <c r="E734" s="23"/>
      <c r="F734" s="24"/>
      <c r="G734" s="24"/>
      <c r="H734" s="24"/>
      <c r="I734" s="24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7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I734" s="25"/>
      <c r="BJ734" s="25"/>
      <c r="BK734" s="25"/>
      <c r="BL734" s="24"/>
      <c r="BM734" s="24"/>
      <c r="BN734" s="25"/>
      <c r="BO734" s="25"/>
      <c r="BP734" s="25"/>
    </row>
    <row r="735" spans="2:68" ht="13.5" customHeight="1" x14ac:dyDescent="0.2">
      <c r="B735" s="22"/>
      <c r="C735" s="23"/>
      <c r="D735" s="23"/>
      <c r="E735" s="23"/>
      <c r="F735" s="24"/>
      <c r="G735" s="24"/>
      <c r="H735" s="24"/>
      <c r="I735" s="24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7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I735" s="25"/>
      <c r="BJ735" s="25"/>
      <c r="BK735" s="25"/>
      <c r="BL735" s="24"/>
      <c r="BM735" s="24"/>
      <c r="BN735" s="25"/>
      <c r="BO735" s="25"/>
      <c r="BP735" s="25"/>
    </row>
    <row r="736" spans="2:68" ht="13.5" customHeight="1" x14ac:dyDescent="0.2">
      <c r="B736" s="22"/>
      <c r="C736" s="23"/>
      <c r="D736" s="23"/>
      <c r="E736" s="23"/>
      <c r="F736" s="24"/>
      <c r="G736" s="24"/>
      <c r="H736" s="24"/>
      <c r="I736" s="24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7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I736" s="25"/>
      <c r="BJ736" s="25"/>
      <c r="BK736" s="25"/>
      <c r="BL736" s="24"/>
      <c r="BM736" s="24"/>
      <c r="BN736" s="25"/>
      <c r="BO736" s="25"/>
      <c r="BP736" s="25"/>
    </row>
    <row r="737" spans="2:68" ht="13.5" customHeight="1" x14ac:dyDescent="0.2">
      <c r="B737" s="22"/>
      <c r="C737" s="23"/>
      <c r="D737" s="23"/>
      <c r="E737" s="23"/>
      <c r="F737" s="24"/>
      <c r="G737" s="24"/>
      <c r="H737" s="24"/>
      <c r="I737" s="24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7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I737" s="25"/>
      <c r="BJ737" s="25"/>
      <c r="BK737" s="25"/>
      <c r="BL737" s="24"/>
      <c r="BM737" s="24"/>
      <c r="BN737" s="25"/>
      <c r="BO737" s="25"/>
      <c r="BP737" s="25"/>
    </row>
    <row r="738" spans="2:68" ht="13.5" customHeight="1" x14ac:dyDescent="0.2">
      <c r="B738" s="22"/>
      <c r="C738" s="23"/>
      <c r="D738" s="23"/>
      <c r="E738" s="23"/>
      <c r="F738" s="24"/>
      <c r="G738" s="24"/>
      <c r="H738" s="24"/>
      <c r="I738" s="24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7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I738" s="25"/>
      <c r="BJ738" s="25"/>
      <c r="BK738" s="25"/>
      <c r="BL738" s="24"/>
      <c r="BM738" s="24"/>
      <c r="BN738" s="25"/>
      <c r="BO738" s="25"/>
      <c r="BP738" s="25"/>
    </row>
    <row r="739" spans="2:68" ht="13.5" customHeight="1" x14ac:dyDescent="0.2">
      <c r="B739" s="22"/>
      <c r="C739" s="23"/>
      <c r="D739" s="23"/>
      <c r="E739" s="23"/>
      <c r="F739" s="24"/>
      <c r="G739" s="24"/>
      <c r="H739" s="24"/>
      <c r="I739" s="24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7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I739" s="25"/>
      <c r="BJ739" s="25"/>
      <c r="BK739" s="25"/>
      <c r="BL739" s="24"/>
      <c r="BM739" s="24"/>
      <c r="BN739" s="25"/>
      <c r="BO739" s="25"/>
      <c r="BP739" s="25"/>
    </row>
    <row r="740" spans="2:68" ht="13.5" customHeight="1" x14ac:dyDescent="0.2">
      <c r="B740" s="22"/>
      <c r="C740" s="23"/>
      <c r="D740" s="23"/>
      <c r="E740" s="23"/>
      <c r="F740" s="24"/>
      <c r="G740" s="24"/>
      <c r="H740" s="24"/>
      <c r="I740" s="24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7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I740" s="25"/>
      <c r="BJ740" s="25"/>
      <c r="BK740" s="25"/>
      <c r="BL740" s="24"/>
      <c r="BM740" s="24"/>
      <c r="BN740" s="25"/>
      <c r="BO740" s="25"/>
      <c r="BP740" s="25"/>
    </row>
    <row r="741" spans="2:68" ht="13.5" customHeight="1" x14ac:dyDescent="0.2">
      <c r="B741" s="22"/>
      <c r="C741" s="23"/>
      <c r="D741" s="23"/>
      <c r="E741" s="23"/>
      <c r="F741" s="24"/>
      <c r="G741" s="24"/>
      <c r="H741" s="24"/>
      <c r="I741" s="24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7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I741" s="25"/>
      <c r="BJ741" s="25"/>
      <c r="BK741" s="25"/>
      <c r="BL741" s="24"/>
      <c r="BM741" s="24"/>
      <c r="BN741" s="25"/>
      <c r="BO741" s="25"/>
      <c r="BP741" s="25"/>
    </row>
    <row r="742" spans="2:68" ht="13.5" customHeight="1" x14ac:dyDescent="0.2">
      <c r="B742" s="22"/>
      <c r="C742" s="23"/>
      <c r="D742" s="23"/>
      <c r="E742" s="23"/>
      <c r="F742" s="24"/>
      <c r="G742" s="24"/>
      <c r="H742" s="24"/>
      <c r="I742" s="24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7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I742" s="25"/>
      <c r="BJ742" s="25"/>
      <c r="BK742" s="25"/>
      <c r="BL742" s="24"/>
      <c r="BM742" s="24"/>
      <c r="BN742" s="25"/>
      <c r="BO742" s="25"/>
      <c r="BP742" s="25"/>
    </row>
    <row r="743" spans="2:68" ht="13.5" customHeight="1" x14ac:dyDescent="0.2">
      <c r="B743" s="22"/>
      <c r="C743" s="23"/>
      <c r="D743" s="23"/>
      <c r="E743" s="23"/>
      <c r="F743" s="24"/>
      <c r="G743" s="24"/>
      <c r="H743" s="24"/>
      <c r="I743" s="24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7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I743" s="25"/>
      <c r="BJ743" s="25"/>
      <c r="BK743" s="25"/>
      <c r="BL743" s="24"/>
      <c r="BM743" s="24"/>
      <c r="BN743" s="25"/>
      <c r="BO743" s="25"/>
      <c r="BP743" s="25"/>
    </row>
    <row r="744" spans="2:68" ht="13.5" customHeight="1" x14ac:dyDescent="0.2">
      <c r="B744" s="22"/>
      <c r="C744" s="23"/>
      <c r="D744" s="23"/>
      <c r="E744" s="23"/>
      <c r="F744" s="24"/>
      <c r="G744" s="24"/>
      <c r="H744" s="24"/>
      <c r="I744" s="24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7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I744" s="25"/>
      <c r="BJ744" s="25"/>
      <c r="BK744" s="25"/>
      <c r="BL744" s="24"/>
      <c r="BM744" s="24"/>
      <c r="BN744" s="25"/>
      <c r="BO744" s="25"/>
      <c r="BP744" s="25"/>
    </row>
    <row r="745" spans="2:68" ht="13.5" customHeight="1" x14ac:dyDescent="0.2">
      <c r="B745" s="22"/>
      <c r="C745" s="23"/>
      <c r="D745" s="23"/>
      <c r="E745" s="23"/>
      <c r="F745" s="24"/>
      <c r="G745" s="24"/>
      <c r="H745" s="24"/>
      <c r="I745" s="24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7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I745" s="25"/>
      <c r="BJ745" s="25"/>
      <c r="BK745" s="25"/>
      <c r="BL745" s="24"/>
      <c r="BM745" s="24"/>
      <c r="BN745" s="25"/>
      <c r="BO745" s="25"/>
      <c r="BP745" s="25"/>
    </row>
    <row r="746" spans="2:68" ht="13.5" customHeight="1" x14ac:dyDescent="0.2">
      <c r="B746" s="22"/>
      <c r="C746" s="23"/>
      <c r="D746" s="23"/>
      <c r="E746" s="23"/>
      <c r="F746" s="24"/>
      <c r="G746" s="24"/>
      <c r="H746" s="24"/>
      <c r="I746" s="24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7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I746" s="25"/>
      <c r="BJ746" s="25"/>
      <c r="BK746" s="25"/>
      <c r="BL746" s="24"/>
      <c r="BM746" s="24"/>
      <c r="BN746" s="25"/>
      <c r="BO746" s="25"/>
      <c r="BP746" s="25"/>
    </row>
    <row r="747" spans="2:68" ht="13.5" customHeight="1" x14ac:dyDescent="0.2">
      <c r="B747" s="22"/>
      <c r="C747" s="23"/>
      <c r="D747" s="23"/>
      <c r="E747" s="23"/>
      <c r="F747" s="24"/>
      <c r="G747" s="24"/>
      <c r="H747" s="24"/>
      <c r="I747" s="24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7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I747" s="25"/>
      <c r="BJ747" s="25"/>
      <c r="BK747" s="25"/>
      <c r="BL747" s="24"/>
      <c r="BM747" s="24"/>
      <c r="BN747" s="25"/>
      <c r="BO747" s="25"/>
      <c r="BP747" s="25"/>
    </row>
    <row r="748" spans="2:68" ht="13.5" customHeight="1" x14ac:dyDescent="0.2">
      <c r="B748" s="22"/>
      <c r="C748" s="23"/>
      <c r="D748" s="23"/>
      <c r="E748" s="23"/>
      <c r="F748" s="24"/>
      <c r="G748" s="24"/>
      <c r="H748" s="24"/>
      <c r="I748" s="24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7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I748" s="25"/>
      <c r="BJ748" s="25"/>
      <c r="BK748" s="25"/>
      <c r="BL748" s="24"/>
      <c r="BM748" s="24"/>
      <c r="BN748" s="25"/>
      <c r="BO748" s="25"/>
      <c r="BP748" s="25"/>
    </row>
    <row r="749" spans="2:68" ht="13.5" customHeight="1" x14ac:dyDescent="0.2">
      <c r="B749" s="22"/>
      <c r="C749" s="23"/>
      <c r="D749" s="23"/>
      <c r="E749" s="23"/>
      <c r="F749" s="24"/>
      <c r="G749" s="24"/>
      <c r="H749" s="24"/>
      <c r="I749" s="24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7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I749" s="25"/>
      <c r="BJ749" s="25"/>
      <c r="BK749" s="25"/>
      <c r="BL749" s="24"/>
      <c r="BM749" s="24"/>
      <c r="BN749" s="25"/>
      <c r="BO749" s="25"/>
      <c r="BP749" s="25"/>
    </row>
    <row r="750" spans="2:68" ht="13.5" customHeight="1" x14ac:dyDescent="0.2">
      <c r="B750" s="22"/>
      <c r="C750" s="23"/>
      <c r="D750" s="23"/>
      <c r="E750" s="23"/>
      <c r="F750" s="24"/>
      <c r="G750" s="24"/>
      <c r="H750" s="24"/>
      <c r="I750" s="24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7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I750" s="25"/>
      <c r="BJ750" s="25"/>
      <c r="BK750" s="25"/>
      <c r="BL750" s="24"/>
      <c r="BM750" s="24"/>
      <c r="BN750" s="25"/>
      <c r="BO750" s="25"/>
      <c r="BP750" s="25"/>
    </row>
    <row r="751" spans="2:68" ht="13.5" customHeight="1" x14ac:dyDescent="0.2">
      <c r="B751" s="22"/>
      <c r="C751" s="23"/>
      <c r="D751" s="23"/>
      <c r="E751" s="23"/>
      <c r="F751" s="24"/>
      <c r="G751" s="24"/>
      <c r="H751" s="24"/>
      <c r="I751" s="24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7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I751" s="25"/>
      <c r="BJ751" s="25"/>
      <c r="BK751" s="25"/>
      <c r="BL751" s="24"/>
      <c r="BM751" s="24"/>
      <c r="BN751" s="25"/>
      <c r="BO751" s="25"/>
      <c r="BP751" s="25"/>
    </row>
    <row r="752" spans="2:68" ht="13.5" customHeight="1" x14ac:dyDescent="0.2">
      <c r="B752" s="22"/>
      <c r="C752" s="23"/>
      <c r="D752" s="23"/>
      <c r="E752" s="23"/>
      <c r="F752" s="24"/>
      <c r="G752" s="24"/>
      <c r="H752" s="24"/>
      <c r="I752" s="24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7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I752" s="25"/>
      <c r="BJ752" s="25"/>
      <c r="BK752" s="25"/>
      <c r="BL752" s="24"/>
      <c r="BM752" s="24"/>
      <c r="BN752" s="25"/>
      <c r="BO752" s="25"/>
      <c r="BP752" s="25"/>
    </row>
    <row r="753" spans="2:68" ht="13.5" customHeight="1" x14ac:dyDescent="0.2">
      <c r="B753" s="22"/>
      <c r="C753" s="23"/>
      <c r="D753" s="23"/>
      <c r="E753" s="23"/>
      <c r="F753" s="24"/>
      <c r="G753" s="24"/>
      <c r="H753" s="24"/>
      <c r="I753" s="24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7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I753" s="25"/>
      <c r="BJ753" s="25"/>
      <c r="BK753" s="25"/>
      <c r="BL753" s="24"/>
      <c r="BM753" s="24"/>
      <c r="BN753" s="25"/>
      <c r="BO753" s="25"/>
      <c r="BP753" s="25"/>
    </row>
    <row r="754" spans="2:68" ht="13.5" customHeight="1" x14ac:dyDescent="0.2">
      <c r="B754" s="22"/>
      <c r="C754" s="23"/>
      <c r="D754" s="23"/>
      <c r="E754" s="23"/>
      <c r="F754" s="24"/>
      <c r="G754" s="24"/>
      <c r="H754" s="24"/>
      <c r="I754" s="24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7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I754" s="25"/>
      <c r="BJ754" s="25"/>
      <c r="BK754" s="25"/>
      <c r="BL754" s="24"/>
      <c r="BM754" s="24"/>
      <c r="BN754" s="25"/>
      <c r="BO754" s="25"/>
      <c r="BP754" s="25"/>
    </row>
    <row r="755" spans="2:68" ht="13.5" customHeight="1" x14ac:dyDescent="0.2">
      <c r="B755" s="22"/>
      <c r="C755" s="23"/>
      <c r="D755" s="23"/>
      <c r="E755" s="23"/>
      <c r="F755" s="24"/>
      <c r="G755" s="24"/>
      <c r="H755" s="24"/>
      <c r="I755" s="24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7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I755" s="25"/>
      <c r="BJ755" s="25"/>
      <c r="BK755" s="25"/>
      <c r="BL755" s="24"/>
      <c r="BM755" s="24"/>
      <c r="BN755" s="25"/>
      <c r="BO755" s="25"/>
      <c r="BP755" s="25"/>
    </row>
    <row r="756" spans="2:68" ht="13.5" customHeight="1" x14ac:dyDescent="0.2">
      <c r="B756" s="22"/>
      <c r="C756" s="23"/>
      <c r="D756" s="23"/>
      <c r="E756" s="23"/>
      <c r="F756" s="24"/>
      <c r="G756" s="24"/>
      <c r="H756" s="24"/>
      <c r="I756" s="24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7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I756" s="25"/>
      <c r="BJ756" s="25"/>
      <c r="BK756" s="25"/>
      <c r="BL756" s="24"/>
      <c r="BM756" s="24"/>
      <c r="BN756" s="25"/>
      <c r="BO756" s="25"/>
      <c r="BP756" s="25"/>
    </row>
    <row r="757" spans="2:68" ht="13.5" customHeight="1" x14ac:dyDescent="0.2">
      <c r="B757" s="22"/>
      <c r="C757" s="23"/>
      <c r="D757" s="23"/>
      <c r="E757" s="23"/>
      <c r="F757" s="24"/>
      <c r="G757" s="24"/>
      <c r="H757" s="24"/>
      <c r="I757" s="24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7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I757" s="25"/>
      <c r="BJ757" s="25"/>
      <c r="BK757" s="25"/>
      <c r="BL757" s="24"/>
      <c r="BM757" s="24"/>
      <c r="BN757" s="25"/>
      <c r="BO757" s="25"/>
      <c r="BP757" s="25"/>
    </row>
    <row r="758" spans="2:68" ht="13.5" customHeight="1" x14ac:dyDescent="0.2">
      <c r="B758" s="22"/>
      <c r="C758" s="23"/>
      <c r="D758" s="23"/>
      <c r="E758" s="23"/>
      <c r="F758" s="24"/>
      <c r="G758" s="24"/>
      <c r="H758" s="24"/>
      <c r="I758" s="24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7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I758" s="25"/>
      <c r="BJ758" s="25"/>
      <c r="BK758" s="25"/>
      <c r="BL758" s="24"/>
      <c r="BM758" s="24"/>
      <c r="BN758" s="25"/>
      <c r="BO758" s="25"/>
      <c r="BP758" s="25"/>
    </row>
    <row r="759" spans="2:68" ht="13.5" customHeight="1" x14ac:dyDescent="0.2">
      <c r="B759" s="22"/>
      <c r="C759" s="23"/>
      <c r="D759" s="23"/>
      <c r="E759" s="23"/>
      <c r="F759" s="24"/>
      <c r="G759" s="24"/>
      <c r="H759" s="24"/>
      <c r="I759" s="24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7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I759" s="25"/>
      <c r="BJ759" s="25"/>
      <c r="BK759" s="25"/>
      <c r="BL759" s="24"/>
      <c r="BM759" s="24"/>
      <c r="BN759" s="25"/>
      <c r="BO759" s="25"/>
      <c r="BP759" s="25"/>
    </row>
    <row r="760" spans="2:68" ht="13.5" customHeight="1" x14ac:dyDescent="0.2">
      <c r="B760" s="22"/>
      <c r="C760" s="23"/>
      <c r="D760" s="23"/>
      <c r="E760" s="23"/>
      <c r="F760" s="24"/>
      <c r="G760" s="24"/>
      <c r="H760" s="24"/>
      <c r="I760" s="24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7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I760" s="25"/>
      <c r="BJ760" s="25"/>
      <c r="BK760" s="25"/>
      <c r="BL760" s="24"/>
      <c r="BM760" s="24"/>
      <c r="BN760" s="25"/>
      <c r="BO760" s="25"/>
      <c r="BP760" s="25"/>
    </row>
    <row r="761" spans="2:68" ht="13.5" customHeight="1" x14ac:dyDescent="0.2">
      <c r="B761" s="22"/>
      <c r="C761" s="23"/>
      <c r="D761" s="23"/>
      <c r="E761" s="23"/>
      <c r="F761" s="24"/>
      <c r="G761" s="24"/>
      <c r="H761" s="24"/>
      <c r="I761" s="24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7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I761" s="25"/>
      <c r="BJ761" s="25"/>
      <c r="BK761" s="25"/>
      <c r="BL761" s="24"/>
      <c r="BM761" s="24"/>
      <c r="BN761" s="25"/>
      <c r="BO761" s="25"/>
      <c r="BP761" s="25"/>
    </row>
    <row r="762" spans="2:68" ht="13.5" customHeight="1" x14ac:dyDescent="0.2">
      <c r="B762" s="22"/>
      <c r="C762" s="23"/>
      <c r="D762" s="23"/>
      <c r="E762" s="23"/>
      <c r="F762" s="24"/>
      <c r="G762" s="24"/>
      <c r="H762" s="24"/>
      <c r="I762" s="24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7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I762" s="25"/>
      <c r="BJ762" s="25"/>
      <c r="BK762" s="25"/>
      <c r="BL762" s="24"/>
      <c r="BM762" s="24"/>
      <c r="BN762" s="25"/>
      <c r="BO762" s="25"/>
      <c r="BP762" s="25"/>
    </row>
    <row r="763" spans="2:68" ht="13.5" customHeight="1" x14ac:dyDescent="0.2">
      <c r="B763" s="22"/>
      <c r="C763" s="23"/>
      <c r="D763" s="23"/>
      <c r="E763" s="23"/>
      <c r="F763" s="24"/>
      <c r="G763" s="24"/>
      <c r="H763" s="24"/>
      <c r="I763" s="24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7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I763" s="25"/>
      <c r="BJ763" s="25"/>
      <c r="BK763" s="25"/>
      <c r="BL763" s="24"/>
      <c r="BM763" s="24"/>
      <c r="BN763" s="25"/>
      <c r="BO763" s="25"/>
      <c r="BP763" s="25"/>
    </row>
    <row r="764" spans="2:68" ht="13.5" customHeight="1" x14ac:dyDescent="0.2">
      <c r="B764" s="22"/>
      <c r="C764" s="23"/>
      <c r="D764" s="23"/>
      <c r="E764" s="23"/>
      <c r="F764" s="24"/>
      <c r="G764" s="24"/>
      <c r="H764" s="24"/>
      <c r="I764" s="24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7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I764" s="25"/>
      <c r="BJ764" s="25"/>
      <c r="BK764" s="25"/>
      <c r="BL764" s="24"/>
      <c r="BM764" s="24"/>
      <c r="BN764" s="25"/>
      <c r="BO764" s="25"/>
      <c r="BP764" s="25"/>
    </row>
    <row r="765" spans="2:68" ht="13.5" customHeight="1" x14ac:dyDescent="0.2">
      <c r="B765" s="22"/>
      <c r="C765" s="23"/>
      <c r="D765" s="23"/>
      <c r="E765" s="23"/>
      <c r="F765" s="24"/>
      <c r="G765" s="24"/>
      <c r="H765" s="24"/>
      <c r="I765" s="24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7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I765" s="25"/>
      <c r="BJ765" s="25"/>
      <c r="BK765" s="25"/>
      <c r="BL765" s="24"/>
      <c r="BM765" s="24"/>
      <c r="BN765" s="25"/>
      <c r="BO765" s="25"/>
      <c r="BP765" s="25"/>
    </row>
    <row r="766" spans="2:68" ht="13.5" customHeight="1" x14ac:dyDescent="0.2">
      <c r="B766" s="22"/>
      <c r="C766" s="23"/>
      <c r="D766" s="23"/>
      <c r="E766" s="23"/>
      <c r="F766" s="24"/>
      <c r="G766" s="24"/>
      <c r="H766" s="24"/>
      <c r="I766" s="24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7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I766" s="25"/>
      <c r="BJ766" s="25"/>
      <c r="BK766" s="25"/>
      <c r="BL766" s="24"/>
      <c r="BM766" s="24"/>
      <c r="BN766" s="25"/>
      <c r="BO766" s="25"/>
      <c r="BP766" s="25"/>
    </row>
    <row r="767" spans="2:68" ht="13.5" customHeight="1" x14ac:dyDescent="0.2">
      <c r="B767" s="22"/>
      <c r="C767" s="23"/>
      <c r="D767" s="23"/>
      <c r="E767" s="23"/>
      <c r="F767" s="24"/>
      <c r="G767" s="24"/>
      <c r="H767" s="24"/>
      <c r="I767" s="24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7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I767" s="25"/>
      <c r="BJ767" s="25"/>
      <c r="BK767" s="25"/>
      <c r="BL767" s="24"/>
      <c r="BM767" s="24"/>
      <c r="BN767" s="25"/>
      <c r="BO767" s="25"/>
      <c r="BP767" s="25"/>
    </row>
    <row r="768" spans="2:68" ht="13.5" customHeight="1" x14ac:dyDescent="0.2">
      <c r="B768" s="22"/>
      <c r="C768" s="23"/>
      <c r="D768" s="23"/>
      <c r="E768" s="23"/>
      <c r="F768" s="24"/>
      <c r="G768" s="24"/>
      <c r="H768" s="24"/>
      <c r="I768" s="24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7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I768" s="25"/>
      <c r="BJ768" s="25"/>
      <c r="BK768" s="25"/>
      <c r="BL768" s="24"/>
      <c r="BM768" s="24"/>
      <c r="BN768" s="25"/>
      <c r="BO768" s="25"/>
      <c r="BP768" s="25"/>
    </row>
    <row r="769" spans="2:68" ht="13.5" customHeight="1" x14ac:dyDescent="0.2">
      <c r="B769" s="22"/>
      <c r="C769" s="23"/>
      <c r="D769" s="23"/>
      <c r="E769" s="23"/>
      <c r="F769" s="24"/>
      <c r="G769" s="24"/>
      <c r="H769" s="24"/>
      <c r="I769" s="24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7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I769" s="25"/>
      <c r="BJ769" s="25"/>
      <c r="BK769" s="25"/>
      <c r="BL769" s="24"/>
      <c r="BM769" s="24"/>
      <c r="BN769" s="25"/>
      <c r="BO769" s="25"/>
      <c r="BP769" s="25"/>
    </row>
    <row r="770" spans="2:68" ht="13.5" customHeight="1" x14ac:dyDescent="0.2">
      <c r="B770" s="22"/>
      <c r="C770" s="23"/>
      <c r="D770" s="23"/>
      <c r="E770" s="23"/>
      <c r="F770" s="24"/>
      <c r="G770" s="24"/>
      <c r="H770" s="24"/>
      <c r="I770" s="24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7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I770" s="25"/>
      <c r="BJ770" s="25"/>
      <c r="BK770" s="25"/>
      <c r="BL770" s="24"/>
      <c r="BM770" s="24"/>
      <c r="BN770" s="25"/>
      <c r="BO770" s="25"/>
      <c r="BP770" s="25"/>
    </row>
    <row r="771" spans="2:68" ht="13.5" customHeight="1" x14ac:dyDescent="0.2">
      <c r="B771" s="22"/>
      <c r="C771" s="23"/>
      <c r="D771" s="23"/>
      <c r="E771" s="23"/>
      <c r="F771" s="24"/>
      <c r="G771" s="24"/>
      <c r="H771" s="24"/>
      <c r="I771" s="24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7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I771" s="25"/>
      <c r="BJ771" s="25"/>
      <c r="BK771" s="25"/>
      <c r="BL771" s="24"/>
      <c r="BM771" s="24"/>
      <c r="BN771" s="25"/>
      <c r="BO771" s="25"/>
      <c r="BP771" s="25"/>
    </row>
    <row r="772" spans="2:68" ht="13.5" customHeight="1" x14ac:dyDescent="0.2">
      <c r="B772" s="22"/>
      <c r="C772" s="23"/>
      <c r="D772" s="23"/>
      <c r="E772" s="23"/>
      <c r="F772" s="24"/>
      <c r="G772" s="24"/>
      <c r="H772" s="24"/>
      <c r="I772" s="24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7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I772" s="25"/>
      <c r="BJ772" s="25"/>
      <c r="BK772" s="25"/>
      <c r="BL772" s="24"/>
      <c r="BM772" s="24"/>
      <c r="BN772" s="25"/>
      <c r="BO772" s="25"/>
      <c r="BP772" s="25"/>
    </row>
    <row r="773" spans="2:68" ht="13.5" customHeight="1" x14ac:dyDescent="0.2">
      <c r="B773" s="22"/>
      <c r="C773" s="23"/>
      <c r="D773" s="23"/>
      <c r="E773" s="23"/>
      <c r="F773" s="24"/>
      <c r="G773" s="24"/>
      <c r="H773" s="24"/>
      <c r="I773" s="24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7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I773" s="25"/>
      <c r="BJ773" s="25"/>
      <c r="BK773" s="25"/>
      <c r="BL773" s="24"/>
      <c r="BM773" s="24"/>
      <c r="BN773" s="25"/>
      <c r="BO773" s="25"/>
      <c r="BP773" s="25"/>
    </row>
    <row r="774" spans="2:68" ht="13.5" customHeight="1" x14ac:dyDescent="0.2">
      <c r="B774" s="22"/>
      <c r="C774" s="23"/>
      <c r="D774" s="23"/>
      <c r="E774" s="23"/>
      <c r="F774" s="24"/>
      <c r="G774" s="24"/>
      <c r="H774" s="24"/>
      <c r="I774" s="24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7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I774" s="25"/>
      <c r="BJ774" s="25"/>
      <c r="BK774" s="25"/>
      <c r="BL774" s="24"/>
      <c r="BM774" s="24"/>
      <c r="BN774" s="25"/>
      <c r="BO774" s="25"/>
      <c r="BP774" s="25"/>
    </row>
    <row r="775" spans="2:68" ht="13.5" customHeight="1" x14ac:dyDescent="0.2">
      <c r="B775" s="22"/>
      <c r="C775" s="23"/>
      <c r="D775" s="23"/>
      <c r="E775" s="23"/>
      <c r="F775" s="24"/>
      <c r="G775" s="24"/>
      <c r="H775" s="24"/>
      <c r="I775" s="24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7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I775" s="25"/>
      <c r="BJ775" s="25"/>
      <c r="BK775" s="25"/>
      <c r="BL775" s="24"/>
      <c r="BM775" s="24"/>
      <c r="BN775" s="25"/>
      <c r="BO775" s="25"/>
      <c r="BP775" s="25"/>
    </row>
    <row r="776" spans="2:68" ht="13.5" customHeight="1" x14ac:dyDescent="0.2">
      <c r="B776" s="22"/>
      <c r="C776" s="23"/>
      <c r="D776" s="23"/>
      <c r="E776" s="23"/>
      <c r="F776" s="24"/>
      <c r="G776" s="24"/>
      <c r="H776" s="24"/>
      <c r="I776" s="24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7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I776" s="25"/>
      <c r="BJ776" s="25"/>
      <c r="BK776" s="25"/>
      <c r="BL776" s="24"/>
      <c r="BM776" s="24"/>
      <c r="BN776" s="25"/>
      <c r="BO776" s="25"/>
      <c r="BP776" s="25"/>
    </row>
    <row r="777" spans="2:68" ht="13.5" customHeight="1" x14ac:dyDescent="0.2">
      <c r="B777" s="22"/>
      <c r="C777" s="23"/>
      <c r="D777" s="23"/>
      <c r="E777" s="23"/>
      <c r="F777" s="24"/>
      <c r="G777" s="24"/>
      <c r="H777" s="24"/>
      <c r="I777" s="24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7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I777" s="25"/>
      <c r="BJ777" s="25"/>
      <c r="BK777" s="25"/>
      <c r="BL777" s="24"/>
      <c r="BM777" s="24"/>
      <c r="BN777" s="25"/>
      <c r="BO777" s="25"/>
      <c r="BP777" s="25"/>
    </row>
    <row r="778" spans="2:68" ht="13.5" customHeight="1" x14ac:dyDescent="0.2">
      <c r="B778" s="22"/>
      <c r="C778" s="23"/>
      <c r="D778" s="23"/>
      <c r="E778" s="23"/>
      <c r="F778" s="24"/>
      <c r="G778" s="24"/>
      <c r="H778" s="24"/>
      <c r="I778" s="24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7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I778" s="25"/>
      <c r="BJ778" s="25"/>
      <c r="BK778" s="25"/>
      <c r="BL778" s="24"/>
      <c r="BM778" s="24"/>
      <c r="BN778" s="25"/>
      <c r="BO778" s="25"/>
      <c r="BP778" s="25"/>
    </row>
    <row r="779" spans="2:68" ht="13.5" customHeight="1" x14ac:dyDescent="0.2">
      <c r="B779" s="22"/>
      <c r="C779" s="23"/>
      <c r="D779" s="23"/>
      <c r="E779" s="23"/>
      <c r="F779" s="24"/>
      <c r="G779" s="24"/>
      <c r="H779" s="24"/>
      <c r="I779" s="24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7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I779" s="25"/>
      <c r="BJ779" s="25"/>
      <c r="BK779" s="25"/>
      <c r="BL779" s="24"/>
      <c r="BM779" s="24"/>
      <c r="BN779" s="25"/>
      <c r="BO779" s="25"/>
      <c r="BP779" s="25"/>
    </row>
    <row r="780" spans="2:68" ht="13.5" customHeight="1" x14ac:dyDescent="0.2">
      <c r="B780" s="22"/>
      <c r="C780" s="23"/>
      <c r="D780" s="23"/>
      <c r="E780" s="23"/>
      <c r="F780" s="24"/>
      <c r="G780" s="24"/>
      <c r="H780" s="24"/>
      <c r="I780" s="24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7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I780" s="25"/>
      <c r="BJ780" s="25"/>
      <c r="BK780" s="25"/>
      <c r="BL780" s="24"/>
      <c r="BM780" s="24"/>
      <c r="BN780" s="25"/>
      <c r="BO780" s="25"/>
      <c r="BP780" s="25"/>
    </row>
    <row r="781" spans="2:68" ht="13.5" customHeight="1" x14ac:dyDescent="0.2">
      <c r="B781" s="22"/>
      <c r="C781" s="23"/>
      <c r="D781" s="23"/>
      <c r="E781" s="23"/>
      <c r="F781" s="24"/>
      <c r="G781" s="24"/>
      <c r="H781" s="24"/>
      <c r="I781" s="24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7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I781" s="25"/>
      <c r="BJ781" s="25"/>
      <c r="BK781" s="25"/>
      <c r="BL781" s="24"/>
      <c r="BM781" s="24"/>
      <c r="BN781" s="25"/>
      <c r="BO781" s="25"/>
      <c r="BP781" s="25"/>
    </row>
    <row r="782" spans="2:68" ht="13.5" customHeight="1" x14ac:dyDescent="0.2">
      <c r="B782" s="22"/>
      <c r="C782" s="23"/>
      <c r="D782" s="23"/>
      <c r="E782" s="23"/>
      <c r="F782" s="24"/>
      <c r="G782" s="24"/>
      <c r="H782" s="24"/>
      <c r="I782" s="24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7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I782" s="25"/>
      <c r="BJ782" s="25"/>
      <c r="BK782" s="25"/>
      <c r="BL782" s="24"/>
      <c r="BM782" s="24"/>
      <c r="BN782" s="25"/>
      <c r="BO782" s="25"/>
      <c r="BP782" s="25"/>
    </row>
    <row r="783" spans="2:68" ht="13.5" customHeight="1" x14ac:dyDescent="0.2">
      <c r="B783" s="22"/>
      <c r="C783" s="23"/>
      <c r="D783" s="23"/>
      <c r="E783" s="23"/>
      <c r="F783" s="24"/>
      <c r="G783" s="24"/>
      <c r="H783" s="24"/>
      <c r="I783" s="24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7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I783" s="25"/>
      <c r="BJ783" s="25"/>
      <c r="BK783" s="25"/>
      <c r="BL783" s="24"/>
      <c r="BM783" s="24"/>
      <c r="BN783" s="25"/>
      <c r="BO783" s="25"/>
      <c r="BP783" s="25"/>
    </row>
    <row r="784" spans="2:68" ht="13.5" customHeight="1" x14ac:dyDescent="0.2">
      <c r="B784" s="22"/>
      <c r="C784" s="23"/>
      <c r="D784" s="23"/>
      <c r="E784" s="23"/>
      <c r="F784" s="24"/>
      <c r="G784" s="24"/>
      <c r="H784" s="24"/>
      <c r="I784" s="24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7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I784" s="25"/>
      <c r="BJ784" s="25"/>
      <c r="BK784" s="25"/>
      <c r="BL784" s="24"/>
      <c r="BM784" s="24"/>
      <c r="BN784" s="25"/>
      <c r="BO784" s="25"/>
      <c r="BP784" s="25"/>
    </row>
    <row r="785" spans="2:68" ht="13.5" customHeight="1" x14ac:dyDescent="0.2">
      <c r="B785" s="22"/>
      <c r="C785" s="23"/>
      <c r="D785" s="23"/>
      <c r="E785" s="23"/>
      <c r="F785" s="24"/>
      <c r="G785" s="24"/>
      <c r="H785" s="24"/>
      <c r="I785" s="24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7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I785" s="25"/>
      <c r="BJ785" s="25"/>
      <c r="BK785" s="25"/>
      <c r="BL785" s="24"/>
      <c r="BM785" s="24"/>
      <c r="BN785" s="25"/>
      <c r="BO785" s="25"/>
      <c r="BP785" s="25"/>
    </row>
    <row r="786" spans="2:68" ht="13.5" customHeight="1" x14ac:dyDescent="0.2">
      <c r="B786" s="22"/>
      <c r="C786" s="23"/>
      <c r="D786" s="23"/>
      <c r="E786" s="23"/>
      <c r="F786" s="24"/>
      <c r="G786" s="24"/>
      <c r="H786" s="24"/>
      <c r="I786" s="24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7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I786" s="25"/>
      <c r="BJ786" s="25"/>
      <c r="BK786" s="25"/>
      <c r="BL786" s="24"/>
      <c r="BM786" s="24"/>
      <c r="BN786" s="25"/>
      <c r="BO786" s="25"/>
      <c r="BP786" s="25"/>
    </row>
    <row r="787" spans="2:68" ht="13.5" customHeight="1" x14ac:dyDescent="0.2">
      <c r="B787" s="22"/>
      <c r="C787" s="23"/>
      <c r="D787" s="23"/>
      <c r="E787" s="23"/>
      <c r="F787" s="24"/>
      <c r="G787" s="24"/>
      <c r="H787" s="24"/>
      <c r="I787" s="24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7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I787" s="25"/>
      <c r="BJ787" s="25"/>
      <c r="BK787" s="25"/>
      <c r="BL787" s="24"/>
      <c r="BM787" s="24"/>
      <c r="BN787" s="25"/>
      <c r="BO787" s="25"/>
      <c r="BP787" s="25"/>
    </row>
    <row r="788" spans="2:68" ht="13.5" customHeight="1" x14ac:dyDescent="0.2">
      <c r="B788" s="22"/>
      <c r="C788" s="23"/>
      <c r="D788" s="23"/>
      <c r="E788" s="23"/>
      <c r="F788" s="24"/>
      <c r="G788" s="24"/>
      <c r="H788" s="24"/>
      <c r="I788" s="24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7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I788" s="25"/>
      <c r="BJ788" s="25"/>
      <c r="BK788" s="25"/>
      <c r="BL788" s="24"/>
      <c r="BM788" s="24"/>
      <c r="BN788" s="25"/>
      <c r="BO788" s="25"/>
      <c r="BP788" s="25"/>
    </row>
    <row r="789" spans="2:68" ht="13.5" customHeight="1" x14ac:dyDescent="0.2">
      <c r="B789" s="22"/>
      <c r="C789" s="23"/>
      <c r="D789" s="23"/>
      <c r="E789" s="23"/>
      <c r="F789" s="24"/>
      <c r="G789" s="24"/>
      <c r="H789" s="24"/>
      <c r="I789" s="24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7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I789" s="25"/>
      <c r="BJ789" s="25"/>
      <c r="BK789" s="25"/>
      <c r="BL789" s="24"/>
      <c r="BM789" s="24"/>
      <c r="BN789" s="25"/>
      <c r="BO789" s="25"/>
      <c r="BP789" s="25"/>
    </row>
    <row r="790" spans="2:68" ht="13.5" customHeight="1" x14ac:dyDescent="0.2">
      <c r="B790" s="22"/>
      <c r="C790" s="23"/>
      <c r="D790" s="23"/>
      <c r="E790" s="23"/>
      <c r="F790" s="24"/>
      <c r="G790" s="24"/>
      <c r="H790" s="24"/>
      <c r="I790" s="24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7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I790" s="25"/>
      <c r="BJ790" s="25"/>
      <c r="BK790" s="25"/>
      <c r="BL790" s="24"/>
      <c r="BM790" s="24"/>
      <c r="BN790" s="25"/>
      <c r="BO790" s="25"/>
      <c r="BP790" s="25"/>
    </row>
    <row r="791" spans="2:68" ht="13.5" customHeight="1" x14ac:dyDescent="0.2">
      <c r="B791" s="22"/>
      <c r="C791" s="23"/>
      <c r="D791" s="23"/>
      <c r="E791" s="23"/>
      <c r="F791" s="24"/>
      <c r="G791" s="24"/>
      <c r="H791" s="24"/>
      <c r="I791" s="24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7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I791" s="25"/>
      <c r="BJ791" s="25"/>
      <c r="BK791" s="25"/>
      <c r="BL791" s="24"/>
      <c r="BM791" s="24"/>
      <c r="BN791" s="25"/>
      <c r="BO791" s="25"/>
      <c r="BP791" s="25"/>
    </row>
    <row r="792" spans="2:68" ht="13.5" customHeight="1" x14ac:dyDescent="0.2">
      <c r="B792" s="22"/>
      <c r="C792" s="23"/>
      <c r="D792" s="23"/>
      <c r="E792" s="23"/>
      <c r="F792" s="24"/>
      <c r="G792" s="24"/>
      <c r="H792" s="24"/>
      <c r="I792" s="24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7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I792" s="25"/>
      <c r="BJ792" s="25"/>
      <c r="BK792" s="25"/>
      <c r="BL792" s="24"/>
      <c r="BM792" s="24"/>
      <c r="BN792" s="25"/>
      <c r="BO792" s="25"/>
      <c r="BP792" s="25"/>
    </row>
    <row r="793" spans="2:68" ht="13.5" customHeight="1" x14ac:dyDescent="0.2">
      <c r="B793" s="22"/>
      <c r="C793" s="23"/>
      <c r="D793" s="23"/>
      <c r="E793" s="23"/>
      <c r="F793" s="24"/>
      <c r="G793" s="24"/>
      <c r="H793" s="24"/>
      <c r="I793" s="24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7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I793" s="25"/>
      <c r="BJ793" s="25"/>
      <c r="BK793" s="25"/>
      <c r="BL793" s="24"/>
      <c r="BM793" s="24"/>
      <c r="BN793" s="25"/>
      <c r="BO793" s="25"/>
      <c r="BP793" s="25"/>
    </row>
    <row r="794" spans="2:68" ht="13.5" customHeight="1" x14ac:dyDescent="0.2">
      <c r="B794" s="22"/>
      <c r="C794" s="23"/>
      <c r="D794" s="23"/>
      <c r="E794" s="23"/>
      <c r="F794" s="24"/>
      <c r="G794" s="24"/>
      <c r="H794" s="24"/>
      <c r="I794" s="24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7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I794" s="25"/>
      <c r="BJ794" s="25"/>
      <c r="BK794" s="25"/>
      <c r="BL794" s="24"/>
      <c r="BM794" s="24"/>
      <c r="BN794" s="25"/>
      <c r="BO794" s="25"/>
      <c r="BP794" s="25"/>
    </row>
    <row r="795" spans="2:68" ht="13.5" customHeight="1" x14ac:dyDescent="0.2">
      <c r="B795" s="22"/>
      <c r="C795" s="23"/>
      <c r="D795" s="23"/>
      <c r="E795" s="23"/>
      <c r="F795" s="24"/>
      <c r="G795" s="24"/>
      <c r="H795" s="24"/>
      <c r="I795" s="24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7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I795" s="25"/>
      <c r="BJ795" s="25"/>
      <c r="BK795" s="25"/>
      <c r="BL795" s="24"/>
      <c r="BM795" s="24"/>
      <c r="BN795" s="25"/>
      <c r="BO795" s="25"/>
      <c r="BP795" s="25"/>
    </row>
    <row r="796" spans="2:68" ht="13.5" customHeight="1" x14ac:dyDescent="0.2">
      <c r="B796" s="22"/>
      <c r="C796" s="23"/>
      <c r="D796" s="23"/>
      <c r="E796" s="23"/>
      <c r="F796" s="24"/>
      <c r="G796" s="24"/>
      <c r="H796" s="24"/>
      <c r="I796" s="24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7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I796" s="25"/>
      <c r="BJ796" s="25"/>
      <c r="BK796" s="25"/>
      <c r="BL796" s="24"/>
      <c r="BM796" s="24"/>
      <c r="BN796" s="25"/>
      <c r="BO796" s="25"/>
      <c r="BP796" s="25"/>
    </row>
    <row r="797" spans="2:68" ht="13.5" customHeight="1" x14ac:dyDescent="0.2">
      <c r="B797" s="22"/>
      <c r="C797" s="23"/>
      <c r="D797" s="23"/>
      <c r="E797" s="23"/>
      <c r="F797" s="24"/>
      <c r="G797" s="24"/>
      <c r="H797" s="24"/>
      <c r="I797" s="24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7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I797" s="25"/>
      <c r="BJ797" s="25"/>
      <c r="BK797" s="25"/>
      <c r="BL797" s="24"/>
      <c r="BM797" s="24"/>
      <c r="BN797" s="25"/>
      <c r="BO797" s="25"/>
      <c r="BP797" s="25"/>
    </row>
    <row r="798" spans="2:68" ht="13.5" customHeight="1" x14ac:dyDescent="0.2">
      <c r="B798" s="22"/>
      <c r="C798" s="23"/>
      <c r="D798" s="23"/>
      <c r="E798" s="23"/>
      <c r="F798" s="24"/>
      <c r="G798" s="24"/>
      <c r="H798" s="24"/>
      <c r="I798" s="24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7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I798" s="25"/>
      <c r="BJ798" s="25"/>
      <c r="BK798" s="25"/>
      <c r="BL798" s="24"/>
      <c r="BM798" s="24"/>
      <c r="BN798" s="25"/>
      <c r="BO798" s="25"/>
      <c r="BP798" s="25"/>
    </row>
    <row r="799" spans="2:68" ht="13.5" customHeight="1" x14ac:dyDescent="0.2">
      <c r="B799" s="22"/>
      <c r="C799" s="23"/>
      <c r="D799" s="23"/>
      <c r="E799" s="23"/>
      <c r="F799" s="24"/>
      <c r="G799" s="24"/>
      <c r="H799" s="24"/>
      <c r="I799" s="24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7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I799" s="25"/>
      <c r="BJ799" s="25"/>
      <c r="BK799" s="25"/>
      <c r="BL799" s="24"/>
      <c r="BM799" s="24"/>
      <c r="BN799" s="25"/>
      <c r="BO799" s="25"/>
      <c r="BP799" s="25"/>
    </row>
    <row r="800" spans="2:68" ht="13.5" customHeight="1" x14ac:dyDescent="0.2">
      <c r="B800" s="22"/>
      <c r="C800" s="23"/>
      <c r="D800" s="23"/>
      <c r="E800" s="23"/>
      <c r="F800" s="24"/>
      <c r="G800" s="24"/>
      <c r="H800" s="24"/>
      <c r="I800" s="24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7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I800" s="25"/>
      <c r="BJ800" s="25"/>
      <c r="BK800" s="25"/>
      <c r="BL800" s="24"/>
      <c r="BM800" s="24"/>
      <c r="BN800" s="25"/>
      <c r="BO800" s="25"/>
      <c r="BP800" s="25"/>
    </row>
    <row r="801" spans="2:68" ht="13.5" customHeight="1" x14ac:dyDescent="0.2">
      <c r="B801" s="22"/>
      <c r="C801" s="23"/>
      <c r="D801" s="23"/>
      <c r="E801" s="23"/>
      <c r="F801" s="24"/>
      <c r="G801" s="24"/>
      <c r="H801" s="24"/>
      <c r="I801" s="24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7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I801" s="25"/>
      <c r="BJ801" s="25"/>
      <c r="BK801" s="25"/>
      <c r="BL801" s="24"/>
      <c r="BM801" s="24"/>
      <c r="BN801" s="25"/>
      <c r="BO801" s="25"/>
      <c r="BP801" s="25"/>
    </row>
    <row r="802" spans="2:68" ht="13.5" customHeight="1" x14ac:dyDescent="0.2">
      <c r="B802" s="22"/>
      <c r="C802" s="23"/>
      <c r="D802" s="23"/>
      <c r="E802" s="23"/>
      <c r="F802" s="24"/>
      <c r="G802" s="24"/>
      <c r="H802" s="24"/>
      <c r="I802" s="24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7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I802" s="25"/>
      <c r="BJ802" s="25"/>
      <c r="BK802" s="25"/>
      <c r="BL802" s="24"/>
      <c r="BM802" s="24"/>
      <c r="BN802" s="25"/>
      <c r="BO802" s="25"/>
      <c r="BP802" s="25"/>
    </row>
    <row r="803" spans="2:68" ht="13.5" customHeight="1" x14ac:dyDescent="0.2">
      <c r="B803" s="22"/>
      <c r="C803" s="23"/>
      <c r="D803" s="23"/>
      <c r="E803" s="23"/>
      <c r="F803" s="24"/>
      <c r="G803" s="24"/>
      <c r="H803" s="24"/>
      <c r="I803" s="24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7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I803" s="25"/>
      <c r="BJ803" s="25"/>
      <c r="BK803" s="25"/>
      <c r="BL803" s="24"/>
      <c r="BM803" s="24"/>
      <c r="BN803" s="25"/>
      <c r="BO803" s="25"/>
      <c r="BP803" s="25"/>
    </row>
    <row r="804" spans="2:68" ht="13.5" customHeight="1" x14ac:dyDescent="0.2">
      <c r="B804" s="22"/>
      <c r="C804" s="23"/>
      <c r="D804" s="23"/>
      <c r="E804" s="23"/>
      <c r="F804" s="24"/>
      <c r="G804" s="24"/>
      <c r="H804" s="24"/>
      <c r="I804" s="24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7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I804" s="25"/>
      <c r="BJ804" s="25"/>
      <c r="BK804" s="25"/>
      <c r="BL804" s="24"/>
      <c r="BM804" s="24"/>
      <c r="BN804" s="25"/>
      <c r="BO804" s="25"/>
      <c r="BP804" s="25"/>
    </row>
    <row r="805" spans="2:68" ht="13.5" customHeight="1" x14ac:dyDescent="0.2">
      <c r="B805" s="22"/>
      <c r="C805" s="23"/>
      <c r="D805" s="23"/>
      <c r="E805" s="23"/>
      <c r="F805" s="24"/>
      <c r="G805" s="24"/>
      <c r="H805" s="24"/>
      <c r="I805" s="24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7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I805" s="25"/>
      <c r="BJ805" s="25"/>
      <c r="BK805" s="25"/>
      <c r="BL805" s="24"/>
      <c r="BM805" s="24"/>
      <c r="BN805" s="25"/>
      <c r="BO805" s="25"/>
      <c r="BP805" s="25"/>
    </row>
    <row r="806" spans="2:68" ht="13.5" customHeight="1" x14ac:dyDescent="0.2">
      <c r="B806" s="22"/>
      <c r="C806" s="23"/>
      <c r="D806" s="23"/>
      <c r="E806" s="23"/>
      <c r="F806" s="24"/>
      <c r="G806" s="24"/>
      <c r="H806" s="24"/>
      <c r="I806" s="24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7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I806" s="25"/>
      <c r="BJ806" s="25"/>
      <c r="BK806" s="25"/>
      <c r="BL806" s="24"/>
      <c r="BM806" s="24"/>
      <c r="BN806" s="25"/>
      <c r="BO806" s="25"/>
      <c r="BP806" s="25"/>
    </row>
    <row r="807" spans="2:68" ht="13.5" customHeight="1" x14ac:dyDescent="0.2">
      <c r="B807" s="22"/>
      <c r="C807" s="23"/>
      <c r="D807" s="23"/>
      <c r="E807" s="23"/>
      <c r="F807" s="24"/>
      <c r="G807" s="24"/>
      <c r="H807" s="24"/>
      <c r="I807" s="24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7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I807" s="25"/>
      <c r="BJ807" s="25"/>
      <c r="BK807" s="25"/>
      <c r="BL807" s="24"/>
      <c r="BM807" s="24"/>
      <c r="BN807" s="25"/>
      <c r="BO807" s="25"/>
      <c r="BP807" s="25"/>
    </row>
    <row r="808" spans="2:68" ht="13.5" customHeight="1" x14ac:dyDescent="0.2">
      <c r="B808" s="22"/>
      <c r="C808" s="23"/>
      <c r="D808" s="23"/>
      <c r="E808" s="23"/>
      <c r="F808" s="24"/>
      <c r="G808" s="24"/>
      <c r="H808" s="24"/>
      <c r="I808" s="24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7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I808" s="25"/>
      <c r="BJ808" s="25"/>
      <c r="BK808" s="25"/>
      <c r="BL808" s="24"/>
      <c r="BM808" s="24"/>
      <c r="BN808" s="25"/>
      <c r="BO808" s="25"/>
      <c r="BP808" s="25"/>
    </row>
    <row r="809" spans="2:68" ht="13.5" customHeight="1" x14ac:dyDescent="0.2">
      <c r="B809" s="22"/>
      <c r="C809" s="23"/>
      <c r="D809" s="23"/>
      <c r="E809" s="23"/>
      <c r="F809" s="24"/>
      <c r="G809" s="24"/>
      <c r="H809" s="24"/>
      <c r="I809" s="24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7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I809" s="25"/>
      <c r="BJ809" s="25"/>
      <c r="BK809" s="25"/>
      <c r="BL809" s="24"/>
      <c r="BM809" s="24"/>
      <c r="BN809" s="25"/>
      <c r="BO809" s="25"/>
      <c r="BP809" s="25"/>
    </row>
    <row r="810" spans="2:68" ht="13.5" customHeight="1" x14ac:dyDescent="0.2">
      <c r="B810" s="22"/>
      <c r="C810" s="23"/>
      <c r="D810" s="23"/>
      <c r="E810" s="23"/>
      <c r="F810" s="24"/>
      <c r="G810" s="24"/>
      <c r="H810" s="24"/>
      <c r="I810" s="24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7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I810" s="25"/>
      <c r="BJ810" s="25"/>
      <c r="BK810" s="25"/>
      <c r="BL810" s="24"/>
      <c r="BM810" s="24"/>
      <c r="BN810" s="25"/>
      <c r="BO810" s="25"/>
      <c r="BP810" s="25"/>
    </row>
    <row r="811" spans="2:68" ht="13.5" customHeight="1" x14ac:dyDescent="0.2">
      <c r="B811" s="22"/>
      <c r="C811" s="23"/>
      <c r="D811" s="23"/>
      <c r="E811" s="23"/>
      <c r="F811" s="24"/>
      <c r="G811" s="24"/>
      <c r="H811" s="24"/>
      <c r="I811" s="24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7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I811" s="25"/>
      <c r="BJ811" s="25"/>
      <c r="BK811" s="25"/>
      <c r="BL811" s="24"/>
      <c r="BM811" s="24"/>
      <c r="BN811" s="25"/>
      <c r="BO811" s="25"/>
      <c r="BP811" s="25"/>
    </row>
    <row r="812" spans="2:68" ht="13.5" customHeight="1" x14ac:dyDescent="0.2">
      <c r="B812" s="22"/>
      <c r="C812" s="23"/>
      <c r="D812" s="23"/>
      <c r="E812" s="23"/>
      <c r="F812" s="24"/>
      <c r="G812" s="24"/>
      <c r="H812" s="24"/>
      <c r="I812" s="24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7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I812" s="25"/>
      <c r="BJ812" s="25"/>
      <c r="BK812" s="25"/>
      <c r="BL812" s="24"/>
      <c r="BM812" s="24"/>
      <c r="BN812" s="25"/>
      <c r="BO812" s="25"/>
      <c r="BP812" s="25"/>
    </row>
    <row r="813" spans="2:68" ht="13.5" customHeight="1" x14ac:dyDescent="0.2">
      <c r="B813" s="22"/>
      <c r="C813" s="23"/>
      <c r="D813" s="23"/>
      <c r="E813" s="23"/>
      <c r="F813" s="24"/>
      <c r="G813" s="24"/>
      <c r="H813" s="24"/>
      <c r="I813" s="24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7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I813" s="25"/>
      <c r="BJ813" s="25"/>
      <c r="BK813" s="25"/>
      <c r="BL813" s="24"/>
      <c r="BM813" s="24"/>
      <c r="BN813" s="25"/>
      <c r="BO813" s="25"/>
      <c r="BP813" s="25"/>
    </row>
    <row r="814" spans="2:68" ht="13.5" customHeight="1" x14ac:dyDescent="0.2">
      <c r="B814" s="22"/>
      <c r="C814" s="23"/>
      <c r="D814" s="23"/>
      <c r="E814" s="23"/>
      <c r="F814" s="24"/>
      <c r="G814" s="24"/>
      <c r="H814" s="24"/>
      <c r="I814" s="24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7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I814" s="25"/>
      <c r="BJ814" s="25"/>
      <c r="BK814" s="25"/>
      <c r="BL814" s="24"/>
      <c r="BM814" s="24"/>
      <c r="BN814" s="25"/>
      <c r="BO814" s="25"/>
      <c r="BP814" s="25"/>
    </row>
    <row r="815" spans="2:68" ht="13.5" customHeight="1" x14ac:dyDescent="0.2">
      <c r="B815" s="22"/>
      <c r="C815" s="23"/>
      <c r="D815" s="23"/>
      <c r="E815" s="23"/>
      <c r="F815" s="24"/>
      <c r="G815" s="24"/>
      <c r="H815" s="24"/>
      <c r="I815" s="24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7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I815" s="25"/>
      <c r="BJ815" s="25"/>
      <c r="BK815" s="25"/>
      <c r="BL815" s="24"/>
      <c r="BM815" s="24"/>
      <c r="BN815" s="25"/>
      <c r="BO815" s="25"/>
      <c r="BP815" s="25"/>
    </row>
    <row r="816" spans="2:68" ht="13.5" customHeight="1" x14ac:dyDescent="0.2">
      <c r="B816" s="22"/>
      <c r="C816" s="23"/>
      <c r="D816" s="23"/>
      <c r="E816" s="23"/>
      <c r="F816" s="24"/>
      <c r="G816" s="24"/>
      <c r="H816" s="24"/>
      <c r="I816" s="24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7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I816" s="25"/>
      <c r="BJ816" s="25"/>
      <c r="BK816" s="25"/>
      <c r="BL816" s="24"/>
      <c r="BM816" s="24"/>
      <c r="BN816" s="25"/>
      <c r="BO816" s="25"/>
      <c r="BP816" s="25"/>
    </row>
    <row r="817" spans="2:68" ht="13.5" customHeight="1" x14ac:dyDescent="0.2">
      <c r="B817" s="22"/>
      <c r="C817" s="23"/>
      <c r="D817" s="23"/>
      <c r="E817" s="23"/>
      <c r="F817" s="24"/>
      <c r="G817" s="24"/>
      <c r="H817" s="24"/>
      <c r="I817" s="24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7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I817" s="25"/>
      <c r="BJ817" s="25"/>
      <c r="BK817" s="25"/>
      <c r="BL817" s="24"/>
      <c r="BM817" s="24"/>
      <c r="BN817" s="25"/>
      <c r="BO817" s="25"/>
      <c r="BP817" s="25"/>
    </row>
    <row r="818" spans="2:68" ht="13.5" customHeight="1" x14ac:dyDescent="0.2">
      <c r="B818" s="22"/>
      <c r="C818" s="23"/>
      <c r="D818" s="23"/>
      <c r="E818" s="23"/>
      <c r="F818" s="24"/>
      <c r="G818" s="24"/>
      <c r="H818" s="24"/>
      <c r="I818" s="24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7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I818" s="25"/>
      <c r="BJ818" s="25"/>
      <c r="BK818" s="25"/>
      <c r="BL818" s="24"/>
      <c r="BM818" s="24"/>
      <c r="BN818" s="25"/>
      <c r="BO818" s="25"/>
      <c r="BP818" s="25"/>
    </row>
    <row r="819" spans="2:68" ht="13.5" customHeight="1" x14ac:dyDescent="0.2">
      <c r="B819" s="22"/>
      <c r="C819" s="23"/>
      <c r="D819" s="23"/>
      <c r="E819" s="23"/>
      <c r="F819" s="24"/>
      <c r="G819" s="24"/>
      <c r="H819" s="24"/>
      <c r="I819" s="24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7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I819" s="25"/>
      <c r="BJ819" s="25"/>
      <c r="BK819" s="25"/>
      <c r="BL819" s="24"/>
      <c r="BM819" s="24"/>
      <c r="BN819" s="25"/>
      <c r="BO819" s="25"/>
      <c r="BP819" s="25"/>
    </row>
    <row r="820" spans="2:68" ht="13.5" customHeight="1" x14ac:dyDescent="0.2">
      <c r="B820" s="22"/>
      <c r="C820" s="23"/>
      <c r="D820" s="23"/>
      <c r="E820" s="23"/>
      <c r="F820" s="24"/>
      <c r="G820" s="24"/>
      <c r="H820" s="24"/>
      <c r="I820" s="24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7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I820" s="25"/>
      <c r="BJ820" s="25"/>
      <c r="BK820" s="25"/>
      <c r="BL820" s="24"/>
      <c r="BM820" s="24"/>
      <c r="BN820" s="25"/>
      <c r="BO820" s="25"/>
      <c r="BP820" s="25"/>
    </row>
    <row r="821" spans="2:68" ht="13.5" customHeight="1" x14ac:dyDescent="0.2">
      <c r="B821" s="22"/>
      <c r="C821" s="23"/>
      <c r="D821" s="23"/>
      <c r="E821" s="23"/>
      <c r="F821" s="24"/>
      <c r="G821" s="24"/>
      <c r="H821" s="24"/>
      <c r="I821" s="24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7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I821" s="25"/>
      <c r="BJ821" s="25"/>
      <c r="BK821" s="25"/>
      <c r="BL821" s="24"/>
      <c r="BM821" s="24"/>
      <c r="BN821" s="25"/>
      <c r="BO821" s="25"/>
      <c r="BP821" s="25"/>
    </row>
    <row r="822" spans="2:68" ht="13.5" customHeight="1" x14ac:dyDescent="0.2">
      <c r="B822" s="22"/>
      <c r="C822" s="23"/>
      <c r="D822" s="23"/>
      <c r="E822" s="23"/>
      <c r="F822" s="24"/>
      <c r="G822" s="24"/>
      <c r="H822" s="24"/>
      <c r="I822" s="24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7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I822" s="25"/>
      <c r="BJ822" s="25"/>
      <c r="BK822" s="25"/>
      <c r="BL822" s="24"/>
      <c r="BM822" s="24"/>
      <c r="BN822" s="25"/>
      <c r="BO822" s="25"/>
      <c r="BP822" s="25"/>
    </row>
    <row r="823" spans="2:68" ht="13.5" customHeight="1" x14ac:dyDescent="0.2">
      <c r="B823" s="22"/>
      <c r="C823" s="23"/>
      <c r="D823" s="23"/>
      <c r="E823" s="23"/>
      <c r="F823" s="24"/>
      <c r="G823" s="24"/>
      <c r="H823" s="24"/>
      <c r="I823" s="24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7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I823" s="25"/>
      <c r="BJ823" s="25"/>
      <c r="BK823" s="25"/>
      <c r="BL823" s="24"/>
      <c r="BM823" s="24"/>
      <c r="BN823" s="25"/>
      <c r="BO823" s="25"/>
      <c r="BP823" s="25"/>
    </row>
    <row r="824" spans="2:68" ht="13.5" customHeight="1" x14ac:dyDescent="0.2">
      <c r="B824" s="22"/>
      <c r="C824" s="23"/>
      <c r="D824" s="23"/>
      <c r="E824" s="23"/>
      <c r="F824" s="24"/>
      <c r="G824" s="24"/>
      <c r="H824" s="24"/>
      <c r="I824" s="24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7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I824" s="25"/>
      <c r="BJ824" s="25"/>
      <c r="BK824" s="25"/>
      <c r="BL824" s="24"/>
      <c r="BM824" s="24"/>
      <c r="BN824" s="25"/>
      <c r="BO824" s="25"/>
      <c r="BP824" s="25"/>
    </row>
    <row r="825" spans="2:68" ht="13.5" customHeight="1" x14ac:dyDescent="0.2">
      <c r="B825" s="22"/>
      <c r="C825" s="23"/>
      <c r="D825" s="23"/>
      <c r="E825" s="23"/>
      <c r="F825" s="24"/>
      <c r="G825" s="24"/>
      <c r="H825" s="24"/>
      <c r="I825" s="24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7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I825" s="25"/>
      <c r="BJ825" s="25"/>
      <c r="BK825" s="25"/>
      <c r="BL825" s="24"/>
      <c r="BM825" s="24"/>
      <c r="BN825" s="25"/>
      <c r="BO825" s="25"/>
      <c r="BP825" s="25"/>
    </row>
    <row r="826" spans="2:68" ht="13.5" customHeight="1" x14ac:dyDescent="0.2">
      <c r="B826" s="22"/>
      <c r="C826" s="23"/>
      <c r="D826" s="23"/>
      <c r="E826" s="23"/>
      <c r="F826" s="24"/>
      <c r="G826" s="24"/>
      <c r="H826" s="24"/>
      <c r="I826" s="24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7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I826" s="25"/>
      <c r="BJ826" s="25"/>
      <c r="BK826" s="25"/>
      <c r="BL826" s="24"/>
      <c r="BM826" s="24"/>
      <c r="BN826" s="25"/>
      <c r="BO826" s="25"/>
      <c r="BP826" s="25"/>
    </row>
    <row r="827" spans="2:68" ht="13.5" customHeight="1" x14ac:dyDescent="0.2">
      <c r="B827" s="22"/>
      <c r="C827" s="23"/>
      <c r="D827" s="23"/>
      <c r="E827" s="23"/>
      <c r="F827" s="24"/>
      <c r="G827" s="24"/>
      <c r="H827" s="24"/>
      <c r="I827" s="24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7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I827" s="25"/>
      <c r="BJ827" s="25"/>
      <c r="BK827" s="25"/>
      <c r="BL827" s="24"/>
      <c r="BM827" s="24"/>
      <c r="BN827" s="25"/>
      <c r="BO827" s="25"/>
      <c r="BP827" s="25"/>
    </row>
    <row r="828" spans="2:68" ht="13.5" customHeight="1" x14ac:dyDescent="0.2">
      <c r="B828" s="22"/>
      <c r="C828" s="23"/>
      <c r="D828" s="23"/>
      <c r="E828" s="23"/>
      <c r="F828" s="24"/>
      <c r="G828" s="24"/>
      <c r="H828" s="24"/>
      <c r="I828" s="24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7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I828" s="25"/>
      <c r="BJ828" s="25"/>
      <c r="BK828" s="25"/>
      <c r="BL828" s="24"/>
      <c r="BM828" s="24"/>
      <c r="BN828" s="25"/>
      <c r="BO828" s="25"/>
      <c r="BP828" s="25"/>
    </row>
    <row r="829" spans="2:68" ht="13.5" customHeight="1" x14ac:dyDescent="0.2">
      <c r="B829" s="22"/>
      <c r="C829" s="23"/>
      <c r="D829" s="23"/>
      <c r="E829" s="23"/>
      <c r="F829" s="24"/>
      <c r="G829" s="24"/>
      <c r="H829" s="24"/>
      <c r="I829" s="24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7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I829" s="25"/>
      <c r="BJ829" s="25"/>
      <c r="BK829" s="25"/>
      <c r="BL829" s="24"/>
      <c r="BM829" s="24"/>
      <c r="BN829" s="25"/>
      <c r="BO829" s="25"/>
      <c r="BP829" s="25"/>
    </row>
    <row r="830" spans="2:68" ht="13.5" customHeight="1" x14ac:dyDescent="0.2">
      <c r="B830" s="22"/>
      <c r="C830" s="23"/>
      <c r="D830" s="23"/>
      <c r="E830" s="23"/>
      <c r="F830" s="24"/>
      <c r="G830" s="24"/>
      <c r="H830" s="24"/>
      <c r="I830" s="24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7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I830" s="25"/>
      <c r="BJ830" s="25"/>
      <c r="BK830" s="25"/>
      <c r="BL830" s="24"/>
      <c r="BM830" s="24"/>
      <c r="BN830" s="25"/>
      <c r="BO830" s="25"/>
      <c r="BP830" s="25"/>
    </row>
    <row r="831" spans="2:68" ht="13.5" customHeight="1" x14ac:dyDescent="0.2">
      <c r="B831" s="22"/>
      <c r="C831" s="23"/>
      <c r="D831" s="23"/>
      <c r="E831" s="23"/>
      <c r="F831" s="24"/>
      <c r="G831" s="24"/>
      <c r="H831" s="24"/>
      <c r="I831" s="24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7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I831" s="25"/>
      <c r="BJ831" s="25"/>
      <c r="BK831" s="25"/>
      <c r="BL831" s="24"/>
      <c r="BM831" s="24"/>
      <c r="BN831" s="25"/>
      <c r="BO831" s="25"/>
      <c r="BP831" s="25"/>
    </row>
    <row r="832" spans="2:68" ht="13.5" customHeight="1" x14ac:dyDescent="0.2">
      <c r="B832" s="22"/>
      <c r="C832" s="23"/>
      <c r="D832" s="23"/>
      <c r="E832" s="23"/>
      <c r="F832" s="24"/>
      <c r="G832" s="24"/>
      <c r="H832" s="24"/>
      <c r="I832" s="24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7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I832" s="25"/>
      <c r="BJ832" s="25"/>
      <c r="BK832" s="25"/>
      <c r="BL832" s="24"/>
      <c r="BM832" s="24"/>
      <c r="BN832" s="25"/>
      <c r="BO832" s="25"/>
      <c r="BP832" s="25"/>
    </row>
    <row r="833" spans="2:68" ht="13.5" customHeight="1" x14ac:dyDescent="0.2">
      <c r="B833" s="22"/>
      <c r="C833" s="23"/>
      <c r="D833" s="23"/>
      <c r="E833" s="23"/>
      <c r="F833" s="24"/>
      <c r="G833" s="24"/>
      <c r="H833" s="24"/>
      <c r="I833" s="24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7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I833" s="25"/>
      <c r="BJ833" s="25"/>
      <c r="BK833" s="25"/>
      <c r="BL833" s="24"/>
      <c r="BM833" s="24"/>
      <c r="BN833" s="25"/>
      <c r="BO833" s="25"/>
      <c r="BP833" s="25"/>
    </row>
    <row r="834" spans="2:68" ht="13.5" customHeight="1" x14ac:dyDescent="0.2">
      <c r="B834" s="22"/>
      <c r="C834" s="23"/>
      <c r="D834" s="23"/>
      <c r="E834" s="23"/>
      <c r="F834" s="24"/>
      <c r="G834" s="24"/>
      <c r="H834" s="24"/>
      <c r="I834" s="24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7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I834" s="25"/>
      <c r="BJ834" s="25"/>
      <c r="BK834" s="25"/>
      <c r="BL834" s="24"/>
      <c r="BM834" s="24"/>
      <c r="BN834" s="25"/>
      <c r="BO834" s="25"/>
      <c r="BP834" s="25"/>
    </row>
    <row r="835" spans="2:68" ht="13.5" customHeight="1" x14ac:dyDescent="0.2">
      <c r="B835" s="22"/>
      <c r="C835" s="23"/>
      <c r="D835" s="23"/>
      <c r="E835" s="23"/>
      <c r="F835" s="24"/>
      <c r="G835" s="24"/>
      <c r="H835" s="24"/>
      <c r="I835" s="24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7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I835" s="25"/>
      <c r="BJ835" s="25"/>
      <c r="BK835" s="25"/>
      <c r="BL835" s="24"/>
      <c r="BM835" s="24"/>
      <c r="BN835" s="25"/>
      <c r="BO835" s="25"/>
      <c r="BP835" s="25"/>
    </row>
    <row r="836" spans="2:68" ht="13.5" customHeight="1" x14ac:dyDescent="0.2">
      <c r="B836" s="22"/>
      <c r="C836" s="23"/>
      <c r="D836" s="23"/>
      <c r="E836" s="23"/>
      <c r="F836" s="24"/>
      <c r="G836" s="24"/>
      <c r="H836" s="24"/>
      <c r="I836" s="24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7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I836" s="25"/>
      <c r="BJ836" s="25"/>
      <c r="BK836" s="25"/>
      <c r="BL836" s="24"/>
      <c r="BM836" s="24"/>
      <c r="BN836" s="25"/>
      <c r="BO836" s="25"/>
      <c r="BP836" s="25"/>
    </row>
    <row r="837" spans="2:68" ht="13.5" customHeight="1" x14ac:dyDescent="0.2">
      <c r="B837" s="22"/>
      <c r="C837" s="23"/>
      <c r="D837" s="23"/>
      <c r="E837" s="23"/>
      <c r="F837" s="24"/>
      <c r="G837" s="24"/>
      <c r="H837" s="24"/>
      <c r="I837" s="24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7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I837" s="25"/>
      <c r="BJ837" s="25"/>
      <c r="BK837" s="25"/>
      <c r="BL837" s="24"/>
      <c r="BM837" s="24"/>
      <c r="BN837" s="25"/>
      <c r="BO837" s="25"/>
      <c r="BP837" s="25"/>
    </row>
    <row r="838" spans="2:68" ht="13.5" customHeight="1" x14ac:dyDescent="0.2">
      <c r="B838" s="22"/>
      <c r="C838" s="23"/>
      <c r="D838" s="23"/>
      <c r="E838" s="23"/>
      <c r="F838" s="24"/>
      <c r="G838" s="24"/>
      <c r="H838" s="24"/>
      <c r="I838" s="24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7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I838" s="25"/>
      <c r="BJ838" s="25"/>
      <c r="BK838" s="25"/>
      <c r="BL838" s="24"/>
      <c r="BM838" s="24"/>
      <c r="BN838" s="25"/>
      <c r="BO838" s="25"/>
      <c r="BP838" s="25"/>
    </row>
    <row r="839" spans="2:68" ht="13.5" customHeight="1" x14ac:dyDescent="0.2">
      <c r="B839" s="22"/>
      <c r="C839" s="23"/>
      <c r="D839" s="23"/>
      <c r="E839" s="23"/>
      <c r="F839" s="24"/>
      <c r="G839" s="24"/>
      <c r="H839" s="24"/>
      <c r="I839" s="24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7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I839" s="25"/>
      <c r="BJ839" s="25"/>
      <c r="BK839" s="25"/>
      <c r="BL839" s="24"/>
      <c r="BM839" s="24"/>
      <c r="BN839" s="25"/>
      <c r="BO839" s="25"/>
      <c r="BP839" s="25"/>
    </row>
    <row r="840" spans="2:68" ht="13.5" customHeight="1" x14ac:dyDescent="0.2">
      <c r="B840" s="22"/>
      <c r="C840" s="23"/>
      <c r="D840" s="23"/>
      <c r="E840" s="23"/>
      <c r="F840" s="24"/>
      <c r="G840" s="24"/>
      <c r="H840" s="24"/>
      <c r="I840" s="24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7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I840" s="25"/>
      <c r="BJ840" s="25"/>
      <c r="BK840" s="25"/>
      <c r="BL840" s="24"/>
      <c r="BM840" s="24"/>
      <c r="BN840" s="25"/>
      <c r="BO840" s="25"/>
      <c r="BP840" s="25"/>
    </row>
    <row r="841" spans="2:68" ht="13.5" customHeight="1" x14ac:dyDescent="0.2">
      <c r="B841" s="22"/>
      <c r="C841" s="23"/>
      <c r="D841" s="23"/>
      <c r="E841" s="23"/>
      <c r="F841" s="24"/>
      <c r="G841" s="24"/>
      <c r="H841" s="24"/>
      <c r="I841" s="24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7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I841" s="25"/>
      <c r="BJ841" s="25"/>
      <c r="BK841" s="25"/>
      <c r="BL841" s="24"/>
      <c r="BM841" s="24"/>
      <c r="BN841" s="25"/>
      <c r="BO841" s="25"/>
      <c r="BP841" s="25"/>
    </row>
    <row r="842" spans="2:68" ht="13.5" customHeight="1" x14ac:dyDescent="0.2">
      <c r="B842" s="22"/>
      <c r="C842" s="23"/>
      <c r="D842" s="23"/>
      <c r="E842" s="23"/>
      <c r="F842" s="24"/>
      <c r="G842" s="24"/>
      <c r="H842" s="24"/>
      <c r="I842" s="24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7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I842" s="25"/>
      <c r="BJ842" s="25"/>
      <c r="BK842" s="25"/>
      <c r="BL842" s="24"/>
      <c r="BM842" s="24"/>
      <c r="BN842" s="25"/>
      <c r="BO842" s="25"/>
      <c r="BP842" s="25"/>
    </row>
    <row r="843" spans="2:68" ht="13.5" customHeight="1" x14ac:dyDescent="0.2">
      <c r="B843" s="22"/>
      <c r="C843" s="23"/>
      <c r="D843" s="23"/>
      <c r="E843" s="23"/>
      <c r="F843" s="24"/>
      <c r="G843" s="24"/>
      <c r="H843" s="24"/>
      <c r="I843" s="24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7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I843" s="25"/>
      <c r="BJ843" s="25"/>
      <c r="BK843" s="25"/>
      <c r="BL843" s="24"/>
      <c r="BM843" s="24"/>
      <c r="BN843" s="25"/>
      <c r="BO843" s="25"/>
      <c r="BP843" s="25"/>
    </row>
    <row r="844" spans="2:68" ht="13.5" customHeight="1" x14ac:dyDescent="0.2">
      <c r="B844" s="22"/>
      <c r="C844" s="23"/>
      <c r="D844" s="23"/>
      <c r="E844" s="23"/>
      <c r="F844" s="24"/>
      <c r="G844" s="24"/>
      <c r="H844" s="24"/>
      <c r="I844" s="24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7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I844" s="25"/>
      <c r="BJ844" s="25"/>
      <c r="BK844" s="25"/>
      <c r="BL844" s="24"/>
      <c r="BM844" s="24"/>
      <c r="BN844" s="25"/>
      <c r="BO844" s="25"/>
      <c r="BP844" s="25"/>
    </row>
    <row r="845" spans="2:68" ht="13.5" customHeight="1" x14ac:dyDescent="0.2">
      <c r="B845" s="22"/>
      <c r="C845" s="23"/>
      <c r="D845" s="23"/>
      <c r="E845" s="23"/>
      <c r="F845" s="24"/>
      <c r="G845" s="24"/>
      <c r="H845" s="24"/>
      <c r="I845" s="24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7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I845" s="25"/>
      <c r="BJ845" s="25"/>
      <c r="BK845" s="25"/>
      <c r="BL845" s="24"/>
      <c r="BM845" s="24"/>
      <c r="BN845" s="25"/>
      <c r="BO845" s="25"/>
      <c r="BP845" s="25"/>
    </row>
    <row r="846" spans="2:68" ht="13.5" customHeight="1" x14ac:dyDescent="0.2">
      <c r="B846" s="22"/>
      <c r="C846" s="23"/>
      <c r="D846" s="23"/>
      <c r="E846" s="23"/>
      <c r="F846" s="24"/>
      <c r="G846" s="24"/>
      <c r="H846" s="24"/>
      <c r="I846" s="24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7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I846" s="25"/>
      <c r="BJ846" s="25"/>
      <c r="BK846" s="25"/>
      <c r="BL846" s="24"/>
      <c r="BM846" s="24"/>
      <c r="BN846" s="25"/>
      <c r="BO846" s="25"/>
      <c r="BP846" s="25"/>
    </row>
    <row r="847" spans="2:68" ht="13.5" customHeight="1" x14ac:dyDescent="0.2">
      <c r="B847" s="22"/>
      <c r="C847" s="23"/>
      <c r="D847" s="23"/>
      <c r="E847" s="23"/>
      <c r="F847" s="24"/>
      <c r="G847" s="24"/>
      <c r="H847" s="24"/>
      <c r="I847" s="24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7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I847" s="25"/>
      <c r="BJ847" s="25"/>
      <c r="BK847" s="25"/>
      <c r="BL847" s="24"/>
      <c r="BM847" s="24"/>
      <c r="BN847" s="25"/>
      <c r="BO847" s="25"/>
      <c r="BP847" s="25"/>
    </row>
    <row r="848" spans="2:68" ht="13.5" customHeight="1" x14ac:dyDescent="0.2">
      <c r="B848" s="22"/>
      <c r="C848" s="23"/>
      <c r="D848" s="23"/>
      <c r="E848" s="23"/>
      <c r="F848" s="24"/>
      <c r="G848" s="24"/>
      <c r="H848" s="24"/>
      <c r="I848" s="24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7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I848" s="25"/>
      <c r="BJ848" s="25"/>
      <c r="BK848" s="25"/>
      <c r="BL848" s="24"/>
      <c r="BM848" s="24"/>
      <c r="BN848" s="25"/>
      <c r="BO848" s="25"/>
      <c r="BP848" s="25"/>
    </row>
    <row r="849" spans="2:68" ht="13.5" customHeight="1" x14ac:dyDescent="0.2">
      <c r="B849" s="22"/>
      <c r="C849" s="23"/>
      <c r="D849" s="23"/>
      <c r="E849" s="23"/>
      <c r="F849" s="24"/>
      <c r="G849" s="24"/>
      <c r="H849" s="24"/>
      <c r="I849" s="24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7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I849" s="25"/>
      <c r="BJ849" s="25"/>
      <c r="BK849" s="25"/>
      <c r="BL849" s="24"/>
      <c r="BM849" s="24"/>
      <c r="BN849" s="25"/>
      <c r="BO849" s="25"/>
      <c r="BP849" s="25"/>
    </row>
    <row r="850" spans="2:68" ht="13.5" customHeight="1" x14ac:dyDescent="0.2">
      <c r="B850" s="22"/>
      <c r="C850" s="23"/>
      <c r="D850" s="23"/>
      <c r="E850" s="23"/>
      <c r="F850" s="24"/>
      <c r="G850" s="24"/>
      <c r="H850" s="24"/>
      <c r="I850" s="24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7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I850" s="25"/>
      <c r="BJ850" s="25"/>
      <c r="BK850" s="25"/>
      <c r="BL850" s="24"/>
      <c r="BM850" s="24"/>
      <c r="BN850" s="25"/>
      <c r="BO850" s="25"/>
      <c r="BP850" s="25"/>
    </row>
    <row r="851" spans="2:68" ht="13.5" customHeight="1" x14ac:dyDescent="0.2">
      <c r="B851" s="22"/>
      <c r="C851" s="23"/>
      <c r="D851" s="23"/>
      <c r="E851" s="23"/>
      <c r="F851" s="24"/>
      <c r="G851" s="24"/>
      <c r="H851" s="24"/>
      <c r="I851" s="24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7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I851" s="25"/>
      <c r="BJ851" s="25"/>
      <c r="BK851" s="25"/>
      <c r="BL851" s="24"/>
      <c r="BM851" s="24"/>
      <c r="BN851" s="25"/>
      <c r="BO851" s="25"/>
      <c r="BP851" s="25"/>
    </row>
    <row r="852" spans="2:68" ht="13.5" customHeight="1" x14ac:dyDescent="0.2">
      <c r="B852" s="22"/>
      <c r="C852" s="23"/>
      <c r="D852" s="23"/>
      <c r="E852" s="23"/>
      <c r="F852" s="24"/>
      <c r="G852" s="24"/>
      <c r="H852" s="24"/>
      <c r="I852" s="24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7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I852" s="25"/>
      <c r="BJ852" s="25"/>
      <c r="BK852" s="25"/>
      <c r="BL852" s="24"/>
      <c r="BM852" s="24"/>
      <c r="BN852" s="25"/>
      <c r="BO852" s="25"/>
      <c r="BP852" s="25"/>
    </row>
    <row r="853" spans="2:68" ht="13.5" customHeight="1" x14ac:dyDescent="0.2">
      <c r="B853" s="22"/>
      <c r="C853" s="23"/>
      <c r="D853" s="23"/>
      <c r="E853" s="23"/>
      <c r="F853" s="24"/>
      <c r="G853" s="24"/>
      <c r="H853" s="24"/>
      <c r="I853" s="24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7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I853" s="25"/>
      <c r="BJ853" s="25"/>
      <c r="BK853" s="25"/>
      <c r="BL853" s="24"/>
      <c r="BM853" s="24"/>
      <c r="BN853" s="25"/>
      <c r="BO853" s="25"/>
      <c r="BP853" s="25"/>
    </row>
    <row r="854" spans="2:68" ht="13.5" customHeight="1" x14ac:dyDescent="0.2">
      <c r="B854" s="22"/>
      <c r="C854" s="23"/>
      <c r="D854" s="23"/>
      <c r="E854" s="23"/>
      <c r="F854" s="24"/>
      <c r="G854" s="24"/>
      <c r="H854" s="24"/>
      <c r="I854" s="24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7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I854" s="25"/>
      <c r="BJ854" s="25"/>
      <c r="BK854" s="25"/>
      <c r="BL854" s="24"/>
      <c r="BM854" s="24"/>
      <c r="BN854" s="25"/>
      <c r="BO854" s="25"/>
      <c r="BP854" s="25"/>
    </row>
    <row r="855" spans="2:68" ht="13.5" customHeight="1" x14ac:dyDescent="0.2">
      <c r="B855" s="22"/>
      <c r="C855" s="23"/>
      <c r="D855" s="23"/>
      <c r="E855" s="23"/>
      <c r="F855" s="24"/>
      <c r="G855" s="24"/>
      <c r="H855" s="24"/>
      <c r="I855" s="24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7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I855" s="25"/>
      <c r="BJ855" s="25"/>
      <c r="BK855" s="25"/>
      <c r="BL855" s="24"/>
      <c r="BM855" s="24"/>
      <c r="BN855" s="25"/>
      <c r="BO855" s="25"/>
      <c r="BP855" s="25"/>
    </row>
    <row r="856" spans="2:68" ht="13.5" customHeight="1" x14ac:dyDescent="0.2">
      <c r="B856" s="22"/>
      <c r="C856" s="23"/>
      <c r="D856" s="23"/>
      <c r="E856" s="23"/>
      <c r="F856" s="24"/>
      <c r="G856" s="24"/>
      <c r="H856" s="24"/>
      <c r="I856" s="24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7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I856" s="25"/>
      <c r="BJ856" s="25"/>
      <c r="BK856" s="25"/>
      <c r="BL856" s="24"/>
      <c r="BM856" s="24"/>
      <c r="BN856" s="25"/>
      <c r="BO856" s="25"/>
      <c r="BP856" s="25"/>
    </row>
    <row r="857" spans="2:68" ht="13.5" customHeight="1" x14ac:dyDescent="0.2">
      <c r="B857" s="22"/>
      <c r="C857" s="23"/>
      <c r="D857" s="23"/>
      <c r="E857" s="23"/>
      <c r="F857" s="24"/>
      <c r="G857" s="24"/>
      <c r="H857" s="24"/>
      <c r="I857" s="24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7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I857" s="25"/>
      <c r="BJ857" s="25"/>
      <c r="BK857" s="25"/>
      <c r="BL857" s="24"/>
      <c r="BM857" s="24"/>
      <c r="BN857" s="25"/>
      <c r="BO857" s="25"/>
      <c r="BP857" s="25"/>
    </row>
    <row r="858" spans="2:68" ht="13.5" customHeight="1" x14ac:dyDescent="0.2">
      <c r="B858" s="22"/>
      <c r="C858" s="23"/>
      <c r="D858" s="23"/>
      <c r="E858" s="23"/>
      <c r="F858" s="24"/>
      <c r="G858" s="24"/>
      <c r="H858" s="24"/>
      <c r="I858" s="24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7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I858" s="25"/>
      <c r="BJ858" s="25"/>
      <c r="BK858" s="25"/>
      <c r="BL858" s="24"/>
      <c r="BM858" s="24"/>
      <c r="BN858" s="25"/>
      <c r="BO858" s="25"/>
      <c r="BP858" s="25"/>
    </row>
    <row r="859" spans="2:68" ht="13.5" customHeight="1" x14ac:dyDescent="0.2">
      <c r="B859" s="22"/>
      <c r="C859" s="23"/>
      <c r="D859" s="23"/>
      <c r="E859" s="23"/>
      <c r="F859" s="24"/>
      <c r="G859" s="24"/>
      <c r="H859" s="24"/>
      <c r="I859" s="24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7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I859" s="25"/>
      <c r="BJ859" s="25"/>
      <c r="BK859" s="25"/>
      <c r="BL859" s="24"/>
      <c r="BM859" s="24"/>
      <c r="BN859" s="25"/>
      <c r="BO859" s="25"/>
      <c r="BP859" s="25"/>
    </row>
    <row r="860" spans="2:68" ht="13.5" customHeight="1" x14ac:dyDescent="0.2">
      <c r="B860" s="22"/>
      <c r="C860" s="23"/>
      <c r="D860" s="23"/>
      <c r="E860" s="23"/>
      <c r="F860" s="24"/>
      <c r="G860" s="24"/>
      <c r="H860" s="24"/>
      <c r="I860" s="24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7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I860" s="25"/>
      <c r="BJ860" s="25"/>
      <c r="BK860" s="25"/>
      <c r="BL860" s="24"/>
      <c r="BM860" s="24"/>
      <c r="BN860" s="25"/>
      <c r="BO860" s="25"/>
      <c r="BP860" s="25"/>
    </row>
    <row r="861" spans="2:68" ht="13.5" customHeight="1" x14ac:dyDescent="0.2">
      <c r="B861" s="22"/>
      <c r="C861" s="23"/>
      <c r="D861" s="23"/>
      <c r="E861" s="23"/>
      <c r="F861" s="24"/>
      <c r="G861" s="24"/>
      <c r="H861" s="24"/>
      <c r="I861" s="24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7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I861" s="25"/>
      <c r="BJ861" s="25"/>
      <c r="BK861" s="25"/>
      <c r="BL861" s="24"/>
      <c r="BM861" s="24"/>
      <c r="BN861" s="25"/>
      <c r="BO861" s="25"/>
      <c r="BP861" s="25"/>
    </row>
    <row r="862" spans="2:68" ht="13.5" customHeight="1" x14ac:dyDescent="0.2">
      <c r="B862" s="22"/>
      <c r="C862" s="23"/>
      <c r="D862" s="23"/>
      <c r="E862" s="23"/>
      <c r="F862" s="24"/>
      <c r="G862" s="24"/>
      <c r="H862" s="24"/>
      <c r="I862" s="24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7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I862" s="25"/>
      <c r="BJ862" s="25"/>
      <c r="BK862" s="25"/>
      <c r="BL862" s="24"/>
      <c r="BM862" s="24"/>
      <c r="BN862" s="25"/>
      <c r="BO862" s="25"/>
      <c r="BP862" s="25"/>
    </row>
    <row r="863" spans="2:68" ht="13.5" customHeight="1" x14ac:dyDescent="0.2">
      <c r="B863" s="22"/>
      <c r="C863" s="23"/>
      <c r="D863" s="23"/>
      <c r="E863" s="23"/>
      <c r="F863" s="24"/>
      <c r="G863" s="24"/>
      <c r="H863" s="24"/>
      <c r="I863" s="24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7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I863" s="25"/>
      <c r="BJ863" s="25"/>
      <c r="BK863" s="25"/>
      <c r="BL863" s="24"/>
      <c r="BM863" s="24"/>
      <c r="BN863" s="25"/>
      <c r="BO863" s="25"/>
      <c r="BP863" s="25"/>
    </row>
    <row r="864" spans="2:68" ht="13.5" customHeight="1" x14ac:dyDescent="0.2">
      <c r="B864" s="22"/>
      <c r="C864" s="23"/>
      <c r="D864" s="23"/>
      <c r="E864" s="23"/>
      <c r="F864" s="24"/>
      <c r="G864" s="24"/>
      <c r="H864" s="24"/>
      <c r="I864" s="24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7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I864" s="25"/>
      <c r="BJ864" s="25"/>
      <c r="BK864" s="25"/>
      <c r="BL864" s="24"/>
      <c r="BM864" s="24"/>
      <c r="BN864" s="25"/>
      <c r="BO864" s="25"/>
      <c r="BP864" s="25"/>
    </row>
    <row r="865" spans="2:68" ht="13.5" customHeight="1" x14ac:dyDescent="0.2">
      <c r="B865" s="22"/>
      <c r="C865" s="23"/>
      <c r="D865" s="23"/>
      <c r="E865" s="23"/>
      <c r="F865" s="24"/>
      <c r="G865" s="24"/>
      <c r="H865" s="24"/>
      <c r="I865" s="24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7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I865" s="25"/>
      <c r="BJ865" s="25"/>
      <c r="BK865" s="25"/>
      <c r="BL865" s="24"/>
      <c r="BM865" s="24"/>
      <c r="BN865" s="25"/>
      <c r="BO865" s="25"/>
      <c r="BP865" s="25"/>
    </row>
    <row r="866" spans="2:68" ht="13.5" customHeight="1" x14ac:dyDescent="0.2">
      <c r="B866" s="22"/>
      <c r="C866" s="23"/>
      <c r="D866" s="23"/>
      <c r="E866" s="23"/>
      <c r="F866" s="24"/>
      <c r="G866" s="24"/>
      <c r="H866" s="24"/>
      <c r="I866" s="24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7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I866" s="25"/>
      <c r="BJ866" s="25"/>
      <c r="BK866" s="25"/>
      <c r="BL866" s="24"/>
      <c r="BM866" s="24"/>
      <c r="BN866" s="25"/>
      <c r="BO866" s="25"/>
      <c r="BP866" s="25"/>
    </row>
    <row r="867" spans="2:68" ht="13.5" customHeight="1" x14ac:dyDescent="0.2">
      <c r="B867" s="22"/>
      <c r="C867" s="23"/>
      <c r="D867" s="23"/>
      <c r="E867" s="23"/>
      <c r="F867" s="24"/>
      <c r="G867" s="24"/>
      <c r="H867" s="24"/>
      <c r="I867" s="24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7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I867" s="25"/>
      <c r="BJ867" s="25"/>
      <c r="BK867" s="25"/>
      <c r="BL867" s="24"/>
      <c r="BM867" s="24"/>
      <c r="BN867" s="25"/>
      <c r="BO867" s="25"/>
      <c r="BP867" s="25"/>
    </row>
    <row r="868" spans="2:68" ht="13.5" customHeight="1" x14ac:dyDescent="0.2">
      <c r="B868" s="22"/>
      <c r="C868" s="23"/>
      <c r="D868" s="23"/>
      <c r="E868" s="23"/>
      <c r="F868" s="24"/>
      <c r="G868" s="24"/>
      <c r="H868" s="24"/>
      <c r="I868" s="24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7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I868" s="25"/>
      <c r="BJ868" s="25"/>
      <c r="BK868" s="25"/>
      <c r="BL868" s="24"/>
      <c r="BM868" s="24"/>
      <c r="BN868" s="25"/>
      <c r="BO868" s="25"/>
      <c r="BP868" s="25"/>
    </row>
    <row r="869" spans="2:68" ht="13.5" customHeight="1" x14ac:dyDescent="0.2">
      <c r="B869" s="22"/>
      <c r="C869" s="23"/>
      <c r="D869" s="23"/>
      <c r="E869" s="23"/>
      <c r="F869" s="24"/>
      <c r="G869" s="24"/>
      <c r="H869" s="24"/>
      <c r="I869" s="24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7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I869" s="25"/>
      <c r="BJ869" s="25"/>
      <c r="BK869" s="25"/>
      <c r="BL869" s="24"/>
      <c r="BM869" s="24"/>
      <c r="BN869" s="25"/>
      <c r="BO869" s="25"/>
      <c r="BP869" s="25"/>
    </row>
    <row r="870" spans="2:68" ht="13.5" customHeight="1" x14ac:dyDescent="0.2">
      <c r="B870" s="22"/>
      <c r="C870" s="23"/>
      <c r="D870" s="23"/>
      <c r="E870" s="23"/>
      <c r="F870" s="24"/>
      <c r="G870" s="24"/>
      <c r="H870" s="24"/>
      <c r="I870" s="24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7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I870" s="25"/>
      <c r="BJ870" s="25"/>
      <c r="BK870" s="25"/>
      <c r="BL870" s="24"/>
      <c r="BM870" s="24"/>
      <c r="BN870" s="25"/>
      <c r="BO870" s="25"/>
      <c r="BP870" s="25"/>
    </row>
    <row r="871" spans="2:68" ht="13.5" customHeight="1" x14ac:dyDescent="0.2">
      <c r="B871" s="22"/>
      <c r="C871" s="23"/>
      <c r="D871" s="23"/>
      <c r="E871" s="23"/>
      <c r="F871" s="24"/>
      <c r="G871" s="24"/>
      <c r="H871" s="24"/>
      <c r="I871" s="24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7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I871" s="25"/>
      <c r="BJ871" s="25"/>
      <c r="BK871" s="25"/>
      <c r="BL871" s="24"/>
      <c r="BM871" s="24"/>
      <c r="BN871" s="25"/>
      <c r="BO871" s="25"/>
      <c r="BP871" s="25"/>
    </row>
    <row r="872" spans="2:68" ht="13.5" customHeight="1" x14ac:dyDescent="0.2">
      <c r="B872" s="22"/>
      <c r="C872" s="23"/>
      <c r="D872" s="23"/>
      <c r="E872" s="23"/>
      <c r="F872" s="24"/>
      <c r="G872" s="24"/>
      <c r="H872" s="24"/>
      <c r="I872" s="24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7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I872" s="25"/>
      <c r="BJ872" s="25"/>
      <c r="BK872" s="25"/>
      <c r="BL872" s="24"/>
      <c r="BM872" s="24"/>
      <c r="BN872" s="25"/>
      <c r="BO872" s="25"/>
      <c r="BP872" s="25"/>
    </row>
    <row r="873" spans="2:68" ht="13.5" customHeight="1" x14ac:dyDescent="0.2">
      <c r="B873" s="22"/>
      <c r="C873" s="23"/>
      <c r="D873" s="23"/>
      <c r="E873" s="23"/>
      <c r="F873" s="24"/>
      <c r="G873" s="24"/>
      <c r="H873" s="24"/>
      <c r="I873" s="24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7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I873" s="25"/>
      <c r="BJ873" s="25"/>
      <c r="BK873" s="25"/>
      <c r="BL873" s="24"/>
      <c r="BM873" s="24"/>
      <c r="BN873" s="25"/>
      <c r="BO873" s="25"/>
      <c r="BP873" s="25"/>
    </row>
    <row r="874" spans="2:68" ht="13.5" customHeight="1" x14ac:dyDescent="0.2">
      <c r="B874" s="22"/>
      <c r="C874" s="23"/>
      <c r="D874" s="23"/>
      <c r="E874" s="23"/>
      <c r="F874" s="24"/>
      <c r="G874" s="24"/>
      <c r="H874" s="24"/>
      <c r="I874" s="24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7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I874" s="25"/>
      <c r="BJ874" s="25"/>
      <c r="BK874" s="25"/>
      <c r="BL874" s="24"/>
      <c r="BM874" s="24"/>
      <c r="BN874" s="25"/>
      <c r="BO874" s="25"/>
      <c r="BP874" s="25"/>
    </row>
    <row r="875" spans="2:68" ht="13.5" customHeight="1" x14ac:dyDescent="0.2">
      <c r="B875" s="22"/>
      <c r="C875" s="23"/>
      <c r="D875" s="23"/>
      <c r="E875" s="23"/>
      <c r="F875" s="24"/>
      <c r="G875" s="24"/>
      <c r="H875" s="24"/>
      <c r="I875" s="24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7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I875" s="25"/>
      <c r="BJ875" s="25"/>
      <c r="BK875" s="25"/>
      <c r="BL875" s="24"/>
      <c r="BM875" s="24"/>
      <c r="BN875" s="25"/>
      <c r="BO875" s="25"/>
      <c r="BP875" s="25"/>
    </row>
    <row r="876" spans="2:68" ht="13.5" customHeight="1" x14ac:dyDescent="0.2">
      <c r="B876" s="22"/>
      <c r="C876" s="23"/>
      <c r="D876" s="23"/>
      <c r="E876" s="23"/>
      <c r="F876" s="24"/>
      <c r="G876" s="24"/>
      <c r="H876" s="24"/>
      <c r="I876" s="24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7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I876" s="25"/>
      <c r="BJ876" s="25"/>
      <c r="BK876" s="25"/>
      <c r="BL876" s="24"/>
      <c r="BM876" s="24"/>
      <c r="BN876" s="25"/>
      <c r="BO876" s="25"/>
      <c r="BP876" s="25"/>
    </row>
    <row r="877" spans="2:68" ht="13.5" customHeight="1" x14ac:dyDescent="0.2">
      <c r="B877" s="22"/>
      <c r="C877" s="23"/>
      <c r="D877" s="23"/>
      <c r="E877" s="23"/>
      <c r="F877" s="24"/>
      <c r="G877" s="24"/>
      <c r="H877" s="24"/>
      <c r="I877" s="24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7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I877" s="25"/>
      <c r="BJ877" s="25"/>
      <c r="BK877" s="25"/>
      <c r="BL877" s="24"/>
      <c r="BM877" s="24"/>
      <c r="BN877" s="25"/>
      <c r="BO877" s="25"/>
      <c r="BP877" s="25"/>
    </row>
    <row r="878" spans="2:68" ht="13.5" customHeight="1" x14ac:dyDescent="0.2">
      <c r="B878" s="22"/>
      <c r="C878" s="23"/>
      <c r="D878" s="23"/>
      <c r="E878" s="23"/>
      <c r="F878" s="24"/>
      <c r="G878" s="24"/>
      <c r="H878" s="24"/>
      <c r="I878" s="24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7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I878" s="25"/>
      <c r="BJ878" s="25"/>
      <c r="BK878" s="25"/>
      <c r="BL878" s="24"/>
      <c r="BM878" s="24"/>
      <c r="BN878" s="25"/>
      <c r="BO878" s="25"/>
      <c r="BP878" s="25"/>
    </row>
    <row r="879" spans="2:68" ht="13.5" customHeight="1" x14ac:dyDescent="0.2">
      <c r="B879" s="22"/>
      <c r="C879" s="23"/>
      <c r="D879" s="23"/>
      <c r="E879" s="23"/>
      <c r="F879" s="24"/>
      <c r="G879" s="24"/>
      <c r="H879" s="24"/>
      <c r="I879" s="24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7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I879" s="25"/>
      <c r="BJ879" s="25"/>
      <c r="BK879" s="25"/>
      <c r="BL879" s="24"/>
      <c r="BM879" s="24"/>
      <c r="BN879" s="25"/>
      <c r="BO879" s="25"/>
      <c r="BP879" s="25"/>
    </row>
    <row r="880" spans="2:68" ht="13.5" customHeight="1" x14ac:dyDescent="0.2">
      <c r="B880" s="22"/>
      <c r="C880" s="23"/>
      <c r="D880" s="23"/>
      <c r="E880" s="23"/>
      <c r="F880" s="24"/>
      <c r="G880" s="24"/>
      <c r="H880" s="24"/>
      <c r="I880" s="24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7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I880" s="25"/>
      <c r="BJ880" s="25"/>
      <c r="BK880" s="25"/>
      <c r="BL880" s="24"/>
      <c r="BM880" s="24"/>
      <c r="BN880" s="25"/>
      <c r="BO880" s="25"/>
      <c r="BP880" s="25"/>
    </row>
    <row r="881" spans="2:68" ht="13.5" customHeight="1" x14ac:dyDescent="0.2">
      <c r="B881" s="22"/>
      <c r="C881" s="23"/>
      <c r="D881" s="23"/>
      <c r="E881" s="23"/>
      <c r="F881" s="24"/>
      <c r="G881" s="24"/>
      <c r="H881" s="24"/>
      <c r="I881" s="24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7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I881" s="25"/>
      <c r="BJ881" s="25"/>
      <c r="BK881" s="25"/>
      <c r="BL881" s="24"/>
      <c r="BM881" s="24"/>
      <c r="BN881" s="25"/>
      <c r="BO881" s="25"/>
      <c r="BP881" s="25"/>
    </row>
    <row r="882" spans="2:68" ht="13.5" customHeight="1" x14ac:dyDescent="0.2">
      <c r="B882" s="22"/>
      <c r="C882" s="23"/>
      <c r="D882" s="23"/>
      <c r="E882" s="23"/>
      <c r="F882" s="24"/>
      <c r="G882" s="24"/>
      <c r="H882" s="24"/>
      <c r="I882" s="24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7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I882" s="25"/>
      <c r="BJ882" s="25"/>
      <c r="BK882" s="25"/>
      <c r="BL882" s="24"/>
      <c r="BM882" s="24"/>
      <c r="BN882" s="25"/>
      <c r="BO882" s="25"/>
      <c r="BP882" s="25"/>
    </row>
    <row r="883" spans="2:68" ht="13.5" customHeight="1" x14ac:dyDescent="0.2">
      <c r="B883" s="22"/>
      <c r="C883" s="23"/>
      <c r="D883" s="23"/>
      <c r="E883" s="23"/>
      <c r="F883" s="24"/>
      <c r="G883" s="24"/>
      <c r="H883" s="24"/>
      <c r="I883" s="24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7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I883" s="25"/>
      <c r="BJ883" s="25"/>
      <c r="BK883" s="25"/>
      <c r="BL883" s="24"/>
      <c r="BM883" s="24"/>
      <c r="BN883" s="25"/>
      <c r="BO883" s="25"/>
      <c r="BP883" s="25"/>
    </row>
    <row r="884" spans="2:68" ht="13.5" customHeight="1" x14ac:dyDescent="0.2">
      <c r="B884" s="22"/>
      <c r="C884" s="23"/>
      <c r="D884" s="23"/>
      <c r="E884" s="23"/>
      <c r="F884" s="24"/>
      <c r="G884" s="24"/>
      <c r="H884" s="24"/>
      <c r="I884" s="24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7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I884" s="25"/>
      <c r="BJ884" s="25"/>
      <c r="BK884" s="25"/>
      <c r="BL884" s="24"/>
      <c r="BM884" s="24"/>
      <c r="BN884" s="25"/>
      <c r="BO884" s="25"/>
      <c r="BP884" s="25"/>
    </row>
    <row r="885" spans="2:68" ht="13.5" customHeight="1" x14ac:dyDescent="0.2">
      <c r="B885" s="22"/>
      <c r="C885" s="23"/>
      <c r="D885" s="23"/>
      <c r="E885" s="23"/>
      <c r="F885" s="24"/>
      <c r="G885" s="24"/>
      <c r="H885" s="24"/>
      <c r="I885" s="24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7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I885" s="25"/>
      <c r="BJ885" s="25"/>
      <c r="BK885" s="25"/>
      <c r="BL885" s="24"/>
      <c r="BM885" s="24"/>
      <c r="BN885" s="25"/>
      <c r="BO885" s="25"/>
      <c r="BP885" s="25"/>
    </row>
    <row r="886" spans="2:68" ht="13.5" customHeight="1" x14ac:dyDescent="0.2">
      <c r="B886" s="22"/>
      <c r="C886" s="23"/>
      <c r="D886" s="23"/>
      <c r="E886" s="23"/>
      <c r="F886" s="24"/>
      <c r="G886" s="24"/>
      <c r="H886" s="24"/>
      <c r="I886" s="24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7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I886" s="25"/>
      <c r="BJ886" s="25"/>
      <c r="BK886" s="25"/>
      <c r="BL886" s="24"/>
      <c r="BM886" s="24"/>
      <c r="BN886" s="25"/>
      <c r="BO886" s="25"/>
      <c r="BP886" s="25"/>
    </row>
    <row r="887" spans="2:68" ht="13.5" customHeight="1" x14ac:dyDescent="0.2">
      <c r="B887" s="22"/>
      <c r="C887" s="23"/>
      <c r="D887" s="23"/>
      <c r="E887" s="23"/>
      <c r="F887" s="24"/>
      <c r="G887" s="24"/>
      <c r="H887" s="24"/>
      <c r="I887" s="24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7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I887" s="25"/>
      <c r="BJ887" s="25"/>
      <c r="BK887" s="25"/>
      <c r="BL887" s="24"/>
      <c r="BM887" s="24"/>
      <c r="BN887" s="25"/>
      <c r="BO887" s="25"/>
      <c r="BP887" s="25"/>
    </row>
    <row r="888" spans="2:68" ht="13.5" customHeight="1" x14ac:dyDescent="0.2">
      <c r="B888" s="22"/>
      <c r="C888" s="23"/>
      <c r="D888" s="23"/>
      <c r="E888" s="23"/>
      <c r="F888" s="24"/>
      <c r="G888" s="24"/>
      <c r="H888" s="24"/>
      <c r="I888" s="24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7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I888" s="25"/>
      <c r="BJ888" s="25"/>
      <c r="BK888" s="25"/>
      <c r="BL888" s="24"/>
      <c r="BM888" s="24"/>
      <c r="BN888" s="25"/>
      <c r="BO888" s="25"/>
      <c r="BP888" s="25"/>
    </row>
    <row r="889" spans="2:68" ht="13.5" customHeight="1" x14ac:dyDescent="0.2">
      <c r="B889" s="22"/>
      <c r="C889" s="23"/>
      <c r="D889" s="23"/>
      <c r="E889" s="23"/>
      <c r="F889" s="24"/>
      <c r="G889" s="24"/>
      <c r="H889" s="24"/>
      <c r="I889" s="24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7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I889" s="25"/>
      <c r="BJ889" s="25"/>
      <c r="BK889" s="25"/>
      <c r="BL889" s="24"/>
      <c r="BM889" s="24"/>
      <c r="BN889" s="25"/>
      <c r="BO889" s="25"/>
      <c r="BP889" s="25"/>
    </row>
    <row r="890" spans="2:68" ht="13.5" customHeight="1" x14ac:dyDescent="0.2">
      <c r="B890" s="22"/>
      <c r="C890" s="23"/>
      <c r="D890" s="23"/>
      <c r="E890" s="23"/>
      <c r="F890" s="24"/>
      <c r="G890" s="24"/>
      <c r="H890" s="24"/>
      <c r="I890" s="24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7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I890" s="25"/>
      <c r="BJ890" s="25"/>
      <c r="BK890" s="25"/>
      <c r="BL890" s="24"/>
      <c r="BM890" s="24"/>
      <c r="BN890" s="25"/>
      <c r="BO890" s="25"/>
      <c r="BP890" s="25"/>
    </row>
    <row r="891" spans="2:68" ht="13.5" customHeight="1" x14ac:dyDescent="0.2">
      <c r="B891" s="22"/>
      <c r="C891" s="23"/>
      <c r="D891" s="23"/>
      <c r="E891" s="23"/>
      <c r="F891" s="24"/>
      <c r="G891" s="24"/>
      <c r="H891" s="24"/>
      <c r="I891" s="24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7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I891" s="25"/>
      <c r="BJ891" s="25"/>
      <c r="BK891" s="25"/>
      <c r="BL891" s="24"/>
      <c r="BM891" s="24"/>
      <c r="BN891" s="25"/>
      <c r="BO891" s="25"/>
      <c r="BP891" s="25"/>
    </row>
    <row r="892" spans="2:68" ht="13.5" customHeight="1" x14ac:dyDescent="0.2">
      <c r="B892" s="22"/>
      <c r="C892" s="23"/>
      <c r="D892" s="23"/>
      <c r="E892" s="23"/>
      <c r="F892" s="24"/>
      <c r="G892" s="24"/>
      <c r="H892" s="24"/>
      <c r="I892" s="24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7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I892" s="25"/>
      <c r="BJ892" s="25"/>
      <c r="BK892" s="25"/>
      <c r="BL892" s="24"/>
      <c r="BM892" s="24"/>
      <c r="BN892" s="25"/>
      <c r="BO892" s="25"/>
      <c r="BP892" s="25"/>
    </row>
    <row r="893" spans="2:68" ht="13.5" customHeight="1" x14ac:dyDescent="0.2">
      <c r="B893" s="22"/>
      <c r="C893" s="23"/>
      <c r="D893" s="23"/>
      <c r="E893" s="23"/>
      <c r="F893" s="24"/>
      <c r="G893" s="24"/>
      <c r="H893" s="24"/>
      <c r="I893" s="24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7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I893" s="25"/>
      <c r="BJ893" s="25"/>
      <c r="BK893" s="25"/>
      <c r="BL893" s="24"/>
      <c r="BM893" s="24"/>
      <c r="BN893" s="25"/>
      <c r="BO893" s="25"/>
      <c r="BP893" s="25"/>
    </row>
    <row r="894" spans="2:68" ht="13.5" customHeight="1" x14ac:dyDescent="0.2">
      <c r="B894" s="22"/>
      <c r="C894" s="23"/>
      <c r="D894" s="23"/>
      <c r="E894" s="23"/>
      <c r="F894" s="24"/>
      <c r="G894" s="24"/>
      <c r="H894" s="24"/>
      <c r="I894" s="24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7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I894" s="25"/>
      <c r="BJ894" s="25"/>
      <c r="BK894" s="25"/>
      <c r="BL894" s="24"/>
      <c r="BM894" s="24"/>
      <c r="BN894" s="25"/>
      <c r="BO894" s="25"/>
      <c r="BP894" s="25"/>
    </row>
    <row r="895" spans="2:68" ht="13.5" customHeight="1" x14ac:dyDescent="0.2">
      <c r="B895" s="22"/>
      <c r="C895" s="23"/>
      <c r="D895" s="23"/>
      <c r="E895" s="23"/>
      <c r="F895" s="24"/>
      <c r="G895" s="24"/>
      <c r="H895" s="24"/>
      <c r="I895" s="24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7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I895" s="25"/>
      <c r="BJ895" s="25"/>
      <c r="BK895" s="25"/>
      <c r="BL895" s="24"/>
      <c r="BM895" s="24"/>
      <c r="BN895" s="25"/>
      <c r="BO895" s="25"/>
      <c r="BP895" s="25"/>
    </row>
    <row r="896" spans="2:68" ht="13.5" customHeight="1" x14ac:dyDescent="0.2">
      <c r="B896" s="22"/>
      <c r="C896" s="23"/>
      <c r="D896" s="23"/>
      <c r="E896" s="23"/>
      <c r="F896" s="24"/>
      <c r="G896" s="24"/>
      <c r="H896" s="24"/>
      <c r="I896" s="24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7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I896" s="25"/>
      <c r="BJ896" s="25"/>
      <c r="BK896" s="25"/>
      <c r="BL896" s="24"/>
      <c r="BM896" s="24"/>
      <c r="BN896" s="25"/>
      <c r="BO896" s="25"/>
      <c r="BP896" s="25"/>
    </row>
    <row r="897" spans="2:68" ht="13.5" customHeight="1" x14ac:dyDescent="0.2">
      <c r="B897" s="22"/>
      <c r="C897" s="23"/>
      <c r="D897" s="23"/>
      <c r="E897" s="23"/>
      <c r="F897" s="24"/>
      <c r="G897" s="24"/>
      <c r="H897" s="24"/>
      <c r="I897" s="24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7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I897" s="25"/>
      <c r="BJ897" s="25"/>
      <c r="BK897" s="25"/>
      <c r="BL897" s="24"/>
      <c r="BM897" s="24"/>
      <c r="BN897" s="25"/>
      <c r="BO897" s="25"/>
      <c r="BP897" s="25"/>
    </row>
    <row r="898" spans="2:68" ht="13.5" customHeight="1" x14ac:dyDescent="0.2">
      <c r="B898" s="22"/>
      <c r="C898" s="23"/>
      <c r="D898" s="23"/>
      <c r="E898" s="23"/>
      <c r="F898" s="24"/>
      <c r="G898" s="24"/>
      <c r="H898" s="24"/>
      <c r="I898" s="24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7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I898" s="25"/>
      <c r="BJ898" s="25"/>
      <c r="BK898" s="25"/>
      <c r="BL898" s="24"/>
      <c r="BM898" s="24"/>
      <c r="BN898" s="25"/>
      <c r="BO898" s="25"/>
      <c r="BP898" s="25"/>
    </row>
    <row r="899" spans="2:68" ht="13.5" customHeight="1" x14ac:dyDescent="0.2">
      <c r="B899" s="22"/>
      <c r="C899" s="23"/>
      <c r="D899" s="23"/>
      <c r="E899" s="23"/>
      <c r="F899" s="24"/>
      <c r="G899" s="24"/>
      <c r="H899" s="24"/>
      <c r="I899" s="24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7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I899" s="25"/>
      <c r="BJ899" s="25"/>
      <c r="BK899" s="25"/>
      <c r="BL899" s="24"/>
      <c r="BM899" s="24"/>
      <c r="BN899" s="25"/>
      <c r="BO899" s="25"/>
      <c r="BP899" s="25"/>
    </row>
    <row r="900" spans="2:68" ht="13.5" customHeight="1" x14ac:dyDescent="0.2">
      <c r="B900" s="22"/>
      <c r="C900" s="23"/>
      <c r="D900" s="23"/>
      <c r="E900" s="23"/>
      <c r="F900" s="24"/>
      <c r="G900" s="24"/>
      <c r="H900" s="24"/>
      <c r="I900" s="24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7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I900" s="25"/>
      <c r="BJ900" s="25"/>
      <c r="BK900" s="25"/>
      <c r="BL900" s="24"/>
      <c r="BM900" s="24"/>
      <c r="BN900" s="25"/>
      <c r="BO900" s="25"/>
      <c r="BP900" s="25"/>
    </row>
    <row r="901" spans="2:68" ht="13.5" customHeight="1" x14ac:dyDescent="0.2">
      <c r="B901" s="22"/>
      <c r="C901" s="23"/>
      <c r="D901" s="23"/>
      <c r="E901" s="23"/>
      <c r="F901" s="24"/>
      <c r="G901" s="24"/>
      <c r="H901" s="24"/>
      <c r="I901" s="24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7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I901" s="25"/>
      <c r="BJ901" s="25"/>
      <c r="BK901" s="25"/>
      <c r="BL901" s="24"/>
      <c r="BM901" s="24"/>
      <c r="BN901" s="25"/>
      <c r="BO901" s="25"/>
      <c r="BP901" s="25"/>
    </row>
    <row r="902" spans="2:68" ht="13.5" customHeight="1" x14ac:dyDescent="0.2">
      <c r="B902" s="22"/>
      <c r="C902" s="23"/>
      <c r="D902" s="23"/>
      <c r="E902" s="23"/>
      <c r="F902" s="24"/>
      <c r="G902" s="24"/>
      <c r="H902" s="24"/>
      <c r="I902" s="24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7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I902" s="25"/>
      <c r="BJ902" s="25"/>
      <c r="BK902" s="25"/>
      <c r="BL902" s="24"/>
      <c r="BM902" s="24"/>
      <c r="BN902" s="25"/>
      <c r="BO902" s="25"/>
      <c r="BP902" s="25"/>
    </row>
    <row r="903" spans="2:68" ht="13.5" customHeight="1" x14ac:dyDescent="0.2">
      <c r="B903" s="22"/>
      <c r="C903" s="23"/>
      <c r="D903" s="23"/>
      <c r="E903" s="23"/>
      <c r="F903" s="24"/>
      <c r="G903" s="24"/>
      <c r="H903" s="24"/>
      <c r="I903" s="24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7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I903" s="25"/>
      <c r="BJ903" s="25"/>
      <c r="BK903" s="25"/>
      <c r="BL903" s="24"/>
      <c r="BM903" s="24"/>
      <c r="BN903" s="25"/>
      <c r="BO903" s="25"/>
      <c r="BP903" s="25"/>
    </row>
    <row r="904" spans="2:68" ht="13.5" customHeight="1" x14ac:dyDescent="0.2">
      <c r="B904" s="22"/>
      <c r="C904" s="23"/>
      <c r="D904" s="23"/>
      <c r="E904" s="23"/>
      <c r="F904" s="24"/>
      <c r="G904" s="24"/>
      <c r="H904" s="24"/>
      <c r="I904" s="24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7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I904" s="25"/>
      <c r="BJ904" s="25"/>
      <c r="BK904" s="25"/>
      <c r="BL904" s="24"/>
      <c r="BM904" s="24"/>
      <c r="BN904" s="25"/>
      <c r="BO904" s="25"/>
      <c r="BP904" s="25"/>
    </row>
    <row r="905" spans="2:68" ht="13.5" customHeight="1" x14ac:dyDescent="0.2">
      <c r="B905" s="22"/>
      <c r="C905" s="23"/>
      <c r="D905" s="23"/>
      <c r="E905" s="23"/>
      <c r="F905" s="24"/>
      <c r="G905" s="24"/>
      <c r="H905" s="24"/>
      <c r="I905" s="24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7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I905" s="25"/>
      <c r="BJ905" s="25"/>
      <c r="BK905" s="25"/>
      <c r="BL905" s="24"/>
      <c r="BM905" s="24"/>
      <c r="BN905" s="25"/>
      <c r="BO905" s="25"/>
      <c r="BP905" s="25"/>
    </row>
    <row r="906" spans="2:68" ht="13.5" customHeight="1" x14ac:dyDescent="0.2">
      <c r="B906" s="22"/>
      <c r="C906" s="23"/>
      <c r="D906" s="23"/>
      <c r="E906" s="23"/>
      <c r="F906" s="24"/>
      <c r="G906" s="24"/>
      <c r="H906" s="24"/>
      <c r="I906" s="24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7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I906" s="25"/>
      <c r="BJ906" s="25"/>
      <c r="BK906" s="25"/>
      <c r="BL906" s="24"/>
      <c r="BM906" s="24"/>
      <c r="BN906" s="25"/>
      <c r="BO906" s="25"/>
      <c r="BP906" s="25"/>
    </row>
    <row r="907" spans="2:68" ht="13.5" customHeight="1" x14ac:dyDescent="0.2">
      <c r="B907" s="22"/>
      <c r="C907" s="23"/>
      <c r="D907" s="23"/>
      <c r="E907" s="23"/>
      <c r="F907" s="24"/>
      <c r="G907" s="24"/>
      <c r="H907" s="24"/>
      <c r="I907" s="24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7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I907" s="25"/>
      <c r="BJ907" s="25"/>
      <c r="BK907" s="25"/>
      <c r="BL907" s="24"/>
      <c r="BM907" s="24"/>
      <c r="BN907" s="25"/>
      <c r="BO907" s="25"/>
      <c r="BP907" s="25"/>
    </row>
    <row r="908" spans="2:68" ht="13.5" customHeight="1" x14ac:dyDescent="0.2">
      <c r="B908" s="22"/>
      <c r="C908" s="23"/>
      <c r="D908" s="23"/>
      <c r="E908" s="23"/>
      <c r="F908" s="24"/>
      <c r="G908" s="24"/>
      <c r="H908" s="24"/>
      <c r="I908" s="24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7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I908" s="25"/>
      <c r="BJ908" s="25"/>
      <c r="BK908" s="25"/>
      <c r="BL908" s="24"/>
      <c r="BM908" s="24"/>
      <c r="BN908" s="25"/>
      <c r="BO908" s="25"/>
      <c r="BP908" s="25"/>
    </row>
    <row r="909" spans="2:68" ht="13.5" customHeight="1" x14ac:dyDescent="0.2">
      <c r="B909" s="22"/>
      <c r="C909" s="23"/>
      <c r="D909" s="23"/>
      <c r="E909" s="23"/>
      <c r="F909" s="24"/>
      <c r="G909" s="24"/>
      <c r="H909" s="24"/>
      <c r="I909" s="24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7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I909" s="25"/>
      <c r="BJ909" s="25"/>
      <c r="BK909" s="25"/>
      <c r="BL909" s="24"/>
      <c r="BM909" s="24"/>
      <c r="BN909" s="25"/>
      <c r="BO909" s="25"/>
      <c r="BP909" s="25"/>
    </row>
    <row r="910" spans="2:68" ht="13.5" customHeight="1" x14ac:dyDescent="0.2">
      <c r="B910" s="22"/>
      <c r="C910" s="23"/>
      <c r="D910" s="23"/>
      <c r="E910" s="23"/>
      <c r="F910" s="24"/>
      <c r="G910" s="24"/>
      <c r="H910" s="24"/>
      <c r="I910" s="24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7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I910" s="25"/>
      <c r="BJ910" s="25"/>
      <c r="BK910" s="25"/>
      <c r="BL910" s="24"/>
      <c r="BM910" s="24"/>
      <c r="BN910" s="25"/>
      <c r="BO910" s="25"/>
      <c r="BP910" s="25"/>
    </row>
    <row r="911" spans="2:68" ht="13.5" customHeight="1" x14ac:dyDescent="0.2">
      <c r="B911" s="22"/>
      <c r="C911" s="23"/>
      <c r="D911" s="23"/>
      <c r="E911" s="23"/>
      <c r="F911" s="24"/>
      <c r="G911" s="24"/>
      <c r="H911" s="24"/>
      <c r="I911" s="24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7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I911" s="25"/>
      <c r="BJ911" s="25"/>
      <c r="BK911" s="25"/>
      <c r="BL911" s="24"/>
      <c r="BM911" s="24"/>
      <c r="BN911" s="25"/>
      <c r="BO911" s="25"/>
      <c r="BP911" s="25"/>
    </row>
    <row r="912" spans="2:68" ht="13.5" customHeight="1" x14ac:dyDescent="0.2">
      <c r="B912" s="22"/>
      <c r="C912" s="23"/>
      <c r="D912" s="23"/>
      <c r="E912" s="23"/>
      <c r="F912" s="24"/>
      <c r="G912" s="24"/>
      <c r="H912" s="24"/>
      <c r="I912" s="24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7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I912" s="25"/>
      <c r="BJ912" s="25"/>
      <c r="BK912" s="25"/>
      <c r="BL912" s="24"/>
      <c r="BM912" s="24"/>
      <c r="BN912" s="25"/>
      <c r="BO912" s="25"/>
      <c r="BP912" s="25"/>
    </row>
    <row r="913" spans="2:68" ht="13.5" customHeight="1" x14ac:dyDescent="0.2">
      <c r="B913" s="22"/>
      <c r="C913" s="23"/>
      <c r="D913" s="23"/>
      <c r="E913" s="23"/>
      <c r="F913" s="24"/>
      <c r="G913" s="24"/>
      <c r="H913" s="24"/>
      <c r="I913" s="24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7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I913" s="25"/>
      <c r="BJ913" s="25"/>
      <c r="BK913" s="25"/>
      <c r="BL913" s="24"/>
      <c r="BM913" s="24"/>
      <c r="BN913" s="25"/>
      <c r="BO913" s="25"/>
      <c r="BP913" s="25"/>
    </row>
    <row r="914" spans="2:68" ht="13.5" customHeight="1" x14ac:dyDescent="0.2">
      <c r="B914" s="22"/>
      <c r="C914" s="23"/>
      <c r="D914" s="23"/>
      <c r="E914" s="23"/>
      <c r="F914" s="24"/>
      <c r="G914" s="24"/>
      <c r="H914" s="24"/>
      <c r="I914" s="24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7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I914" s="25"/>
      <c r="BJ914" s="25"/>
      <c r="BK914" s="25"/>
      <c r="BL914" s="24"/>
      <c r="BM914" s="24"/>
      <c r="BN914" s="25"/>
      <c r="BO914" s="25"/>
      <c r="BP914" s="25"/>
    </row>
    <row r="915" spans="2:68" ht="13.5" customHeight="1" x14ac:dyDescent="0.2">
      <c r="B915" s="22"/>
      <c r="C915" s="23"/>
      <c r="D915" s="23"/>
      <c r="E915" s="23"/>
      <c r="F915" s="24"/>
      <c r="G915" s="24"/>
      <c r="H915" s="24"/>
      <c r="I915" s="24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7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I915" s="25"/>
      <c r="BJ915" s="25"/>
      <c r="BK915" s="25"/>
      <c r="BL915" s="24"/>
      <c r="BM915" s="24"/>
      <c r="BN915" s="25"/>
      <c r="BO915" s="25"/>
      <c r="BP915" s="25"/>
    </row>
    <row r="916" spans="2:68" ht="13.5" customHeight="1" x14ac:dyDescent="0.2">
      <c r="B916" s="22"/>
      <c r="C916" s="23"/>
      <c r="D916" s="23"/>
      <c r="E916" s="23"/>
      <c r="F916" s="24"/>
      <c r="G916" s="24"/>
      <c r="H916" s="24"/>
      <c r="I916" s="24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7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I916" s="25"/>
      <c r="BJ916" s="25"/>
      <c r="BK916" s="25"/>
      <c r="BL916" s="24"/>
      <c r="BM916" s="24"/>
      <c r="BN916" s="25"/>
      <c r="BO916" s="25"/>
      <c r="BP916" s="25"/>
    </row>
    <row r="917" spans="2:68" ht="13.5" customHeight="1" x14ac:dyDescent="0.2">
      <c r="B917" s="22"/>
      <c r="C917" s="23"/>
      <c r="D917" s="23"/>
      <c r="E917" s="23"/>
      <c r="F917" s="24"/>
      <c r="G917" s="24"/>
      <c r="H917" s="24"/>
      <c r="I917" s="24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7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I917" s="25"/>
      <c r="BJ917" s="25"/>
      <c r="BK917" s="25"/>
      <c r="BL917" s="24"/>
      <c r="BM917" s="24"/>
      <c r="BN917" s="25"/>
      <c r="BO917" s="25"/>
      <c r="BP917" s="25"/>
    </row>
    <row r="918" spans="2:68" ht="13.5" customHeight="1" x14ac:dyDescent="0.2">
      <c r="B918" s="22"/>
      <c r="C918" s="23"/>
      <c r="D918" s="23"/>
      <c r="E918" s="23"/>
      <c r="F918" s="24"/>
      <c r="G918" s="24"/>
      <c r="H918" s="24"/>
      <c r="I918" s="24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7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I918" s="25"/>
      <c r="BJ918" s="25"/>
      <c r="BK918" s="25"/>
      <c r="BL918" s="24"/>
      <c r="BM918" s="24"/>
      <c r="BN918" s="25"/>
      <c r="BO918" s="25"/>
      <c r="BP918" s="25"/>
    </row>
    <row r="919" spans="2:68" ht="13.5" customHeight="1" x14ac:dyDescent="0.2">
      <c r="B919" s="22"/>
      <c r="C919" s="23"/>
      <c r="D919" s="23"/>
      <c r="E919" s="23"/>
      <c r="F919" s="24"/>
      <c r="G919" s="24"/>
      <c r="H919" s="24"/>
      <c r="I919" s="24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7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I919" s="25"/>
      <c r="BJ919" s="25"/>
      <c r="BK919" s="25"/>
      <c r="BL919" s="24"/>
      <c r="BM919" s="24"/>
      <c r="BN919" s="25"/>
      <c r="BO919" s="25"/>
      <c r="BP919" s="25"/>
    </row>
    <row r="920" spans="2:68" ht="13.5" customHeight="1" x14ac:dyDescent="0.2">
      <c r="B920" s="22"/>
      <c r="C920" s="23"/>
      <c r="D920" s="23"/>
      <c r="E920" s="23"/>
      <c r="F920" s="24"/>
      <c r="G920" s="24"/>
      <c r="H920" s="24"/>
      <c r="I920" s="24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7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I920" s="25"/>
      <c r="BJ920" s="25"/>
      <c r="BK920" s="25"/>
      <c r="BL920" s="24"/>
      <c r="BM920" s="24"/>
      <c r="BN920" s="25"/>
      <c r="BO920" s="25"/>
      <c r="BP920" s="25"/>
    </row>
    <row r="921" spans="2:68" ht="13.5" customHeight="1" x14ac:dyDescent="0.2">
      <c r="B921" s="22"/>
      <c r="C921" s="23"/>
      <c r="D921" s="23"/>
      <c r="E921" s="23"/>
      <c r="F921" s="24"/>
      <c r="G921" s="24"/>
      <c r="H921" s="24"/>
      <c r="I921" s="24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7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I921" s="25"/>
      <c r="BJ921" s="25"/>
      <c r="BK921" s="25"/>
      <c r="BL921" s="24"/>
      <c r="BM921" s="24"/>
      <c r="BN921" s="25"/>
      <c r="BO921" s="25"/>
      <c r="BP921" s="25"/>
    </row>
    <row r="922" spans="2:68" ht="13.5" customHeight="1" x14ac:dyDescent="0.2">
      <c r="B922" s="22"/>
      <c r="C922" s="23"/>
      <c r="D922" s="23"/>
      <c r="E922" s="23"/>
      <c r="F922" s="24"/>
      <c r="G922" s="24"/>
      <c r="H922" s="24"/>
      <c r="I922" s="24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7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I922" s="25"/>
      <c r="BJ922" s="25"/>
      <c r="BK922" s="25"/>
      <c r="BL922" s="24"/>
      <c r="BM922" s="24"/>
      <c r="BN922" s="25"/>
      <c r="BO922" s="25"/>
      <c r="BP922" s="25"/>
    </row>
    <row r="923" spans="2:68" ht="13.5" customHeight="1" x14ac:dyDescent="0.2">
      <c r="B923" s="22"/>
      <c r="C923" s="23"/>
      <c r="D923" s="23"/>
      <c r="E923" s="23"/>
      <c r="F923" s="24"/>
      <c r="G923" s="24"/>
      <c r="H923" s="24"/>
      <c r="I923" s="24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7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I923" s="25"/>
      <c r="BJ923" s="25"/>
      <c r="BK923" s="25"/>
      <c r="BL923" s="24"/>
      <c r="BM923" s="24"/>
      <c r="BN923" s="25"/>
      <c r="BO923" s="25"/>
      <c r="BP923" s="25"/>
    </row>
    <row r="924" spans="2:68" ht="13.5" customHeight="1" x14ac:dyDescent="0.2">
      <c r="B924" s="22"/>
      <c r="C924" s="23"/>
      <c r="D924" s="23"/>
      <c r="E924" s="23"/>
      <c r="F924" s="24"/>
      <c r="G924" s="24"/>
      <c r="H924" s="24"/>
      <c r="I924" s="24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7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I924" s="25"/>
      <c r="BJ924" s="25"/>
      <c r="BK924" s="25"/>
      <c r="BL924" s="24"/>
      <c r="BM924" s="24"/>
      <c r="BN924" s="25"/>
      <c r="BO924" s="25"/>
      <c r="BP924" s="25"/>
    </row>
    <row r="925" spans="2:68" ht="13.5" customHeight="1" x14ac:dyDescent="0.2">
      <c r="B925" s="22"/>
      <c r="C925" s="23"/>
      <c r="D925" s="23"/>
      <c r="E925" s="23"/>
      <c r="F925" s="24"/>
      <c r="G925" s="24"/>
      <c r="H925" s="24"/>
      <c r="I925" s="24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7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I925" s="25"/>
      <c r="BJ925" s="25"/>
      <c r="BK925" s="25"/>
      <c r="BL925" s="24"/>
      <c r="BM925" s="24"/>
      <c r="BN925" s="25"/>
      <c r="BO925" s="25"/>
      <c r="BP925" s="25"/>
    </row>
    <row r="926" spans="2:68" ht="13.5" customHeight="1" x14ac:dyDescent="0.2">
      <c r="B926" s="22"/>
      <c r="C926" s="23"/>
      <c r="D926" s="23"/>
      <c r="E926" s="23"/>
      <c r="F926" s="24"/>
      <c r="G926" s="24"/>
      <c r="H926" s="24"/>
      <c r="I926" s="24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7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I926" s="25"/>
      <c r="BJ926" s="25"/>
      <c r="BK926" s="25"/>
      <c r="BL926" s="24"/>
      <c r="BM926" s="24"/>
      <c r="BN926" s="25"/>
      <c r="BO926" s="25"/>
      <c r="BP926" s="25"/>
    </row>
    <row r="927" spans="2:68" ht="13.5" customHeight="1" x14ac:dyDescent="0.2">
      <c r="B927" s="22"/>
      <c r="C927" s="23"/>
      <c r="D927" s="23"/>
      <c r="E927" s="23"/>
      <c r="F927" s="24"/>
      <c r="G927" s="24"/>
      <c r="H927" s="24"/>
      <c r="I927" s="24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7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I927" s="25"/>
      <c r="BJ927" s="25"/>
      <c r="BK927" s="25"/>
      <c r="BL927" s="24"/>
      <c r="BM927" s="24"/>
      <c r="BN927" s="25"/>
      <c r="BO927" s="25"/>
      <c r="BP927" s="25"/>
    </row>
    <row r="928" spans="2:68" ht="13.5" customHeight="1" x14ac:dyDescent="0.2">
      <c r="B928" s="22"/>
      <c r="C928" s="23"/>
      <c r="D928" s="23"/>
      <c r="E928" s="23"/>
      <c r="F928" s="24"/>
      <c r="G928" s="24"/>
      <c r="H928" s="24"/>
      <c r="I928" s="24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7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I928" s="25"/>
      <c r="BJ928" s="25"/>
      <c r="BK928" s="25"/>
      <c r="BL928" s="24"/>
      <c r="BM928" s="24"/>
      <c r="BN928" s="25"/>
      <c r="BO928" s="25"/>
      <c r="BP928" s="25"/>
    </row>
    <row r="929" spans="2:68" ht="13.5" customHeight="1" x14ac:dyDescent="0.2">
      <c r="B929" s="22"/>
      <c r="C929" s="23"/>
      <c r="D929" s="23"/>
      <c r="E929" s="23"/>
      <c r="F929" s="24"/>
      <c r="G929" s="24"/>
      <c r="H929" s="24"/>
      <c r="I929" s="24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7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I929" s="25"/>
      <c r="BJ929" s="25"/>
      <c r="BK929" s="25"/>
      <c r="BL929" s="24"/>
      <c r="BM929" s="24"/>
      <c r="BN929" s="25"/>
      <c r="BO929" s="25"/>
      <c r="BP929" s="25"/>
    </row>
    <row r="930" spans="2:68" ht="13.5" customHeight="1" x14ac:dyDescent="0.2">
      <c r="B930" s="22"/>
      <c r="C930" s="23"/>
      <c r="D930" s="23"/>
      <c r="E930" s="23"/>
      <c r="F930" s="24"/>
      <c r="G930" s="24"/>
      <c r="H930" s="24"/>
      <c r="I930" s="24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7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I930" s="25"/>
      <c r="BJ930" s="25"/>
      <c r="BK930" s="25"/>
      <c r="BL930" s="24"/>
      <c r="BM930" s="24"/>
      <c r="BN930" s="25"/>
      <c r="BO930" s="25"/>
      <c r="BP930" s="25"/>
    </row>
    <row r="931" spans="2:68" ht="13.5" customHeight="1" x14ac:dyDescent="0.2">
      <c r="B931" s="22"/>
      <c r="C931" s="23"/>
      <c r="D931" s="23"/>
      <c r="E931" s="23"/>
      <c r="F931" s="24"/>
      <c r="G931" s="24"/>
      <c r="H931" s="24"/>
      <c r="I931" s="24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7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I931" s="25"/>
      <c r="BJ931" s="25"/>
      <c r="BK931" s="25"/>
      <c r="BL931" s="24"/>
      <c r="BM931" s="24"/>
      <c r="BN931" s="25"/>
      <c r="BO931" s="25"/>
      <c r="BP931" s="25"/>
    </row>
    <row r="932" spans="2:68" ht="13.5" customHeight="1" x14ac:dyDescent="0.2">
      <c r="B932" s="22"/>
      <c r="C932" s="23"/>
      <c r="D932" s="23"/>
      <c r="E932" s="23"/>
      <c r="F932" s="24"/>
      <c r="G932" s="24"/>
      <c r="H932" s="24"/>
      <c r="I932" s="24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7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I932" s="25"/>
      <c r="BJ932" s="25"/>
      <c r="BK932" s="25"/>
      <c r="BL932" s="24"/>
      <c r="BM932" s="24"/>
      <c r="BN932" s="25"/>
      <c r="BO932" s="25"/>
      <c r="BP932" s="25"/>
    </row>
    <row r="933" spans="2:68" ht="13.5" customHeight="1" x14ac:dyDescent="0.2">
      <c r="B933" s="22"/>
      <c r="C933" s="23"/>
      <c r="D933" s="23"/>
      <c r="E933" s="23"/>
      <c r="F933" s="24"/>
      <c r="G933" s="24"/>
      <c r="H933" s="24"/>
      <c r="I933" s="24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7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I933" s="25"/>
      <c r="BJ933" s="25"/>
      <c r="BK933" s="25"/>
      <c r="BL933" s="24"/>
      <c r="BM933" s="24"/>
      <c r="BN933" s="25"/>
      <c r="BO933" s="25"/>
      <c r="BP933" s="25"/>
    </row>
    <row r="934" spans="2:68" ht="13.5" customHeight="1" x14ac:dyDescent="0.2">
      <c r="B934" s="22"/>
      <c r="C934" s="23"/>
      <c r="D934" s="23"/>
      <c r="E934" s="23"/>
      <c r="F934" s="24"/>
      <c r="G934" s="24"/>
      <c r="H934" s="24"/>
      <c r="I934" s="24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7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I934" s="25"/>
      <c r="BJ934" s="25"/>
      <c r="BK934" s="25"/>
      <c r="BL934" s="24"/>
      <c r="BM934" s="24"/>
      <c r="BN934" s="25"/>
      <c r="BO934" s="25"/>
      <c r="BP934" s="25"/>
    </row>
    <row r="935" spans="2:68" ht="13.5" customHeight="1" x14ac:dyDescent="0.2">
      <c r="B935" s="22"/>
      <c r="C935" s="23"/>
      <c r="D935" s="23"/>
      <c r="E935" s="23"/>
      <c r="F935" s="24"/>
      <c r="G935" s="24"/>
      <c r="H935" s="24"/>
      <c r="I935" s="24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7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I935" s="25"/>
      <c r="BJ935" s="25"/>
      <c r="BK935" s="25"/>
      <c r="BL935" s="24"/>
      <c r="BM935" s="24"/>
      <c r="BN935" s="25"/>
      <c r="BO935" s="25"/>
      <c r="BP935" s="25"/>
    </row>
    <row r="936" spans="2:68" ht="13.5" customHeight="1" x14ac:dyDescent="0.2">
      <c r="B936" s="22"/>
      <c r="C936" s="23"/>
      <c r="D936" s="23"/>
      <c r="E936" s="23"/>
      <c r="F936" s="24"/>
      <c r="G936" s="24"/>
      <c r="H936" s="24"/>
      <c r="I936" s="24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7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I936" s="25"/>
      <c r="BJ936" s="25"/>
      <c r="BK936" s="25"/>
      <c r="BL936" s="24"/>
      <c r="BM936" s="24"/>
      <c r="BN936" s="25"/>
      <c r="BO936" s="25"/>
      <c r="BP936" s="25"/>
    </row>
    <row r="937" spans="2:68" ht="13.5" customHeight="1" x14ac:dyDescent="0.2">
      <c r="B937" s="22"/>
      <c r="C937" s="23"/>
      <c r="D937" s="23"/>
      <c r="E937" s="23"/>
      <c r="F937" s="24"/>
      <c r="G937" s="24"/>
      <c r="H937" s="24"/>
      <c r="I937" s="24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7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I937" s="25"/>
      <c r="BJ937" s="25"/>
      <c r="BK937" s="25"/>
      <c r="BL937" s="24"/>
      <c r="BM937" s="24"/>
      <c r="BN937" s="25"/>
      <c r="BO937" s="25"/>
      <c r="BP937" s="25"/>
    </row>
    <row r="938" spans="2:68" ht="13.5" customHeight="1" x14ac:dyDescent="0.2">
      <c r="B938" s="22"/>
      <c r="C938" s="23"/>
      <c r="D938" s="23"/>
      <c r="E938" s="23"/>
      <c r="F938" s="24"/>
      <c r="G938" s="24"/>
      <c r="H938" s="24"/>
      <c r="I938" s="24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7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I938" s="25"/>
      <c r="BJ938" s="25"/>
      <c r="BK938" s="25"/>
      <c r="BL938" s="24"/>
      <c r="BM938" s="24"/>
      <c r="BN938" s="25"/>
      <c r="BO938" s="25"/>
      <c r="BP938" s="25"/>
    </row>
    <row r="939" spans="2:68" ht="13.5" customHeight="1" x14ac:dyDescent="0.2">
      <c r="B939" s="22"/>
      <c r="C939" s="23"/>
      <c r="D939" s="23"/>
      <c r="E939" s="23"/>
      <c r="F939" s="24"/>
      <c r="G939" s="24"/>
      <c r="H939" s="24"/>
      <c r="I939" s="24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7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I939" s="25"/>
      <c r="BJ939" s="25"/>
      <c r="BK939" s="25"/>
      <c r="BL939" s="24"/>
      <c r="BM939" s="24"/>
      <c r="BN939" s="25"/>
      <c r="BO939" s="25"/>
      <c r="BP939" s="25"/>
    </row>
    <row r="940" spans="2:68" ht="13.5" customHeight="1" x14ac:dyDescent="0.2">
      <c r="B940" s="22"/>
      <c r="C940" s="23"/>
      <c r="D940" s="23"/>
      <c r="E940" s="23"/>
      <c r="F940" s="24"/>
      <c r="G940" s="24"/>
      <c r="H940" s="24"/>
      <c r="I940" s="24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7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I940" s="25"/>
      <c r="BJ940" s="25"/>
      <c r="BK940" s="25"/>
      <c r="BL940" s="24"/>
      <c r="BM940" s="24"/>
      <c r="BN940" s="25"/>
      <c r="BO940" s="25"/>
      <c r="BP940" s="25"/>
    </row>
    <row r="941" spans="2:68" ht="13.5" customHeight="1" x14ac:dyDescent="0.2">
      <c r="B941" s="22"/>
      <c r="C941" s="23"/>
      <c r="D941" s="23"/>
      <c r="E941" s="23"/>
      <c r="F941" s="24"/>
      <c r="G941" s="24"/>
      <c r="H941" s="24"/>
      <c r="I941" s="24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7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I941" s="25"/>
      <c r="BJ941" s="25"/>
      <c r="BK941" s="25"/>
      <c r="BL941" s="24"/>
      <c r="BM941" s="24"/>
      <c r="BN941" s="25"/>
      <c r="BO941" s="25"/>
      <c r="BP941" s="25"/>
    </row>
    <row r="942" spans="2:68" ht="13.5" customHeight="1" x14ac:dyDescent="0.2">
      <c r="B942" s="22"/>
      <c r="C942" s="23"/>
      <c r="D942" s="23"/>
      <c r="E942" s="23"/>
      <c r="F942" s="24"/>
      <c r="G942" s="24"/>
      <c r="H942" s="24"/>
      <c r="I942" s="24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7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I942" s="25"/>
      <c r="BJ942" s="25"/>
      <c r="BK942" s="25"/>
      <c r="BL942" s="24"/>
      <c r="BM942" s="24"/>
      <c r="BN942" s="25"/>
      <c r="BO942" s="25"/>
      <c r="BP942" s="25"/>
    </row>
    <row r="943" spans="2:68" ht="13.5" customHeight="1" x14ac:dyDescent="0.2">
      <c r="B943" s="22"/>
      <c r="C943" s="23"/>
      <c r="D943" s="23"/>
      <c r="E943" s="23"/>
      <c r="F943" s="24"/>
      <c r="G943" s="24"/>
      <c r="H943" s="24"/>
      <c r="I943" s="24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7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I943" s="25"/>
      <c r="BJ943" s="25"/>
      <c r="BK943" s="25"/>
      <c r="BL943" s="24"/>
      <c r="BM943" s="24"/>
      <c r="BN943" s="25"/>
      <c r="BO943" s="25"/>
      <c r="BP943" s="25"/>
    </row>
    <row r="944" spans="2:68" ht="13.5" customHeight="1" x14ac:dyDescent="0.2">
      <c r="B944" s="22"/>
      <c r="C944" s="23"/>
      <c r="D944" s="23"/>
      <c r="E944" s="23"/>
      <c r="F944" s="24"/>
      <c r="G944" s="24"/>
      <c r="H944" s="24"/>
      <c r="I944" s="24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7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I944" s="25"/>
      <c r="BJ944" s="25"/>
      <c r="BK944" s="25"/>
      <c r="BL944" s="24"/>
      <c r="BM944" s="24"/>
      <c r="BN944" s="25"/>
      <c r="BO944" s="25"/>
      <c r="BP944" s="25"/>
    </row>
    <row r="945" spans="2:68" ht="13.5" customHeight="1" x14ac:dyDescent="0.2">
      <c r="B945" s="22"/>
      <c r="C945" s="23"/>
      <c r="D945" s="23"/>
      <c r="E945" s="23"/>
      <c r="F945" s="24"/>
      <c r="G945" s="24"/>
      <c r="H945" s="24"/>
      <c r="I945" s="24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7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I945" s="25"/>
      <c r="BJ945" s="25"/>
      <c r="BK945" s="25"/>
      <c r="BL945" s="24"/>
      <c r="BM945" s="24"/>
      <c r="BN945" s="25"/>
      <c r="BO945" s="25"/>
      <c r="BP945" s="25"/>
    </row>
    <row r="946" spans="2:68" ht="13.5" customHeight="1" x14ac:dyDescent="0.2">
      <c r="B946" s="22"/>
      <c r="C946" s="23"/>
      <c r="D946" s="23"/>
      <c r="E946" s="23"/>
      <c r="F946" s="24"/>
      <c r="G946" s="24"/>
      <c r="H946" s="24"/>
      <c r="I946" s="24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7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I946" s="25"/>
      <c r="BJ946" s="25"/>
      <c r="BK946" s="25"/>
      <c r="BL946" s="24"/>
      <c r="BM946" s="24"/>
      <c r="BN946" s="25"/>
      <c r="BO946" s="25"/>
      <c r="BP946" s="25"/>
    </row>
    <row r="947" spans="2:68" ht="13.5" customHeight="1" x14ac:dyDescent="0.2">
      <c r="B947" s="22"/>
      <c r="C947" s="23"/>
      <c r="D947" s="23"/>
      <c r="E947" s="23"/>
      <c r="F947" s="24"/>
      <c r="G947" s="24"/>
      <c r="H947" s="24"/>
      <c r="I947" s="24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7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I947" s="25"/>
      <c r="BJ947" s="25"/>
      <c r="BK947" s="25"/>
      <c r="BL947" s="24"/>
      <c r="BM947" s="24"/>
      <c r="BN947" s="25"/>
      <c r="BO947" s="25"/>
      <c r="BP947" s="25"/>
    </row>
    <row r="948" spans="2:68" ht="13.5" customHeight="1" x14ac:dyDescent="0.2">
      <c r="B948" s="22"/>
      <c r="C948" s="23"/>
      <c r="D948" s="23"/>
      <c r="E948" s="23"/>
      <c r="F948" s="24"/>
      <c r="G948" s="24"/>
      <c r="H948" s="24"/>
      <c r="I948" s="24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7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I948" s="25"/>
      <c r="BJ948" s="25"/>
      <c r="BK948" s="25"/>
      <c r="BL948" s="24"/>
      <c r="BM948" s="24"/>
      <c r="BN948" s="25"/>
      <c r="BO948" s="25"/>
      <c r="BP948" s="25"/>
    </row>
    <row r="949" spans="2:68" ht="13.5" customHeight="1" x14ac:dyDescent="0.2">
      <c r="B949" s="22"/>
      <c r="C949" s="23"/>
      <c r="D949" s="23"/>
      <c r="E949" s="23"/>
      <c r="F949" s="24"/>
      <c r="G949" s="24"/>
      <c r="H949" s="24"/>
      <c r="I949" s="24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7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I949" s="25"/>
      <c r="BJ949" s="25"/>
      <c r="BK949" s="25"/>
      <c r="BL949" s="24"/>
      <c r="BM949" s="24"/>
      <c r="BN949" s="25"/>
      <c r="BO949" s="25"/>
      <c r="BP949" s="25"/>
    </row>
    <row r="950" spans="2:68" ht="13.5" customHeight="1" x14ac:dyDescent="0.2">
      <c r="B950" s="22"/>
      <c r="C950" s="23"/>
      <c r="D950" s="23"/>
      <c r="E950" s="23"/>
      <c r="F950" s="24"/>
      <c r="G950" s="24"/>
      <c r="H950" s="24"/>
      <c r="I950" s="24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7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I950" s="25"/>
      <c r="BJ950" s="25"/>
      <c r="BK950" s="25"/>
      <c r="BL950" s="24"/>
      <c r="BM950" s="24"/>
      <c r="BN950" s="25"/>
      <c r="BO950" s="25"/>
      <c r="BP950" s="25"/>
    </row>
    <row r="951" spans="2:68" ht="13.5" customHeight="1" x14ac:dyDescent="0.2">
      <c r="B951" s="22"/>
      <c r="C951" s="23"/>
      <c r="D951" s="23"/>
      <c r="E951" s="23"/>
      <c r="F951" s="24"/>
      <c r="G951" s="24"/>
      <c r="H951" s="24"/>
      <c r="I951" s="24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7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I951" s="25"/>
      <c r="BJ951" s="25"/>
      <c r="BK951" s="25"/>
      <c r="BL951" s="24"/>
      <c r="BM951" s="24"/>
      <c r="BN951" s="25"/>
      <c r="BO951" s="25"/>
      <c r="BP951" s="25"/>
    </row>
    <row r="952" spans="2:68" ht="13.5" customHeight="1" x14ac:dyDescent="0.2">
      <c r="B952" s="22"/>
      <c r="C952" s="23"/>
      <c r="D952" s="23"/>
      <c r="E952" s="23"/>
      <c r="F952" s="24"/>
      <c r="G952" s="24"/>
      <c r="H952" s="24"/>
      <c r="I952" s="24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7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I952" s="25"/>
      <c r="BJ952" s="25"/>
      <c r="BK952" s="25"/>
      <c r="BL952" s="24"/>
      <c r="BM952" s="24"/>
      <c r="BN952" s="25"/>
      <c r="BO952" s="25"/>
      <c r="BP952" s="25"/>
    </row>
    <row r="953" spans="2:68" ht="13.5" customHeight="1" x14ac:dyDescent="0.2">
      <c r="B953" s="22"/>
      <c r="C953" s="23"/>
      <c r="D953" s="23"/>
      <c r="E953" s="23"/>
      <c r="F953" s="24"/>
      <c r="G953" s="24"/>
      <c r="H953" s="24"/>
      <c r="I953" s="24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7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I953" s="25"/>
      <c r="BJ953" s="25"/>
      <c r="BK953" s="25"/>
      <c r="BL953" s="24"/>
      <c r="BM953" s="24"/>
      <c r="BN953" s="25"/>
      <c r="BO953" s="25"/>
      <c r="BP953" s="25"/>
    </row>
    <row r="954" spans="2:68" ht="13.5" customHeight="1" x14ac:dyDescent="0.2">
      <c r="B954" s="22"/>
      <c r="C954" s="23"/>
      <c r="D954" s="23"/>
      <c r="E954" s="23"/>
      <c r="F954" s="24"/>
      <c r="G954" s="24"/>
      <c r="H954" s="24"/>
      <c r="I954" s="24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7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I954" s="25"/>
      <c r="BJ954" s="25"/>
      <c r="BK954" s="25"/>
      <c r="BL954" s="24"/>
      <c r="BM954" s="24"/>
      <c r="BN954" s="25"/>
      <c r="BO954" s="25"/>
      <c r="BP954" s="25"/>
    </row>
    <row r="955" spans="2:68" ht="13.5" customHeight="1" x14ac:dyDescent="0.2">
      <c r="B955" s="22"/>
      <c r="C955" s="23"/>
      <c r="D955" s="23"/>
      <c r="E955" s="23"/>
      <c r="F955" s="24"/>
      <c r="G955" s="24"/>
      <c r="H955" s="24"/>
      <c r="I955" s="24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7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I955" s="25"/>
      <c r="BJ955" s="25"/>
      <c r="BK955" s="25"/>
      <c r="BL955" s="24"/>
      <c r="BM955" s="24"/>
      <c r="BN955" s="25"/>
      <c r="BO955" s="25"/>
      <c r="BP955" s="25"/>
    </row>
    <row r="956" spans="2:68" ht="13.5" customHeight="1" x14ac:dyDescent="0.2">
      <c r="B956" s="22"/>
      <c r="C956" s="23"/>
      <c r="D956" s="23"/>
      <c r="E956" s="23"/>
      <c r="F956" s="24"/>
      <c r="G956" s="24"/>
      <c r="H956" s="24"/>
      <c r="I956" s="24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7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I956" s="25"/>
      <c r="BJ956" s="25"/>
      <c r="BK956" s="25"/>
      <c r="BL956" s="24"/>
      <c r="BM956" s="24"/>
      <c r="BN956" s="25"/>
      <c r="BO956" s="25"/>
      <c r="BP956" s="25"/>
    </row>
    <row r="957" spans="2:68" ht="13.5" customHeight="1" x14ac:dyDescent="0.2">
      <c r="B957" s="22"/>
      <c r="C957" s="23"/>
      <c r="D957" s="23"/>
      <c r="E957" s="23"/>
      <c r="F957" s="24"/>
      <c r="G957" s="24"/>
      <c r="H957" s="24"/>
      <c r="I957" s="24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7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I957" s="25"/>
      <c r="BJ957" s="25"/>
      <c r="BK957" s="25"/>
      <c r="BL957" s="24"/>
      <c r="BM957" s="24"/>
      <c r="BN957" s="25"/>
      <c r="BO957" s="25"/>
      <c r="BP957" s="25"/>
    </row>
    <row r="958" spans="2:68" ht="13.5" customHeight="1" x14ac:dyDescent="0.2">
      <c r="B958" s="22"/>
      <c r="C958" s="23"/>
      <c r="D958" s="23"/>
      <c r="E958" s="23"/>
      <c r="F958" s="24"/>
      <c r="G958" s="24"/>
      <c r="H958" s="24"/>
      <c r="I958" s="24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7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I958" s="25"/>
      <c r="BJ958" s="25"/>
      <c r="BK958" s="25"/>
      <c r="BL958" s="24"/>
      <c r="BM958" s="24"/>
      <c r="BN958" s="25"/>
      <c r="BO958" s="25"/>
      <c r="BP958" s="25"/>
    </row>
    <row r="959" spans="2:68" ht="13.5" customHeight="1" x14ac:dyDescent="0.2">
      <c r="B959" s="22"/>
      <c r="C959" s="23"/>
      <c r="D959" s="23"/>
      <c r="E959" s="23"/>
      <c r="F959" s="24"/>
      <c r="G959" s="24"/>
      <c r="H959" s="24"/>
      <c r="I959" s="24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7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I959" s="25"/>
      <c r="BJ959" s="25"/>
      <c r="BK959" s="25"/>
      <c r="BL959" s="24"/>
      <c r="BM959" s="24"/>
      <c r="BN959" s="25"/>
      <c r="BO959" s="25"/>
      <c r="BP959" s="25"/>
    </row>
    <row r="960" spans="2:68" ht="13.5" customHeight="1" x14ac:dyDescent="0.2">
      <c r="B960" s="22"/>
      <c r="C960" s="23"/>
      <c r="D960" s="23"/>
      <c r="E960" s="23"/>
      <c r="F960" s="24"/>
      <c r="G960" s="24"/>
      <c r="H960" s="24"/>
      <c r="I960" s="24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7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I960" s="25"/>
      <c r="BJ960" s="25"/>
      <c r="BK960" s="25"/>
      <c r="BL960" s="24"/>
      <c r="BM960" s="24"/>
      <c r="BN960" s="25"/>
      <c r="BO960" s="25"/>
      <c r="BP960" s="25"/>
    </row>
    <row r="961" spans="2:68" ht="13.5" customHeight="1" x14ac:dyDescent="0.2">
      <c r="B961" s="22"/>
      <c r="C961" s="23"/>
      <c r="D961" s="23"/>
      <c r="E961" s="23"/>
      <c r="F961" s="24"/>
      <c r="G961" s="24"/>
      <c r="H961" s="24"/>
      <c r="I961" s="24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7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I961" s="25"/>
      <c r="BJ961" s="25"/>
      <c r="BK961" s="25"/>
      <c r="BL961" s="24"/>
      <c r="BM961" s="24"/>
      <c r="BN961" s="25"/>
      <c r="BO961" s="25"/>
      <c r="BP961" s="25"/>
    </row>
    <row r="962" spans="2:68" ht="13.5" customHeight="1" x14ac:dyDescent="0.2">
      <c r="B962" s="22"/>
      <c r="C962" s="23"/>
      <c r="D962" s="23"/>
      <c r="E962" s="23"/>
      <c r="F962" s="24"/>
      <c r="G962" s="24"/>
      <c r="H962" s="24"/>
      <c r="I962" s="24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7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I962" s="25"/>
      <c r="BJ962" s="25"/>
      <c r="BK962" s="25"/>
      <c r="BL962" s="24"/>
      <c r="BM962" s="24"/>
      <c r="BN962" s="25"/>
      <c r="BO962" s="25"/>
      <c r="BP962" s="25"/>
    </row>
    <row r="963" spans="2:68" ht="13.5" customHeight="1" x14ac:dyDescent="0.2">
      <c r="B963" s="22"/>
      <c r="C963" s="23"/>
      <c r="D963" s="23"/>
      <c r="E963" s="23"/>
      <c r="F963" s="24"/>
      <c r="G963" s="24"/>
      <c r="H963" s="24"/>
      <c r="I963" s="24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7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I963" s="25"/>
      <c r="BJ963" s="25"/>
      <c r="BK963" s="25"/>
      <c r="BL963" s="24"/>
      <c r="BM963" s="24"/>
      <c r="BN963" s="25"/>
      <c r="BO963" s="25"/>
      <c r="BP963" s="25"/>
    </row>
    <row r="964" spans="2:68" ht="13.5" customHeight="1" x14ac:dyDescent="0.2">
      <c r="B964" s="22"/>
      <c r="C964" s="23"/>
      <c r="D964" s="23"/>
      <c r="E964" s="23"/>
      <c r="F964" s="24"/>
      <c r="G964" s="24"/>
      <c r="H964" s="24"/>
      <c r="I964" s="24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7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I964" s="25"/>
      <c r="BJ964" s="25"/>
      <c r="BK964" s="25"/>
      <c r="BL964" s="24"/>
      <c r="BM964" s="24"/>
      <c r="BN964" s="25"/>
      <c r="BO964" s="25"/>
      <c r="BP964" s="25"/>
    </row>
    <row r="965" spans="2:68" ht="13.5" customHeight="1" x14ac:dyDescent="0.2">
      <c r="B965" s="22"/>
      <c r="C965" s="23"/>
      <c r="D965" s="23"/>
      <c r="E965" s="23"/>
      <c r="F965" s="24"/>
      <c r="G965" s="24"/>
      <c r="H965" s="24"/>
      <c r="I965" s="24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7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I965" s="25"/>
      <c r="BJ965" s="25"/>
      <c r="BK965" s="25"/>
      <c r="BL965" s="24"/>
      <c r="BM965" s="24"/>
      <c r="BN965" s="25"/>
      <c r="BO965" s="25"/>
      <c r="BP965" s="25"/>
    </row>
    <row r="966" spans="2:68" ht="13.5" customHeight="1" x14ac:dyDescent="0.2">
      <c r="B966" s="22"/>
      <c r="C966" s="23"/>
      <c r="D966" s="23"/>
      <c r="E966" s="23"/>
      <c r="F966" s="24"/>
      <c r="G966" s="24"/>
      <c r="H966" s="24"/>
      <c r="I966" s="24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7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I966" s="25"/>
      <c r="BJ966" s="25"/>
      <c r="BK966" s="25"/>
      <c r="BL966" s="24"/>
      <c r="BM966" s="24"/>
      <c r="BN966" s="25"/>
      <c r="BO966" s="25"/>
      <c r="BP966" s="25"/>
    </row>
    <row r="967" spans="2:68" ht="13.5" customHeight="1" x14ac:dyDescent="0.2">
      <c r="B967" s="22"/>
      <c r="C967" s="23"/>
      <c r="D967" s="23"/>
      <c r="E967" s="23"/>
      <c r="F967" s="24"/>
      <c r="G967" s="24"/>
      <c r="H967" s="24"/>
      <c r="I967" s="24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7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I967" s="25"/>
      <c r="BJ967" s="25"/>
      <c r="BK967" s="25"/>
      <c r="BL967" s="24"/>
      <c r="BM967" s="24"/>
      <c r="BN967" s="25"/>
      <c r="BO967" s="25"/>
      <c r="BP967" s="25"/>
    </row>
    <row r="968" spans="2:68" ht="13.5" customHeight="1" x14ac:dyDescent="0.2">
      <c r="B968" s="22"/>
      <c r="C968" s="23"/>
      <c r="D968" s="23"/>
      <c r="E968" s="23"/>
      <c r="F968" s="24"/>
      <c r="G968" s="24"/>
      <c r="H968" s="24"/>
      <c r="I968" s="24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7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I968" s="25"/>
      <c r="BJ968" s="25"/>
      <c r="BK968" s="25"/>
      <c r="BL968" s="24"/>
      <c r="BM968" s="24"/>
      <c r="BN968" s="25"/>
      <c r="BO968" s="25"/>
      <c r="BP968" s="25"/>
    </row>
    <row r="969" spans="2:68" ht="13.5" customHeight="1" x14ac:dyDescent="0.2">
      <c r="B969" s="22"/>
      <c r="C969" s="23"/>
      <c r="D969" s="23"/>
      <c r="E969" s="23"/>
      <c r="F969" s="24"/>
      <c r="G969" s="24"/>
      <c r="H969" s="24"/>
      <c r="I969" s="24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7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I969" s="25"/>
      <c r="BJ969" s="25"/>
      <c r="BK969" s="25"/>
      <c r="BL969" s="24"/>
      <c r="BM969" s="24"/>
      <c r="BN969" s="25"/>
      <c r="BO969" s="25"/>
      <c r="BP969" s="25"/>
    </row>
    <row r="970" spans="2:68" ht="13.5" customHeight="1" x14ac:dyDescent="0.2">
      <c r="B970" s="22"/>
      <c r="C970" s="23"/>
      <c r="D970" s="23"/>
      <c r="E970" s="23"/>
      <c r="F970" s="24"/>
      <c r="G970" s="24"/>
      <c r="H970" s="24"/>
      <c r="I970" s="24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7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I970" s="25"/>
      <c r="BJ970" s="25"/>
      <c r="BK970" s="25"/>
      <c r="BL970" s="24"/>
      <c r="BM970" s="24"/>
      <c r="BN970" s="25"/>
      <c r="BO970" s="25"/>
      <c r="BP970" s="25"/>
    </row>
    <row r="971" spans="2:68" ht="13.5" customHeight="1" x14ac:dyDescent="0.2">
      <c r="B971" s="22"/>
      <c r="C971" s="23"/>
      <c r="D971" s="23"/>
      <c r="E971" s="23"/>
      <c r="F971" s="24"/>
      <c r="G971" s="24"/>
      <c r="H971" s="24"/>
      <c r="I971" s="24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7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I971" s="25"/>
      <c r="BJ971" s="25"/>
      <c r="BK971" s="25"/>
      <c r="BL971" s="24"/>
      <c r="BM971" s="24"/>
      <c r="BN971" s="25"/>
      <c r="BO971" s="25"/>
      <c r="BP971" s="25"/>
    </row>
    <row r="972" spans="2:68" ht="13.5" customHeight="1" x14ac:dyDescent="0.2">
      <c r="B972" s="22"/>
      <c r="C972" s="23"/>
      <c r="D972" s="23"/>
      <c r="E972" s="23"/>
      <c r="F972" s="24"/>
      <c r="G972" s="24"/>
      <c r="H972" s="24"/>
      <c r="I972" s="24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7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I972" s="25"/>
      <c r="BJ972" s="25"/>
      <c r="BK972" s="25"/>
      <c r="BL972" s="24"/>
      <c r="BM972" s="24"/>
      <c r="BN972" s="25"/>
      <c r="BO972" s="25"/>
      <c r="BP972" s="25"/>
    </row>
    <row r="973" spans="2:68" ht="13.5" customHeight="1" x14ac:dyDescent="0.2">
      <c r="B973" s="22"/>
      <c r="C973" s="23"/>
      <c r="D973" s="23"/>
      <c r="E973" s="23"/>
      <c r="F973" s="24"/>
      <c r="G973" s="24"/>
      <c r="H973" s="24"/>
      <c r="I973" s="24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7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I973" s="25"/>
      <c r="BJ973" s="25"/>
      <c r="BK973" s="25"/>
      <c r="BL973" s="24"/>
      <c r="BM973" s="24"/>
      <c r="BN973" s="25"/>
      <c r="BO973" s="25"/>
      <c r="BP973" s="25"/>
    </row>
    <row r="974" spans="2:68" ht="13.5" customHeight="1" x14ac:dyDescent="0.2">
      <c r="B974" s="22"/>
      <c r="C974" s="23"/>
      <c r="D974" s="23"/>
      <c r="E974" s="23"/>
      <c r="F974" s="24"/>
      <c r="G974" s="24"/>
      <c r="H974" s="24"/>
      <c r="I974" s="24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7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I974" s="25"/>
      <c r="BJ974" s="25"/>
      <c r="BK974" s="25"/>
      <c r="BL974" s="24"/>
      <c r="BM974" s="24"/>
      <c r="BN974" s="25"/>
      <c r="BO974" s="25"/>
      <c r="BP974" s="25"/>
    </row>
    <row r="975" spans="2:68" ht="13.5" customHeight="1" x14ac:dyDescent="0.2">
      <c r="B975" s="22"/>
      <c r="C975" s="23"/>
      <c r="D975" s="23"/>
      <c r="E975" s="23"/>
      <c r="F975" s="24"/>
      <c r="G975" s="24"/>
      <c r="H975" s="24"/>
      <c r="I975" s="24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7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I975" s="25"/>
      <c r="BJ975" s="25"/>
      <c r="BK975" s="25"/>
      <c r="BL975" s="24"/>
      <c r="BM975" s="24"/>
      <c r="BN975" s="25"/>
      <c r="BO975" s="25"/>
      <c r="BP975" s="25"/>
    </row>
    <row r="976" spans="2:68" ht="13.5" customHeight="1" x14ac:dyDescent="0.2">
      <c r="B976" s="22"/>
      <c r="C976" s="23"/>
      <c r="D976" s="23"/>
      <c r="E976" s="23"/>
      <c r="F976" s="24"/>
      <c r="G976" s="24"/>
      <c r="H976" s="24"/>
      <c r="I976" s="24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7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I976" s="25"/>
      <c r="BJ976" s="25"/>
      <c r="BK976" s="25"/>
      <c r="BL976" s="24"/>
      <c r="BM976" s="24"/>
      <c r="BN976" s="25"/>
      <c r="BO976" s="25"/>
      <c r="BP976" s="25"/>
    </row>
    <row r="977" spans="2:68" ht="13.5" customHeight="1" x14ac:dyDescent="0.2">
      <c r="B977" s="22"/>
      <c r="C977" s="23"/>
      <c r="D977" s="23"/>
      <c r="E977" s="23"/>
      <c r="F977" s="24"/>
      <c r="G977" s="24"/>
      <c r="H977" s="24"/>
      <c r="I977" s="24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7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I977" s="25"/>
      <c r="BJ977" s="25"/>
      <c r="BK977" s="25"/>
      <c r="BL977" s="24"/>
      <c r="BM977" s="24"/>
      <c r="BN977" s="25"/>
      <c r="BO977" s="25"/>
      <c r="BP977" s="25"/>
    </row>
    <row r="978" spans="2:68" ht="13.5" customHeight="1" x14ac:dyDescent="0.2">
      <c r="B978" s="22"/>
      <c r="C978" s="23"/>
      <c r="D978" s="23"/>
      <c r="E978" s="23"/>
      <c r="F978" s="24"/>
      <c r="G978" s="24"/>
      <c r="H978" s="24"/>
      <c r="I978" s="24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7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I978" s="25"/>
      <c r="BJ978" s="25"/>
      <c r="BK978" s="25"/>
      <c r="BL978" s="24"/>
      <c r="BM978" s="24"/>
      <c r="BN978" s="25"/>
      <c r="BO978" s="25"/>
      <c r="BP978" s="25"/>
    </row>
    <row r="979" spans="2:68" ht="13.5" customHeight="1" x14ac:dyDescent="0.2">
      <c r="B979" s="22"/>
      <c r="C979" s="23"/>
      <c r="D979" s="23"/>
      <c r="E979" s="23"/>
      <c r="F979" s="24"/>
      <c r="G979" s="24"/>
      <c r="H979" s="24"/>
      <c r="I979" s="24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7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I979" s="25"/>
      <c r="BJ979" s="25"/>
      <c r="BK979" s="25"/>
      <c r="BL979" s="24"/>
      <c r="BM979" s="24"/>
      <c r="BN979" s="25"/>
      <c r="BO979" s="25"/>
      <c r="BP979" s="25"/>
    </row>
    <row r="980" spans="2:68" ht="13.5" customHeight="1" x14ac:dyDescent="0.2">
      <c r="B980" s="22"/>
      <c r="C980" s="23"/>
      <c r="D980" s="23"/>
      <c r="E980" s="23"/>
      <c r="F980" s="24"/>
      <c r="G980" s="24"/>
      <c r="H980" s="24"/>
      <c r="I980" s="24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7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I980" s="25"/>
      <c r="BJ980" s="25"/>
      <c r="BK980" s="25"/>
      <c r="BL980" s="24"/>
      <c r="BM980" s="24"/>
      <c r="BN980" s="25"/>
      <c r="BO980" s="25"/>
      <c r="BP980" s="25"/>
    </row>
    <row r="981" spans="2:68" ht="13.5" customHeight="1" x14ac:dyDescent="0.2">
      <c r="B981" s="22"/>
      <c r="C981" s="23"/>
      <c r="D981" s="23"/>
      <c r="E981" s="23"/>
      <c r="F981" s="24"/>
      <c r="G981" s="24"/>
      <c r="H981" s="24"/>
      <c r="I981" s="24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7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I981" s="25"/>
      <c r="BJ981" s="25"/>
      <c r="BK981" s="25"/>
      <c r="BL981" s="24"/>
      <c r="BM981" s="24"/>
      <c r="BN981" s="25"/>
      <c r="BO981" s="25"/>
      <c r="BP981" s="25"/>
    </row>
    <row r="982" spans="2:68" ht="13.5" customHeight="1" x14ac:dyDescent="0.2">
      <c r="B982" s="22"/>
      <c r="C982" s="23"/>
      <c r="D982" s="23"/>
      <c r="E982" s="23"/>
      <c r="F982" s="24"/>
      <c r="G982" s="24"/>
      <c r="H982" s="24"/>
      <c r="I982" s="24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7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I982" s="25"/>
      <c r="BJ982" s="25"/>
      <c r="BK982" s="25"/>
      <c r="BL982" s="24"/>
      <c r="BM982" s="24"/>
      <c r="BN982" s="25"/>
      <c r="BO982" s="25"/>
      <c r="BP982" s="25"/>
    </row>
    <row r="983" spans="2:68" ht="13.5" customHeight="1" x14ac:dyDescent="0.2">
      <c r="B983" s="22"/>
      <c r="C983" s="23"/>
      <c r="D983" s="23"/>
      <c r="E983" s="23"/>
      <c r="F983" s="24"/>
      <c r="G983" s="24"/>
      <c r="H983" s="24"/>
      <c r="I983" s="24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7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I983" s="25"/>
      <c r="BJ983" s="25"/>
      <c r="BK983" s="25"/>
      <c r="BL983" s="24"/>
      <c r="BM983" s="24"/>
      <c r="BN983" s="25"/>
      <c r="BO983" s="25"/>
      <c r="BP983" s="25"/>
    </row>
    <row r="984" spans="2:68" ht="13.5" customHeight="1" x14ac:dyDescent="0.2">
      <c r="B984" s="22"/>
      <c r="C984" s="23"/>
      <c r="D984" s="23"/>
      <c r="E984" s="23"/>
      <c r="F984" s="24"/>
      <c r="G984" s="24"/>
      <c r="H984" s="24"/>
      <c r="I984" s="24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7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I984" s="25"/>
      <c r="BJ984" s="25"/>
      <c r="BK984" s="25"/>
      <c r="BL984" s="24"/>
      <c r="BM984" s="24"/>
      <c r="BN984" s="25"/>
      <c r="BO984" s="25"/>
      <c r="BP984" s="25"/>
    </row>
    <row r="985" spans="2:68" ht="13.5" customHeight="1" x14ac:dyDescent="0.2">
      <c r="B985" s="22"/>
      <c r="C985" s="23"/>
      <c r="D985" s="23"/>
      <c r="E985" s="23"/>
      <c r="F985" s="24"/>
      <c r="G985" s="24"/>
      <c r="H985" s="24"/>
      <c r="I985" s="24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7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I985" s="25"/>
      <c r="BJ985" s="25"/>
      <c r="BK985" s="25"/>
      <c r="BL985" s="24"/>
      <c r="BM985" s="24"/>
      <c r="BN985" s="25"/>
      <c r="BO985" s="25"/>
      <c r="BP985" s="25"/>
    </row>
    <row r="986" spans="2:68" ht="13.5" customHeight="1" x14ac:dyDescent="0.2">
      <c r="B986" s="22"/>
      <c r="C986" s="23"/>
      <c r="D986" s="23"/>
      <c r="E986" s="23"/>
      <c r="F986" s="24"/>
      <c r="G986" s="24"/>
      <c r="H986" s="24"/>
      <c r="I986" s="24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7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I986" s="25"/>
      <c r="BJ986" s="25"/>
      <c r="BK986" s="25"/>
      <c r="BL986" s="24"/>
      <c r="BM986" s="24"/>
      <c r="BN986" s="25"/>
      <c r="BO986" s="25"/>
      <c r="BP986" s="25"/>
    </row>
    <row r="987" spans="2:68" ht="13.5" customHeight="1" x14ac:dyDescent="0.2">
      <c r="B987" s="22"/>
      <c r="C987" s="23"/>
      <c r="D987" s="23"/>
      <c r="E987" s="23"/>
      <c r="F987" s="24"/>
      <c r="G987" s="24"/>
      <c r="H987" s="24"/>
      <c r="I987" s="24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7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I987" s="25"/>
      <c r="BJ987" s="25"/>
      <c r="BK987" s="25"/>
      <c r="BL987" s="24"/>
      <c r="BM987" s="24"/>
      <c r="BN987" s="25"/>
      <c r="BO987" s="25"/>
      <c r="BP987" s="25"/>
    </row>
    <row r="988" spans="2:68" ht="13.5" customHeight="1" x14ac:dyDescent="0.2">
      <c r="B988" s="22"/>
      <c r="C988" s="23"/>
      <c r="D988" s="23"/>
      <c r="E988" s="23"/>
      <c r="F988" s="24"/>
      <c r="G988" s="24"/>
      <c r="H988" s="24"/>
      <c r="I988" s="24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7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I988" s="25"/>
      <c r="BJ988" s="25"/>
      <c r="BK988" s="25"/>
      <c r="BL988" s="24"/>
      <c r="BM988" s="24"/>
      <c r="BN988" s="25"/>
      <c r="BO988" s="25"/>
      <c r="BP988" s="25"/>
    </row>
    <row r="989" spans="2:68" ht="13.5" customHeight="1" x14ac:dyDescent="0.2">
      <c r="B989" s="22"/>
      <c r="C989" s="23"/>
      <c r="D989" s="23"/>
      <c r="E989" s="23"/>
      <c r="F989" s="24"/>
      <c r="G989" s="24"/>
      <c r="H989" s="24"/>
      <c r="I989" s="24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7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I989" s="25"/>
      <c r="BJ989" s="25"/>
      <c r="BK989" s="25"/>
      <c r="BL989" s="24"/>
      <c r="BM989" s="24"/>
      <c r="BN989" s="25"/>
      <c r="BO989" s="25"/>
      <c r="BP989" s="25"/>
    </row>
    <row r="990" spans="2:68" ht="13.5" customHeight="1" x14ac:dyDescent="0.2">
      <c r="B990" s="22"/>
      <c r="C990" s="23"/>
      <c r="D990" s="23"/>
      <c r="E990" s="23"/>
      <c r="F990" s="24"/>
      <c r="G990" s="24"/>
      <c r="H990" s="24"/>
      <c r="I990" s="24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7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I990" s="25"/>
      <c r="BJ990" s="25"/>
      <c r="BK990" s="25"/>
      <c r="BL990" s="24"/>
      <c r="BM990" s="24"/>
      <c r="BN990" s="25"/>
      <c r="BO990" s="25"/>
      <c r="BP990" s="25"/>
    </row>
    <row r="991" spans="2:68" ht="13.5" customHeight="1" x14ac:dyDescent="0.2">
      <c r="B991" s="22"/>
      <c r="C991" s="23"/>
      <c r="D991" s="23"/>
      <c r="E991" s="23"/>
      <c r="F991" s="24"/>
      <c r="G991" s="24"/>
      <c r="H991" s="24"/>
      <c r="I991" s="24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7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I991" s="25"/>
      <c r="BJ991" s="25"/>
      <c r="BK991" s="25"/>
      <c r="BL991" s="24"/>
      <c r="BM991" s="24"/>
      <c r="BN991" s="25"/>
      <c r="BO991" s="25"/>
      <c r="BP991" s="25"/>
    </row>
    <row r="992" spans="2:68" ht="13.5" customHeight="1" x14ac:dyDescent="0.2">
      <c r="B992" s="22"/>
      <c r="C992" s="23"/>
      <c r="D992" s="23"/>
      <c r="E992" s="23"/>
      <c r="F992" s="24"/>
      <c r="G992" s="24"/>
      <c r="H992" s="24"/>
      <c r="I992" s="24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7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I992" s="25"/>
      <c r="BJ992" s="25"/>
      <c r="BK992" s="25"/>
      <c r="BL992" s="24"/>
      <c r="BM992" s="24"/>
      <c r="BN992" s="25"/>
      <c r="BO992" s="25"/>
      <c r="BP992" s="25"/>
    </row>
    <row r="993" spans="2:68" ht="13.5" customHeight="1" x14ac:dyDescent="0.2">
      <c r="B993" s="22"/>
      <c r="C993" s="23"/>
      <c r="D993" s="23"/>
      <c r="E993" s="23"/>
      <c r="F993" s="24"/>
      <c r="G993" s="24"/>
      <c r="H993" s="24"/>
      <c r="I993" s="24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7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I993" s="25"/>
      <c r="BJ993" s="25"/>
      <c r="BK993" s="25"/>
      <c r="BL993" s="24"/>
      <c r="BM993" s="24"/>
      <c r="BN993" s="25"/>
      <c r="BO993" s="25"/>
      <c r="BP993" s="25"/>
    </row>
    <row r="994" spans="2:68" ht="13.5" customHeight="1" x14ac:dyDescent="0.2">
      <c r="B994" s="22"/>
      <c r="C994" s="23"/>
      <c r="D994" s="23"/>
      <c r="E994" s="23"/>
      <c r="F994" s="24"/>
      <c r="G994" s="24"/>
      <c r="H994" s="24"/>
      <c r="I994" s="24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7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I994" s="25"/>
      <c r="BJ994" s="25"/>
      <c r="BK994" s="25"/>
      <c r="BL994" s="24"/>
      <c r="BM994" s="24"/>
      <c r="BN994" s="25"/>
      <c r="BO994" s="25"/>
      <c r="BP994" s="25"/>
    </row>
    <row r="995" spans="2:68" ht="13.5" customHeight="1" x14ac:dyDescent="0.2">
      <c r="B995" s="22"/>
      <c r="C995" s="23"/>
      <c r="D995" s="23"/>
      <c r="E995" s="23"/>
      <c r="F995" s="24"/>
      <c r="G995" s="24"/>
      <c r="H995" s="24"/>
      <c r="I995" s="24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7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I995" s="25"/>
      <c r="BJ995" s="25"/>
      <c r="BK995" s="25"/>
      <c r="BL995" s="24"/>
      <c r="BM995" s="24"/>
      <c r="BN995" s="25"/>
      <c r="BO995" s="25"/>
      <c r="BP995" s="25"/>
    </row>
    <row r="996" spans="2:68" ht="13.5" customHeight="1" x14ac:dyDescent="0.2">
      <c r="B996" s="22"/>
      <c r="C996" s="23"/>
      <c r="D996" s="23"/>
      <c r="E996" s="23"/>
      <c r="F996" s="24"/>
      <c r="G996" s="24"/>
      <c r="H996" s="24"/>
      <c r="I996" s="24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7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I996" s="25"/>
      <c r="BJ996" s="25"/>
      <c r="BK996" s="25"/>
      <c r="BL996" s="24"/>
      <c r="BM996" s="24"/>
      <c r="BN996" s="25"/>
      <c r="BO996" s="25"/>
      <c r="BP996" s="25"/>
    </row>
    <row r="997" spans="2:68" ht="13.5" customHeight="1" x14ac:dyDescent="0.2">
      <c r="B997" s="22"/>
      <c r="C997" s="23"/>
      <c r="D997" s="23"/>
      <c r="E997" s="23"/>
      <c r="F997" s="24"/>
      <c r="G997" s="24"/>
      <c r="H997" s="24"/>
      <c r="I997" s="24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7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I997" s="25"/>
      <c r="BJ997" s="25"/>
      <c r="BK997" s="25"/>
      <c r="BL997" s="24"/>
      <c r="BM997" s="24"/>
      <c r="BN997" s="25"/>
      <c r="BO997" s="25"/>
      <c r="BP997" s="25"/>
    </row>
    <row r="998" spans="2:68" ht="13.5" customHeight="1" x14ac:dyDescent="0.2">
      <c r="B998" s="22"/>
      <c r="C998" s="23"/>
      <c r="D998" s="23"/>
      <c r="E998" s="23"/>
      <c r="F998" s="24"/>
      <c r="G998" s="24"/>
      <c r="H998" s="24"/>
      <c r="I998" s="24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7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I998" s="25"/>
      <c r="BJ998" s="25"/>
      <c r="BK998" s="25"/>
      <c r="BL998" s="24"/>
      <c r="BM998" s="24"/>
      <c r="BN998" s="25"/>
      <c r="BO998" s="25"/>
      <c r="BP998" s="25"/>
    </row>
    <row r="999" spans="2:68" ht="13.5" customHeight="1" x14ac:dyDescent="0.2">
      <c r="B999" s="22"/>
      <c r="C999" s="23"/>
      <c r="D999" s="23"/>
      <c r="E999" s="23"/>
      <c r="F999" s="24"/>
      <c r="G999" s="24"/>
      <c r="H999" s="24"/>
      <c r="I999" s="24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7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I999" s="25"/>
      <c r="BJ999" s="25"/>
      <c r="BK999" s="25"/>
      <c r="BL999" s="24"/>
      <c r="BM999" s="24"/>
      <c r="BN999" s="25"/>
      <c r="BO999" s="25"/>
      <c r="BP999" s="25"/>
    </row>
    <row r="1000" spans="2:68" ht="13.5" customHeight="1" x14ac:dyDescent="0.2">
      <c r="B1000" s="22"/>
      <c r="C1000" s="23"/>
      <c r="D1000" s="23"/>
      <c r="E1000" s="23"/>
      <c r="F1000" s="24"/>
      <c r="G1000" s="24"/>
      <c r="H1000" s="24"/>
      <c r="I1000" s="24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7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I1000" s="25"/>
      <c r="BJ1000" s="25"/>
      <c r="BK1000" s="25"/>
      <c r="BL1000" s="24"/>
      <c r="BM1000" s="24"/>
      <c r="BN1000" s="25"/>
      <c r="BO1000" s="25"/>
      <c r="BP1000" s="25"/>
    </row>
  </sheetData>
  <conditionalFormatting sqref="AR1:AR1000 AU12 AX12 AU17 AX17 AU32 AX32 AU38 AX38 AU48 AX48 AU54 AX54 AU59 AX59 AU94 AX94 AU116 AX116 AU157 AX157 AU185 AX185">
    <cfRule type="cellIs" dxfId="4" priority="1" operator="lessThanOrEqual">
      <formula>0.5</formula>
    </cfRule>
  </conditionalFormatting>
  <conditionalFormatting sqref="AU1:AU1000">
    <cfRule type="cellIs" dxfId="3" priority="2" operator="lessThanOrEqual">
      <formula>0.5</formula>
    </cfRule>
  </conditionalFormatting>
  <conditionalFormatting sqref="AU1:AU1000">
    <cfRule type="cellIs" dxfId="2" priority="3" operator="greaterThan">
      <formula>0.5</formula>
    </cfRule>
  </conditionalFormatting>
  <conditionalFormatting sqref="S1:S1000">
    <cfRule type="cellIs" dxfId="1" priority="4" operator="lessThanOrEqual">
      <formula>0.05</formula>
    </cfRule>
  </conditionalFormatting>
  <conditionalFormatting sqref="S1:S1000">
    <cfRule type="cellIs" dxfId="0" priority="5" operator="greaterThan">
      <formula>0.05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Z1000"/>
  <sheetViews>
    <sheetView tabSelected="1" workbookViewId="0">
      <selection sqref="A1:C1"/>
    </sheetView>
  </sheetViews>
  <sheetFormatPr baseColWidth="10" defaultColWidth="14.5" defaultRowHeight="15" customHeight="1" x14ac:dyDescent="0.2"/>
  <cols>
    <col min="1" max="1" width="24.5" customWidth="1"/>
    <col min="2" max="2" width="24.83203125" customWidth="1"/>
    <col min="3" max="3" width="14.1640625" customWidth="1"/>
    <col min="4" max="11" width="12.5" customWidth="1"/>
    <col min="12" max="12" width="13.6640625" customWidth="1"/>
    <col min="13" max="15" width="12.5" customWidth="1"/>
    <col min="16" max="26" width="8.5" customWidth="1"/>
  </cols>
  <sheetData>
    <row r="1" spans="1:26" ht="32.25" customHeight="1" x14ac:dyDescent="0.25">
      <c r="A1" s="64" t="s">
        <v>608</v>
      </c>
      <c r="B1" s="65"/>
      <c r="C1" s="65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63" customHeight="1" x14ac:dyDescent="0.2">
      <c r="A2" s="41" t="s">
        <v>609</v>
      </c>
      <c r="B2" s="41" t="s">
        <v>610</v>
      </c>
      <c r="C2" s="41" t="s">
        <v>611</v>
      </c>
      <c r="D2" s="42" t="s">
        <v>612</v>
      </c>
      <c r="E2" s="43" t="s">
        <v>613</v>
      </c>
      <c r="F2" s="44" t="s">
        <v>614</v>
      </c>
      <c r="G2" s="45" t="s">
        <v>613</v>
      </c>
      <c r="H2" s="46" t="s">
        <v>615</v>
      </c>
      <c r="I2" s="47" t="s">
        <v>616</v>
      </c>
      <c r="J2" s="48" t="s">
        <v>617</v>
      </c>
      <c r="K2" s="49" t="s">
        <v>616</v>
      </c>
      <c r="L2" s="50" t="s">
        <v>618</v>
      </c>
      <c r="M2" s="50" t="s">
        <v>616</v>
      </c>
      <c r="N2" s="51" t="s">
        <v>619</v>
      </c>
      <c r="O2" s="51" t="s">
        <v>613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3.5" customHeight="1" x14ac:dyDescent="0.2">
      <c r="B3" s="29" t="str">
        <f>'Data Calculations'!G6</f>
        <v>Xifeng S M 01</v>
      </c>
      <c r="C3" s="29">
        <f>'Data Calculations'!B4</f>
        <v>1</v>
      </c>
      <c r="D3" s="29">
        <f>'Data Calculations'!AQ4</f>
        <v>-8.0500000000000007</v>
      </c>
      <c r="E3" s="29" t="e">
        <f>'Data Calculations'!AR4</f>
        <v>#DIV/0!</v>
      </c>
      <c r="F3" s="29">
        <f>'Data Calculations'!AT4</f>
        <v>-4.05</v>
      </c>
      <c r="G3" s="29" t="e">
        <f>'Data Calculations'!AU4</f>
        <v>#DIV/0!</v>
      </c>
      <c r="H3" s="29">
        <f>'Data Calculations'!AZ4</f>
        <v>0.56399999999999995</v>
      </c>
      <c r="I3" s="29" t="e">
        <f>'Data Calculations'!BA4</f>
        <v>#DIV/0!</v>
      </c>
      <c r="J3" s="29">
        <f>'Data Calculations'!BE4</f>
        <v>0.22900000000000001</v>
      </c>
      <c r="K3" s="29" t="e">
        <f>'Data Calculations'!BF4</f>
        <v>#DIV/0!</v>
      </c>
      <c r="L3" s="29">
        <f>'Data Calculations'!BJ4</f>
        <v>35.663622851286505</v>
      </c>
      <c r="M3" s="29" t="e">
        <f>'Data Calculations'!BK4</f>
        <v>#DIV/0!</v>
      </c>
      <c r="N3" s="29">
        <f>'Data Calculations'!BO4</f>
        <v>-0.36046132730598401</v>
      </c>
      <c r="O3" s="29" t="e">
        <f>'Data Calculations'!BP4</f>
        <v>#DIV/0!</v>
      </c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3.5" customHeight="1" x14ac:dyDescent="0.2">
      <c r="B4" s="29" t="str">
        <f>'Data Calculations'!G10</f>
        <v>Xifeng S M 02</v>
      </c>
      <c r="C4" s="29">
        <f>'Data Calculations'!B8</f>
        <v>1</v>
      </c>
      <c r="D4" s="29">
        <f>'Data Calculations'!AQ8</f>
        <v>-7.36</v>
      </c>
      <c r="E4" s="29" t="e">
        <f>'Data Calculations'!AR8</f>
        <v>#DIV/0!</v>
      </c>
      <c r="F4" s="29">
        <f>'Data Calculations'!AT8</f>
        <v>-3.6</v>
      </c>
      <c r="G4" s="29" t="e">
        <f>'Data Calculations'!AU8</f>
        <v>#DIV/0!</v>
      </c>
      <c r="H4" s="29">
        <f>'Data Calculations'!AZ8</f>
        <v>0.57499999999999996</v>
      </c>
      <c r="I4" s="29" t="e">
        <f>'Data Calculations'!BA8</f>
        <v>#DIV/0!</v>
      </c>
      <c r="J4" s="29">
        <f>'Data Calculations'!BE8</f>
        <v>0.16900000000000001</v>
      </c>
      <c r="K4" s="29" t="e">
        <f>'Data Calculations'!BF8</f>
        <v>#DIV/0!</v>
      </c>
      <c r="L4" s="29">
        <f>'Data Calculations'!BJ8</f>
        <v>31.602537747691258</v>
      </c>
      <c r="M4" s="29" t="e">
        <f>'Data Calculations'!BK8</f>
        <v>#DIV/0!</v>
      </c>
      <c r="N4" s="29">
        <f>'Data Calculations'!BO8</f>
        <v>-0.68393017409300683</v>
      </c>
      <c r="O4" s="29" t="e">
        <f>'Data Calculations'!BP8</f>
        <v>#DIV/0!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3.5" customHeight="1" x14ac:dyDescent="0.2">
      <c r="B5" s="29" t="str">
        <f>'Data Calculations'!G14</f>
        <v>Xifeng S M 03</v>
      </c>
      <c r="C5" s="29">
        <f>'Data Calculations'!B12</f>
        <v>1</v>
      </c>
      <c r="D5" s="29">
        <f>'Data Calculations'!AQ12</f>
        <v>-7.55</v>
      </c>
      <c r="E5" s="29" t="e">
        <f>'Data Calculations'!AR12</f>
        <v>#DIV/0!</v>
      </c>
      <c r="F5" s="29">
        <f>'Data Calculations'!AT12</f>
        <v>-3.22</v>
      </c>
      <c r="G5" s="29" t="e">
        <f>'Data Calculations'!AU12</f>
        <v>#DIV/0!</v>
      </c>
      <c r="H5" s="29">
        <f>'Data Calculations'!AZ12</f>
        <v>0.51700000000000002</v>
      </c>
      <c r="I5" s="29" t="e">
        <f>'Data Calculations'!BA12</f>
        <v>#DIV/0!</v>
      </c>
      <c r="J5" s="29">
        <f>'Data Calculations'!BE12</f>
        <v>0.17699999999999999</v>
      </c>
      <c r="K5" s="29">
        <f>'Data Calculations'!BF12</f>
        <v>0</v>
      </c>
      <c r="L5" s="29">
        <f>'Data Calculations'!BJ12</f>
        <v>55.047347068177203</v>
      </c>
      <c r="M5" s="29" t="e">
        <f>'Data Calculations'!BK12</f>
        <v>#DIV/0!</v>
      </c>
      <c r="N5" s="29">
        <f>'Data Calculations'!BO12</f>
        <v>3.8941321533606015</v>
      </c>
      <c r="O5" s="29">
        <f>'Data Calculations'!BP12</f>
        <v>0</v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3.5" customHeight="1" x14ac:dyDescent="0.2">
      <c r="B6" s="29" t="str">
        <f>'Data Calculations'!G19</f>
        <v>Xifeng S M 04</v>
      </c>
      <c r="C6" s="29">
        <f>'Data Calculations'!B17</f>
        <v>1</v>
      </c>
      <c r="D6" s="29">
        <f>'Data Calculations'!AQ17</f>
        <v>-9.65</v>
      </c>
      <c r="E6" s="29" t="e">
        <f>'Data Calculations'!AR17</f>
        <v>#DIV/0!</v>
      </c>
      <c r="F6" s="29">
        <f>'Data Calculations'!AT17</f>
        <v>-8.4700000000000006</v>
      </c>
      <c r="G6" s="29" t="e">
        <f>'Data Calculations'!AU17</f>
        <v>#DIV/0!</v>
      </c>
      <c r="H6" s="29">
        <f>'Data Calculations'!AZ17</f>
        <v>0.55200000000000005</v>
      </c>
      <c r="I6" s="29" t="e">
        <f>'Data Calculations'!BA17</f>
        <v>#DIV/0!</v>
      </c>
      <c r="J6" s="29">
        <f>'Data Calculations'!BE17</f>
        <v>0.36199999999999999</v>
      </c>
      <c r="K6" s="29" t="e">
        <f>'Data Calculations'!BF17</f>
        <v>#DIV/0!</v>
      </c>
      <c r="L6" s="29">
        <f>'Data Calculations'!BJ17</f>
        <v>40.284532287287618</v>
      </c>
      <c r="M6" s="29" t="e">
        <f>'Data Calculations'!BK17</f>
        <v>#DIV/0!</v>
      </c>
      <c r="N6" s="29">
        <f>'Data Calculations'!BO17</f>
        <v>-3.9501984014424352</v>
      </c>
      <c r="O6" s="29">
        <f>'Data Calculations'!BP17</f>
        <v>0</v>
      </c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3.5" customHeight="1" x14ac:dyDescent="0.2">
      <c r="B7" s="29" t="str">
        <f>'Data Calculations'!G25</f>
        <v>Xifeng S M 05</v>
      </c>
      <c r="C7" s="29">
        <f>'Data Calculations'!B23</f>
        <v>1</v>
      </c>
      <c r="D7" s="29">
        <f>'Data Calculations'!AQ23</f>
        <v>-9.11</v>
      </c>
      <c r="E7" s="29" t="e">
        <f>'Data Calculations'!AR23</f>
        <v>#DIV/0!</v>
      </c>
      <c r="F7" s="29">
        <f>'Data Calculations'!AT23</f>
        <v>-3.83</v>
      </c>
      <c r="G7" s="29" t="e">
        <f>'Data Calculations'!AU23</f>
        <v>#DIV/0!</v>
      </c>
      <c r="H7" s="29">
        <f>'Data Calculations'!AZ23</f>
        <v>0.53700000000000003</v>
      </c>
      <c r="I7" s="29" t="e">
        <f>'Data Calculations'!BA23</f>
        <v>#DIV/0!</v>
      </c>
      <c r="J7" s="29">
        <f>'Data Calculations'!BE23</f>
        <v>0.16700000000000001</v>
      </c>
      <c r="K7" s="29" t="e">
        <f>'Data Calculations'!BF23</f>
        <v>#DIV/0!</v>
      </c>
      <c r="L7" s="29">
        <f>'Data Calculations'!BJ23</f>
        <v>46.363337508707161</v>
      </c>
      <c r="M7" s="29" t="e">
        <f>'Data Calculations'!BK23</f>
        <v>#DIV/0!</v>
      </c>
      <c r="N7" s="29">
        <f>'Data Calculations'!BO23</f>
        <v>1.7942216543990526</v>
      </c>
      <c r="O7" s="29" t="e">
        <f>'Data Calculations'!BP23</f>
        <v>#DIV/0!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3.5" customHeight="1" x14ac:dyDescent="0.2">
      <c r="B8" s="29" t="str">
        <f>'Data Calculations'!G29</f>
        <v>Xifeng S M 06</v>
      </c>
      <c r="C8" s="29">
        <f>'Data Calculations'!B27</f>
        <v>2</v>
      </c>
      <c r="D8" s="29">
        <f>'Data Calculations'!AQ27</f>
        <v>-6.6899999999999995</v>
      </c>
      <c r="E8" s="29">
        <f>'Data Calculations'!AR27</f>
        <v>0.19798989873223347</v>
      </c>
      <c r="F8" s="29">
        <f>'Data Calculations'!AT27</f>
        <v>-6.46</v>
      </c>
      <c r="G8" s="29">
        <f>'Data Calculations'!AU27</f>
        <v>0.26870057685088861</v>
      </c>
      <c r="H8" s="29">
        <f>'Data Calculations'!AZ27</f>
        <v>0.63050000000000006</v>
      </c>
      <c r="I8" s="29">
        <f>'Data Calculations'!BA27</f>
        <v>1.6500000000000015E-2</v>
      </c>
      <c r="J8" s="29">
        <f>'Data Calculations'!BE27</f>
        <v>2.5385</v>
      </c>
      <c r="K8" s="29">
        <f>'Data Calculations'!BF27</f>
        <v>2.1645000000000008</v>
      </c>
      <c r="L8" s="29">
        <f>'Data Calculations'!BJ27</f>
        <v>13.434259364894018</v>
      </c>
      <c r="M8" s="29">
        <f>'Data Calculations'!BK27</f>
        <v>4.9633353773710089</v>
      </c>
      <c r="N8" s="29">
        <f>'Data Calculations'!BO27</f>
        <v>-7.2762489357783124</v>
      </c>
      <c r="O8" s="29">
        <f>'Data Calculations'!BP27</f>
        <v>0.88399150127270154</v>
      </c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3.5" customHeight="1" x14ac:dyDescent="0.2">
      <c r="B9" s="29" t="str">
        <f>'Data Calculations'!G34</f>
        <v>Xifeng S M 07</v>
      </c>
      <c r="C9" s="29">
        <f>'Data Calculations'!B32</f>
        <v>1</v>
      </c>
      <c r="D9" s="29">
        <f>'Data Calculations'!AQ32</f>
        <v>-5.98</v>
      </c>
      <c r="E9" s="29" t="e">
        <f>'Data Calculations'!AR32</f>
        <v>#DIV/0!</v>
      </c>
      <c r="F9" s="29">
        <f>'Data Calculations'!AT32</f>
        <v>-2.84</v>
      </c>
      <c r="G9" s="29" t="e">
        <f>'Data Calculations'!AU32</f>
        <v>#DIV/0!</v>
      </c>
      <c r="H9" s="29">
        <f>'Data Calculations'!AZ32</f>
        <v>0.58199999999999996</v>
      </c>
      <c r="I9" s="29" t="e">
        <f>'Data Calculations'!BA32</f>
        <v>#DIV/0!</v>
      </c>
      <c r="J9" s="29">
        <f>'Data Calculations'!BE32</f>
        <v>0.27900000000000003</v>
      </c>
      <c r="K9" s="29" t="e">
        <f>'Data Calculations'!BF32</f>
        <v>#DIV/0!</v>
      </c>
      <c r="L9" s="29">
        <f>'Data Calculations'!BJ32</f>
        <v>29.100128514308381</v>
      </c>
      <c r="M9" s="29" t="e">
        <f>'Data Calculations'!BK32</f>
        <v>#DIV/0!</v>
      </c>
      <c r="N9" s="29">
        <f>'Data Calculations'!BO32</f>
        <v>-0.40105491362839985</v>
      </c>
      <c r="O9" s="29">
        <f>'Data Calculations'!BP32</f>
        <v>0</v>
      </c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3.5" customHeight="1" x14ac:dyDescent="0.2">
      <c r="B10" s="29" t="str">
        <f>'Data Calculations'!G40</f>
        <v>Xifeng S M 08</v>
      </c>
      <c r="C10" s="29">
        <f>'Data Calculations'!B38</f>
        <v>1</v>
      </c>
      <c r="D10" s="29">
        <f>'Data Calculations'!AQ38</f>
        <v>-6.65</v>
      </c>
      <c r="E10" s="29" t="e">
        <f>'Data Calculations'!AR38</f>
        <v>#DIV/0!</v>
      </c>
      <c r="F10" s="29">
        <f>'Data Calculations'!AT38</f>
        <v>-9.4</v>
      </c>
      <c r="G10" s="29" t="e">
        <f>'Data Calculations'!AU38</f>
        <v>#DIV/0!</v>
      </c>
      <c r="H10" s="29">
        <f>'Data Calculations'!AZ38</f>
        <v>0.64100000000000001</v>
      </c>
      <c r="I10" s="29" t="e">
        <f>'Data Calculations'!BA38</f>
        <v>#DIV/0!</v>
      </c>
      <c r="J10" s="29">
        <f>'Data Calculations'!BE38</f>
        <v>3.2256666666666667</v>
      </c>
      <c r="K10" s="29" t="e">
        <f>'Data Calculations'!BF38</f>
        <v>#DIV/0!</v>
      </c>
      <c r="L10" s="29">
        <f>'Data Calculations'!BJ38</f>
        <v>23.61802288043101</v>
      </c>
      <c r="M10" s="29" t="e">
        <f>'Data Calculations'!BK38</f>
        <v>#DIV/0!</v>
      </c>
      <c r="N10" s="29">
        <f>'Data Calculations'!BO38</f>
        <v>-7.4623296068585887</v>
      </c>
      <c r="O10" s="29">
        <f>'Data Calculations'!BP38</f>
        <v>0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3.5" customHeight="1" x14ac:dyDescent="0.2">
      <c r="B11" s="29" t="str">
        <f>'Data Calculations'!G46</f>
        <v>Xifeng S M 09</v>
      </c>
      <c r="C11" s="29">
        <f>'Data Calculations'!B44</f>
        <v>1</v>
      </c>
      <c r="D11" s="29">
        <f>'Data Calculations'!AQ44</f>
        <v>-6.56</v>
      </c>
      <c r="E11" s="29" t="e">
        <f>'Data Calculations'!AR44</f>
        <v>#DIV/0!</v>
      </c>
      <c r="F11" s="29">
        <f>'Data Calculations'!AT44</f>
        <v>-8.1300000000000008</v>
      </c>
      <c r="G11" s="29" t="e">
        <f>'Data Calculations'!AU44</f>
        <v>#DIV/0!</v>
      </c>
      <c r="H11" s="29">
        <f>'Data Calculations'!AZ44</f>
        <v>0.61</v>
      </c>
      <c r="I11" s="29" t="e">
        <f>'Data Calculations'!BA44</f>
        <v>#DIV/0!</v>
      </c>
      <c r="J11" s="29">
        <f>'Data Calculations'!BE44</f>
        <v>0.29499999999999998</v>
      </c>
      <c r="K11" s="29" t="e">
        <f>'Data Calculations'!BF44</f>
        <v>#DIV/0!</v>
      </c>
      <c r="L11" s="29">
        <f>'Data Calculations'!BJ44</f>
        <v>19.673520290101919</v>
      </c>
      <c r="M11" s="29" t="e">
        <f>'Data Calculations'!BK44</f>
        <v>#DIV/0!</v>
      </c>
      <c r="N11" s="29">
        <f>'Data Calculations'!BO44</f>
        <v>-7.60189915212095</v>
      </c>
      <c r="O11" s="29" t="e">
        <f>'Data Calculations'!BP44</f>
        <v>#DIV/0!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3.5" customHeight="1" x14ac:dyDescent="0.2">
      <c r="B12" s="29" t="str">
        <f>'Data Calculations'!G50</f>
        <v>Xifeng S M 10</v>
      </c>
      <c r="C12" s="29">
        <f>'Data Calculations'!B48</f>
        <v>1</v>
      </c>
      <c r="D12" s="29">
        <f>'Data Calculations'!AQ48</f>
        <v>-8.25</v>
      </c>
      <c r="E12" s="29" t="e">
        <f>'Data Calculations'!AR48</f>
        <v>#DIV/0!</v>
      </c>
      <c r="F12" s="29">
        <f>'Data Calculations'!AT48</f>
        <v>-3.44</v>
      </c>
      <c r="G12" s="29" t="e">
        <f>'Data Calculations'!AU48</f>
        <v>#DIV/0!</v>
      </c>
      <c r="H12" s="29">
        <f>'Data Calculations'!AZ48</f>
        <v>0.58799999999999997</v>
      </c>
      <c r="I12" s="29" t="e">
        <f>'Data Calculations'!BA48</f>
        <v>#DIV/0!</v>
      </c>
      <c r="J12" s="29">
        <f>'Data Calculations'!BE48</f>
        <v>0.318</v>
      </c>
      <c r="K12" s="29" t="e">
        <f>'Data Calculations'!BF48</f>
        <v>#DIV/0!</v>
      </c>
      <c r="L12" s="29">
        <f>'Data Calculations'!BJ48</f>
        <v>27.003570524519205</v>
      </c>
      <c r="M12" s="29" t="e">
        <f>'Data Calculations'!BK48</f>
        <v>#DIV/0!</v>
      </c>
      <c r="N12" s="29">
        <f>'Data Calculations'!BO48</f>
        <v>-1.4263493584489879</v>
      </c>
      <c r="O12" s="29">
        <f>'Data Calculations'!BP48</f>
        <v>0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3.5" customHeight="1" x14ac:dyDescent="0.2">
      <c r="B13" s="29" t="str">
        <f>'Data Calculations'!G56</f>
        <v>Xifeng S M 11</v>
      </c>
      <c r="C13" s="29">
        <f>'Data Calculations'!B54</f>
        <v>1</v>
      </c>
      <c r="D13" s="29">
        <f>'Data Calculations'!AQ54</f>
        <v>-6.23</v>
      </c>
      <c r="E13" s="29" t="e">
        <f>'Data Calculations'!AR54</f>
        <v>#DIV/0!</v>
      </c>
      <c r="F13" s="29">
        <f>'Data Calculations'!AT54</f>
        <v>-9.98</v>
      </c>
      <c r="G13" s="29" t="e">
        <f>'Data Calculations'!AU54</f>
        <v>#DIV/0!</v>
      </c>
      <c r="H13" s="29">
        <f>'Data Calculations'!AZ54</f>
        <v>0.55800000000000005</v>
      </c>
      <c r="I13" s="29" t="e">
        <f>'Data Calculations'!BA54</f>
        <v>#DIV/0!</v>
      </c>
      <c r="J13" s="29">
        <f>'Data Calculations'!BE54</f>
        <v>0.27400000000000002</v>
      </c>
      <c r="K13" s="29" t="e">
        <f>'Data Calculations'!BF54</f>
        <v>#DIV/0!</v>
      </c>
      <c r="L13" s="29">
        <f>'Data Calculations'!BJ54</f>
        <v>37.948341714998207</v>
      </c>
      <c r="M13" s="29" t="e">
        <f>'Data Calculations'!BK54</f>
        <v>#DIV/0!</v>
      </c>
      <c r="N13" s="29">
        <f>'Data Calculations'!BO54</f>
        <v>-5.8865122360986106</v>
      </c>
      <c r="O13" s="29">
        <f>'Data Calculations'!BP54</f>
        <v>0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3.5" customHeight="1" x14ac:dyDescent="0.2">
      <c r="B14" s="29" t="str">
        <f>'Data Calculations'!G61</f>
        <v>Xifeng S M 12</v>
      </c>
      <c r="C14" s="29">
        <f>'Data Calculations'!B59</f>
        <v>1</v>
      </c>
      <c r="D14" s="29">
        <f>'Data Calculations'!AQ59</f>
        <v>-8.6349999999999998</v>
      </c>
      <c r="E14" s="29">
        <f>'Data Calculations'!AR59</f>
        <v>0.57275649276110263</v>
      </c>
      <c r="F14" s="29">
        <f>'Data Calculations'!AT59</f>
        <v>-7.32</v>
      </c>
      <c r="G14" s="29">
        <f>'Data Calculations'!AU59</f>
        <v>3.0264170234784231</v>
      </c>
      <c r="H14" s="29">
        <f>'Data Calculations'!AZ59</f>
        <v>0.60499999999999998</v>
      </c>
      <c r="I14" s="29" t="e">
        <f>'Data Calculations'!BA59</f>
        <v>#DIV/0!</v>
      </c>
      <c r="J14" s="29">
        <f>'Data Calculations'!BE59</f>
        <v>0.35499999999999998</v>
      </c>
      <c r="K14" s="29" t="e">
        <f>'Data Calculations'!BF59</f>
        <v>#DIV/0!</v>
      </c>
      <c r="L14" s="29">
        <f>'Data Calculations'!BJ59</f>
        <v>21.292236438099451</v>
      </c>
      <c r="M14" s="29" t="e">
        <f>'Data Calculations'!BK59</f>
        <v>#DIV/0!</v>
      </c>
      <c r="N14" s="29">
        <f>'Data Calculations'!BO59</f>
        <v>-4.3173308735654246</v>
      </c>
      <c r="O14" s="29">
        <f>'Data Calculations'!BP59</f>
        <v>0</v>
      </c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3.5" customHeight="1" x14ac:dyDescent="0.2">
      <c r="B15" s="29" t="str">
        <f>'Data Calculations'!G66</f>
        <v>Xifeng S M 13</v>
      </c>
      <c r="C15" s="29">
        <f>'Data Calculations'!B64</f>
        <v>1</v>
      </c>
      <c r="D15" s="29">
        <f>'Data Calculations'!AQ64</f>
        <v>-6.17</v>
      </c>
      <c r="E15" s="29" t="e">
        <f>'Data Calculations'!AR64</f>
        <v>#DIV/0!</v>
      </c>
      <c r="F15" s="29">
        <f>'Data Calculations'!AT64</f>
        <v>-7.9</v>
      </c>
      <c r="G15" s="29" t="e">
        <f>'Data Calculations'!AU64</f>
        <v>#DIV/0!</v>
      </c>
      <c r="H15" s="29">
        <f>'Data Calculations'!AZ64</f>
        <v>0.61899999999999999</v>
      </c>
      <c r="I15" s="29" t="e">
        <f>'Data Calculations'!BA64</f>
        <v>#DIV/0!</v>
      </c>
      <c r="J15" s="29">
        <f>'Data Calculations'!BE64</f>
        <v>0.23200000000000001</v>
      </c>
      <c r="K15" s="29" t="e">
        <f>'Data Calculations'!BF64</f>
        <v>#DIV/0!</v>
      </c>
      <c r="L15" s="29">
        <f>'Data Calculations'!BJ64</f>
        <v>16.825898145649944</v>
      </c>
      <c r="M15" s="29" t="e">
        <f>'Data Calculations'!BK64</f>
        <v>#DIV/0!</v>
      </c>
      <c r="N15" s="29">
        <f>'Data Calculations'!BO64</f>
        <v>-7.973704248125614</v>
      </c>
      <c r="O15" s="29" t="e">
        <f>'Data Calculations'!BP64</f>
        <v>#DIV/0!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3.5" customHeight="1" x14ac:dyDescent="0.2">
      <c r="B16" s="29" t="str">
        <f>'Data Calculations'!G70</f>
        <v>Xifeng S M 14</v>
      </c>
      <c r="C16" s="29">
        <f>'Data Calculations'!B68</f>
        <v>1</v>
      </c>
      <c r="D16" s="29">
        <f>'Data Calculations'!AQ68</f>
        <v>-8.77</v>
      </c>
      <c r="E16" s="29" t="e">
        <f>'Data Calculations'!AR68</f>
        <v>#DIV/0!</v>
      </c>
      <c r="F16" s="29">
        <f>'Data Calculations'!AT68</f>
        <v>-2.96</v>
      </c>
      <c r="G16" s="29" t="e">
        <f>'Data Calculations'!AU68</f>
        <v>#DIV/0!</v>
      </c>
      <c r="H16" s="29">
        <f>'Data Calculations'!AZ68</f>
        <v>0.54200000000000004</v>
      </c>
      <c r="I16" s="29" t="e">
        <f>'Data Calculations'!BA68</f>
        <v>#DIV/0!</v>
      </c>
      <c r="J16" s="29">
        <f>'Data Calculations'!BE68</f>
        <v>0.34</v>
      </c>
      <c r="K16" s="29" t="e">
        <f>'Data Calculations'!BF68</f>
        <v>#DIV/0!</v>
      </c>
      <c r="L16" s="29">
        <f>'Data Calculations'!BJ68</f>
        <v>44.297941994098721</v>
      </c>
      <c r="M16" s="29" t="e">
        <f>'Data Calculations'!BK68</f>
        <v>#DIV/0!</v>
      </c>
      <c r="N16" s="29">
        <f>'Data Calculations'!BO68</f>
        <v>2.3071616329040125</v>
      </c>
      <c r="O16" s="29" t="e">
        <f>'Data Calculations'!BP68</f>
        <v>#DIV/0!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3.5" customHeight="1" x14ac:dyDescent="0.2">
      <c r="B17" s="29" t="str">
        <f>'Data Calculations'!G74</f>
        <v>Xifeng S M 15</v>
      </c>
      <c r="C17" s="29">
        <f>'Data Calculations'!B72</f>
        <v>3</v>
      </c>
      <c r="D17" s="29">
        <f>'Data Calculations'!AQ72</f>
        <v>-6.5100000000000007</v>
      </c>
      <c r="E17" s="29">
        <f>'Data Calculations'!AR72</f>
        <v>9.9999999999997868E-3</v>
      </c>
      <c r="F17" s="29">
        <f>'Data Calculations'!AT72</f>
        <v>-4.8299999999999992</v>
      </c>
      <c r="G17" s="29">
        <f>'Data Calculations'!AU72</f>
        <v>7.0000000000000034E-2</v>
      </c>
      <c r="H17" s="29">
        <f>'Data Calculations'!AZ72</f>
        <v>0.57266666666666666</v>
      </c>
      <c r="I17" s="29">
        <f>'Data Calculations'!BA72</f>
        <v>1.8976593769987032E-2</v>
      </c>
      <c r="J17" s="29">
        <f>'Data Calculations'!BE72</f>
        <v>0.20899999999999999</v>
      </c>
      <c r="K17" s="29">
        <f>'Data Calculations'!BF72</f>
        <v>4.8850110883531611E-2</v>
      </c>
      <c r="L17" s="29">
        <f>'Data Calculations'!BJ72</f>
        <v>32.912172212012457</v>
      </c>
      <c r="M17" s="29">
        <f>'Data Calculations'!BK72</f>
        <v>6.8039181750409066</v>
      </c>
      <c r="N17" s="29">
        <f>'Data Calculations'!BO72</f>
        <v>-1.7255688736966022</v>
      </c>
      <c r="O17" s="29">
        <f>'Data Calculations'!BP72</f>
        <v>1.3182208812410918</v>
      </c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3.5" customHeight="1" x14ac:dyDescent="0.2">
      <c r="B18" s="29" t="str">
        <f>'Data Calculations'!G80</f>
        <v>Xifeng S M 16</v>
      </c>
      <c r="C18" s="29">
        <f>'Data Calculations'!B78</f>
        <v>1</v>
      </c>
      <c r="D18" s="29">
        <f>'Data Calculations'!AQ78</f>
        <v>-6.21</v>
      </c>
      <c r="E18" s="29" t="e">
        <f>'Data Calculations'!AR78</f>
        <v>#DIV/0!</v>
      </c>
      <c r="F18" s="29">
        <f>'Data Calculations'!AT78</f>
        <v>-5.61</v>
      </c>
      <c r="G18" s="29" t="e">
        <f>'Data Calculations'!AU78</f>
        <v>#DIV/0!</v>
      </c>
      <c r="H18" s="29">
        <f>'Data Calculations'!AZ78</f>
        <v>0.63</v>
      </c>
      <c r="I18" s="29" t="e">
        <f>'Data Calculations'!BA78</f>
        <v>#DIV/0!</v>
      </c>
      <c r="J18" s="29">
        <f>'Data Calculations'!BE78</f>
        <v>0.27500000000000002</v>
      </c>
      <c r="K18" s="29" t="e">
        <f>'Data Calculations'!BF78</f>
        <v>#DIV/0!</v>
      </c>
      <c r="L18" s="29">
        <f>'Data Calculations'!BJ78</f>
        <v>13.455752110555466</v>
      </c>
      <c r="M18" s="29" t="e">
        <f>'Data Calculations'!BK78</f>
        <v>#DIV/0!</v>
      </c>
      <c r="N18" s="29">
        <f>'Data Calculations'!BO78</f>
        <v>-6.3956212135249189</v>
      </c>
      <c r="O18" s="29" t="e">
        <f>'Data Calculations'!BP78</f>
        <v>#DIV/0!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3.5" customHeight="1" x14ac:dyDescent="0.2">
      <c r="B19" s="29" t="str">
        <f>'Data Calculations'!G84</f>
        <v>Xifeng S M 17</v>
      </c>
      <c r="C19" s="29">
        <f>'Data Calculations'!B82</f>
        <v>1</v>
      </c>
      <c r="D19" s="29">
        <f>'Data Calculations'!AQ82</f>
        <v>-8.39</v>
      </c>
      <c r="E19" s="29" t="e">
        <f>'Data Calculations'!AR82</f>
        <v>#DIV/0!</v>
      </c>
      <c r="F19" s="29">
        <f>'Data Calculations'!AT82</f>
        <v>-8.1999999999999993</v>
      </c>
      <c r="G19" s="29" t="e">
        <f>'Data Calculations'!AU82</f>
        <v>#DIV/0!</v>
      </c>
      <c r="H19" s="29">
        <f>'Data Calculations'!AZ82</f>
        <v>0.61899999999999999</v>
      </c>
      <c r="I19" s="29" t="e">
        <f>'Data Calculations'!BA82</f>
        <v>#DIV/0!</v>
      </c>
      <c r="J19" s="29">
        <f>'Data Calculations'!BE82</f>
        <v>0.25900000000000001</v>
      </c>
      <c r="K19" s="29" t="e">
        <f>'Data Calculations'!BF82</f>
        <v>#DIV/0!</v>
      </c>
      <c r="L19" s="29">
        <f>'Data Calculations'!BJ82</f>
        <v>16.825898145649944</v>
      </c>
      <c r="M19" s="29" t="e">
        <f>'Data Calculations'!BK82</f>
        <v>#DIV/0!</v>
      </c>
      <c r="N19" s="29">
        <f>'Data Calculations'!BO82</f>
        <v>-8.2646864716220989</v>
      </c>
      <c r="O19" s="29" t="e">
        <f>'Data Calculations'!BP82</f>
        <v>#DIV/0!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3.5" customHeight="1" x14ac:dyDescent="0.2">
      <c r="B20" s="29" t="str">
        <f>'Data Calculations'!G88</f>
        <v>Xifeng S M 18</v>
      </c>
      <c r="C20" s="29">
        <f>'Data Calculations'!B86</f>
        <v>1</v>
      </c>
      <c r="D20" s="29">
        <f>'Data Calculations'!AQ86</f>
        <v>-4.37</v>
      </c>
      <c r="E20" s="29" t="e">
        <f>'Data Calculations'!AR86</f>
        <v>#DIV/0!</v>
      </c>
      <c r="F20" s="29">
        <f>'Data Calculations'!AT86</f>
        <v>-2.84</v>
      </c>
      <c r="G20" s="29" t="e">
        <f>'Data Calculations'!AU86</f>
        <v>#DIV/0!</v>
      </c>
      <c r="H20" s="29">
        <f>'Data Calculations'!AZ86</f>
        <v>0.63800000000000001</v>
      </c>
      <c r="I20" s="29" t="e">
        <f>'Data Calculations'!BA86</f>
        <v>#DIV/0!</v>
      </c>
      <c r="J20" s="29">
        <f>'Data Calculations'!BE86</f>
        <v>0.33800000000000002</v>
      </c>
      <c r="K20" s="29" t="e">
        <f>'Data Calculations'!BF86</f>
        <v>#DIV/0!</v>
      </c>
      <c r="L20" s="29">
        <f>'Data Calculations'!BJ86</f>
        <v>11.077240015699715</v>
      </c>
      <c r="M20" s="29" t="e">
        <f>'Data Calculations'!BK86</f>
        <v>#DIV/0!</v>
      </c>
      <c r="N20" s="29">
        <f>'Data Calculations'!BO86</f>
        <v>-4.1533233229555435</v>
      </c>
      <c r="O20" s="29" t="e">
        <f>'Data Calculations'!BP86</f>
        <v>#DIV/0!</v>
      </c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3.5" customHeight="1" x14ac:dyDescent="0.2">
      <c r="B21" s="29" t="str">
        <f>'Data Calculations'!G92</f>
        <v>Xifeng S M 19</v>
      </c>
      <c r="C21" s="29">
        <f>'Data Calculations'!B90</f>
        <v>1</v>
      </c>
      <c r="D21" s="29">
        <f>'Data Calculations'!AQ90</f>
        <v>-8.67</v>
      </c>
      <c r="E21" s="29" t="e">
        <f>'Data Calculations'!AR90</f>
        <v>#DIV/0!</v>
      </c>
      <c r="F21" s="29">
        <f>'Data Calculations'!AT90</f>
        <v>-4.3600000000000003</v>
      </c>
      <c r="G21" s="29" t="e">
        <f>'Data Calculations'!AU90</f>
        <v>#DIV/0!</v>
      </c>
      <c r="H21" s="29">
        <f>'Data Calculations'!AZ90</f>
        <v>0.61799999999999999</v>
      </c>
      <c r="I21" s="29" t="e">
        <f>'Data Calculations'!BA90</f>
        <v>#DIV/0!</v>
      </c>
      <c r="J21" s="29">
        <f>'Data Calculations'!BE90</f>
        <v>0.35199999999999998</v>
      </c>
      <c r="K21" s="29" t="e">
        <f>'Data Calculations'!BF90</f>
        <v>#DIV/0!</v>
      </c>
      <c r="L21" s="29">
        <f>'Data Calculations'!BJ90</f>
        <v>17.138203996149912</v>
      </c>
      <c r="M21" s="29" t="e">
        <f>'Data Calculations'!BK90</f>
        <v>#DIV/0!</v>
      </c>
      <c r="N21" s="29">
        <f>'Data Calculations'!BO90</f>
        <v>-4.3673753595815015</v>
      </c>
      <c r="O21" s="29" t="e">
        <f>'Data Calculations'!BP90</f>
        <v>#DIV/0!</v>
      </c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3.5" customHeight="1" x14ac:dyDescent="0.2">
      <c r="B22" s="29" t="str">
        <f>'Data Calculations'!G96</f>
        <v>Xifeng S M 20</v>
      </c>
      <c r="C22" s="29">
        <f>'Data Calculations'!B94</f>
        <v>1</v>
      </c>
      <c r="D22" s="29">
        <f>'Data Calculations'!AQ94</f>
        <v>-6.81</v>
      </c>
      <c r="E22" s="29" t="e">
        <f>'Data Calculations'!AR94</f>
        <v>#DIV/0!</v>
      </c>
      <c r="F22" s="29">
        <f>'Data Calculations'!AT94</f>
        <v>-9.24</v>
      </c>
      <c r="G22" s="29" t="e">
        <f>'Data Calculations'!AU94</f>
        <v>#DIV/0!</v>
      </c>
      <c r="H22" s="29">
        <f>'Data Calculations'!AZ94</f>
        <v>0.61499999999999999</v>
      </c>
      <c r="I22" s="29" t="e">
        <f>'Data Calculations'!BA94</f>
        <v>#DIV/0!</v>
      </c>
      <c r="J22" s="29">
        <f>'Data Calculations'!BE94</f>
        <v>0.317</v>
      </c>
      <c r="K22" s="29" t="e">
        <f>'Data Calculations'!BF94</f>
        <v>#DIV/0!</v>
      </c>
      <c r="L22" s="29">
        <f>'Data Calculations'!BJ94</f>
        <v>18.081210932582167</v>
      </c>
      <c r="M22" s="29" t="e">
        <f>'Data Calculations'!BK94</f>
        <v>#DIV/0!</v>
      </c>
      <c r="N22" s="29">
        <f>'Data Calculations'!BO94</f>
        <v>-9.0488840909778219</v>
      </c>
      <c r="O22" s="29">
        <f>'Data Calculations'!BP94</f>
        <v>0</v>
      </c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3.5" customHeight="1" x14ac:dyDescent="0.2">
      <c r="B23" s="29" t="str">
        <f>'Data Calculations'!G102</f>
        <v>Xifeng S P M 01</v>
      </c>
      <c r="C23" s="29">
        <f>'Data Calculations'!B100</f>
        <v>1</v>
      </c>
      <c r="D23" s="29">
        <f>'Data Calculations'!AQ100</f>
        <v>-9.0399999999999991</v>
      </c>
      <c r="E23" s="29" t="e">
        <f>'Data Calculations'!AR100</f>
        <v>#DIV/0!</v>
      </c>
      <c r="F23" s="29">
        <f>'Data Calculations'!AT100</f>
        <v>-4.53</v>
      </c>
      <c r="G23" s="29" t="e">
        <f>'Data Calculations'!AU100</f>
        <v>#DIV/0!</v>
      </c>
      <c r="H23" s="29">
        <f>'Data Calculations'!AZ100</f>
        <v>0.63</v>
      </c>
      <c r="I23" s="29" t="e">
        <f>'Data Calculations'!BA100</f>
        <v>#DIV/0!</v>
      </c>
      <c r="J23" s="29">
        <f>'Data Calculations'!BE100</f>
        <v>0.29899999999999999</v>
      </c>
      <c r="K23" s="29" t="e">
        <f>'Data Calculations'!BF100</f>
        <v>#DIV/0!</v>
      </c>
      <c r="L23" s="29">
        <f>'Data Calculations'!BJ100</f>
        <v>13.455752110555466</v>
      </c>
      <c r="M23" s="29" t="e">
        <f>'Data Calculations'!BK100</f>
        <v>#DIV/0!</v>
      </c>
      <c r="N23" s="29">
        <f>'Data Calculations'!BO100</f>
        <v>-5.3197673199563269</v>
      </c>
      <c r="O23" s="29" t="e">
        <f>'Data Calculations'!BP100</f>
        <v>#DIV/0!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3.5" customHeight="1" x14ac:dyDescent="0.2">
      <c r="A24" s="36"/>
      <c r="B24" s="37" t="str">
        <f>'Data Calculations'!G106</f>
        <v>Xifeng S P M 02</v>
      </c>
      <c r="C24" s="37">
        <f>'Data Calculations'!B104</f>
        <v>0</v>
      </c>
      <c r="D24" s="37">
        <f>'Data Calculations'!AQ104</f>
        <v>-8.65</v>
      </c>
      <c r="E24" s="37" t="e">
        <f>'Data Calculations'!AR104</f>
        <v>#DIV/0!</v>
      </c>
      <c r="F24" s="37">
        <f>'Data Calculations'!AT104</f>
        <v>-4.37</v>
      </c>
      <c r="G24" s="37" t="e">
        <f>'Data Calculations'!AU104</f>
        <v>#DIV/0!</v>
      </c>
      <c r="H24" s="37">
        <f>'Data Calculations'!AZ104</f>
        <v>12.153</v>
      </c>
      <c r="I24" s="37" t="e">
        <f>'Data Calculations'!BA104</f>
        <v>#DIV/0!</v>
      </c>
      <c r="J24" s="37">
        <f>'Data Calculations'!BE104</f>
        <v>-24.047999999999998</v>
      </c>
      <c r="K24" s="37" t="e">
        <f>'Data Calculations'!BF104</f>
        <v>#DIV/0!</v>
      </c>
      <c r="L24" s="37">
        <f>'Data Calculations'!BJ104</f>
        <v>-216.06580881066708</v>
      </c>
      <c r="M24" s="37" t="e">
        <f>'Data Calculations'!BK104</f>
        <v>#DIV/0!</v>
      </c>
      <c r="N24" s="37">
        <f>'Data Calculations'!BO104</f>
        <v>-225.86909607474956</v>
      </c>
      <c r="O24" s="37" t="e">
        <f>'Data Calculations'!BP104</f>
        <v>#DIV/0!</v>
      </c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3.5" customHeight="1" x14ac:dyDescent="0.2">
      <c r="B25" s="29" t="str">
        <f>'Data Calculations'!G110</f>
        <v>Xifeng S P M 03</v>
      </c>
      <c r="C25" s="29">
        <f>'Data Calculations'!B108</f>
        <v>1</v>
      </c>
      <c r="D25" s="29">
        <f>'Data Calculations'!AQ108</f>
        <v>-8.6300000000000008</v>
      </c>
      <c r="E25" s="29" t="e">
        <f>'Data Calculations'!AR108</f>
        <v>#DIV/0!</v>
      </c>
      <c r="F25" s="29">
        <f>'Data Calculations'!AT108</f>
        <v>-1.33</v>
      </c>
      <c r="G25" s="29" t="e">
        <f>'Data Calculations'!AU108</f>
        <v>#DIV/0!</v>
      </c>
      <c r="H25" s="29">
        <f>'Data Calculations'!AZ108</f>
        <v>0.63400000000000001</v>
      </c>
      <c r="I25" s="29" t="e">
        <f>'Data Calculations'!BA108</f>
        <v>#DIV/0!</v>
      </c>
      <c r="J25" s="29">
        <f>'Data Calculations'!BE108</f>
        <v>0.35299999999999998</v>
      </c>
      <c r="K25" s="29" t="e">
        <f>'Data Calculations'!BF108</f>
        <v>#DIV/0!</v>
      </c>
      <c r="L25" s="29">
        <f>'Data Calculations'!BJ108</f>
        <v>12.259063159061839</v>
      </c>
      <c r="M25" s="29" t="e">
        <f>'Data Calculations'!BK108</f>
        <v>#DIV/0!</v>
      </c>
      <c r="N25" s="29">
        <f>'Data Calculations'!BO108</f>
        <v>-2.3822687013984023</v>
      </c>
      <c r="O25" s="29" t="e">
        <f>'Data Calculations'!BP108</f>
        <v>#DIV/0!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3.5" customHeight="1" x14ac:dyDescent="0.2">
      <c r="B26" s="29" t="str">
        <f>'Data Calculations'!G114</f>
        <v>Xifeng S P M 04</v>
      </c>
      <c r="C26" s="29">
        <f>'Data Calculations'!B112</f>
        <v>1</v>
      </c>
      <c r="D26" s="29">
        <f>'Data Calculations'!AQ112</f>
        <v>-9.25</v>
      </c>
      <c r="E26" s="29" t="e">
        <f>'Data Calculations'!AR112</f>
        <v>#DIV/0!</v>
      </c>
      <c r="F26" s="29">
        <f>'Data Calculations'!AT112</f>
        <v>-3.98</v>
      </c>
      <c r="G26" s="29" t="e">
        <f>'Data Calculations'!AU112</f>
        <v>#DIV/0!</v>
      </c>
      <c r="H26" s="29">
        <f>'Data Calculations'!AZ112</f>
        <v>0.66</v>
      </c>
      <c r="I26" s="29" t="e">
        <f>'Data Calculations'!BA112</f>
        <v>#DIV/0!</v>
      </c>
      <c r="J26" s="29">
        <f>'Data Calculations'!BE112</f>
        <v>0.35399999999999998</v>
      </c>
      <c r="K26" s="29" t="e">
        <f>'Data Calculations'!BF112</f>
        <v>#DIV/0!</v>
      </c>
      <c r="L26" s="29">
        <f>'Data Calculations'!BJ112</f>
        <v>4.8297245712846575</v>
      </c>
      <c r="M26" s="29" t="e">
        <f>'Data Calculations'!BK112</f>
        <v>#DIV/0!</v>
      </c>
      <c r="N26" s="29">
        <f>'Data Calculations'!BO112</f>
        <v>-6.7017712439355819</v>
      </c>
      <c r="O26" s="29" t="e">
        <f>'Data Calculations'!BP112</f>
        <v>#DIV/0!</v>
      </c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3.5" customHeight="1" x14ac:dyDescent="0.2">
      <c r="B27" s="29" t="str">
        <f>'Data Calculations'!G118</f>
        <v>Xifeng S P M 05</v>
      </c>
      <c r="C27" s="29">
        <f>'Data Calculations'!B116</f>
        <v>2</v>
      </c>
      <c r="D27" s="29">
        <f>'Data Calculations'!AQ116</f>
        <v>-9.24</v>
      </c>
      <c r="E27" s="29">
        <f>'Data Calculations'!AR116</f>
        <v>0.1979898987322341</v>
      </c>
      <c r="F27" s="29">
        <f>'Data Calculations'!AT116</f>
        <v>-4.8099999999999996</v>
      </c>
      <c r="G27" s="29">
        <f>'Data Calculations'!AU116</f>
        <v>5.6568542494923851E-2</v>
      </c>
      <c r="H27" s="29">
        <f>'Data Calculations'!AZ116</f>
        <v>0.58650000000000002</v>
      </c>
      <c r="I27" s="29">
        <f>'Data Calculations'!BA116</f>
        <v>3.3499999999999974E-2</v>
      </c>
      <c r="J27" s="29">
        <f>'Data Calculations'!BE116</f>
        <v>1.907</v>
      </c>
      <c r="K27" s="29">
        <f>'Data Calculations'!BF116</f>
        <v>1.6789999999999996</v>
      </c>
      <c r="L27" s="29">
        <f>'Data Calculations'!BJ116</f>
        <v>28.203054443589991</v>
      </c>
      <c r="M27" s="29">
        <f>'Data Calculations'!BK116</f>
        <v>11.68845633201258</v>
      </c>
      <c r="N27" s="29">
        <f>'Data Calculations'!BO116</f>
        <v>-2.6419080429786845</v>
      </c>
      <c r="O27" s="29">
        <f>'Data Calculations'!BP116</f>
        <v>2.3424205396397606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3.5" customHeight="1" x14ac:dyDescent="0.2">
      <c r="B28" s="29" t="str">
        <f>'Data Calculations'!G124</f>
        <v>Xifeng S P M 06</v>
      </c>
      <c r="C28" s="29">
        <f>'Data Calculations'!B122</f>
        <v>3</v>
      </c>
      <c r="D28" s="29">
        <f>'Data Calculations'!AQ122</f>
        <v>-9.2333333333333343</v>
      </c>
      <c r="E28" s="29">
        <f>'Data Calculations'!AR122</f>
        <v>9.504384952922143E-2</v>
      </c>
      <c r="F28" s="29">
        <f>'Data Calculations'!AT122</f>
        <v>-2.9499999999999997</v>
      </c>
      <c r="G28" s="29">
        <f>'Data Calculations'!AU122</f>
        <v>0.17435595774162685</v>
      </c>
      <c r="H28" s="29">
        <f>'Data Calculations'!AZ122</f>
        <v>0.58566666666666667</v>
      </c>
      <c r="I28" s="29">
        <f>'Data Calculations'!BA122</f>
        <v>1.7854348987789433E-2</v>
      </c>
      <c r="J28" s="29">
        <f>'Data Calculations'!BE122</f>
        <v>0.23266666666666666</v>
      </c>
      <c r="K28" s="29">
        <f>'Data Calculations'!BF122</f>
        <v>2.629533122903091E-2</v>
      </c>
      <c r="L28" s="29">
        <f>'Data Calculations'!BJ122</f>
        <v>28.192323572123616</v>
      </c>
      <c r="M28" s="29">
        <f>'Data Calculations'!BK122</f>
        <v>6.1155317359871972</v>
      </c>
      <c r="N28" s="29">
        <f>'Data Calculations'!BO122</f>
        <v>-0.74038425555841059</v>
      </c>
      <c r="O28" s="29">
        <f>'Data Calculations'!BP122</f>
        <v>1.3182688841948249</v>
      </c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3.5" customHeight="1" x14ac:dyDescent="0.2">
      <c r="B29" s="29" t="str">
        <f>'Data Calculations'!G130</f>
        <v>Xifeng S P M 07</v>
      </c>
      <c r="C29" s="29">
        <f>'Data Calculations'!B128</f>
        <v>1</v>
      </c>
      <c r="D29" s="29">
        <f>'Data Calculations'!AQ128</f>
        <v>-6.66</v>
      </c>
      <c r="E29" s="29" t="e">
        <f>'Data Calculations'!AR128</f>
        <v>#DIV/0!</v>
      </c>
      <c r="F29" s="29">
        <f>'Data Calculations'!AT128</f>
        <v>-4.66</v>
      </c>
      <c r="G29" s="29" t="e">
        <f>'Data Calculations'!AU128</f>
        <v>#DIV/0!</v>
      </c>
      <c r="H29" s="29">
        <f>'Data Calculations'!AZ128</f>
        <v>0.60599999999999998</v>
      </c>
      <c r="I29" s="29" t="e">
        <f>'Data Calculations'!BA128</f>
        <v>#DIV/0!</v>
      </c>
      <c r="J29" s="29">
        <f>'Data Calculations'!BE128</f>
        <v>0.29899999999999999</v>
      </c>
      <c r="K29" s="29" t="e">
        <f>'Data Calculations'!BF128</f>
        <v>#DIV/0!</v>
      </c>
      <c r="L29" s="29">
        <f>'Data Calculations'!BJ128</f>
        <v>20.966345650426376</v>
      </c>
      <c r="M29" s="29" t="e">
        <f>'Data Calculations'!BK128</f>
        <v>#DIV/0!</v>
      </c>
      <c r="N29" s="29">
        <f>'Data Calculations'!BO128</f>
        <v>-3.86010060288163</v>
      </c>
      <c r="O29" s="29" t="e">
        <f>'Data Calculations'!BP128</f>
        <v>#DIV/0!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3.5" customHeight="1" x14ac:dyDescent="0.2">
      <c r="B30" s="29" t="str">
        <f>'Data Calculations'!G134</f>
        <v>Xifeng S P M 08</v>
      </c>
      <c r="C30" s="29">
        <f>'Data Calculations'!B132</f>
        <v>1</v>
      </c>
      <c r="D30" s="29">
        <f>'Data Calculations'!AQ132</f>
        <v>-5.57</v>
      </c>
      <c r="E30" s="29" t="e">
        <f>'Data Calculations'!AR132</f>
        <v>#DIV/0!</v>
      </c>
      <c r="F30" s="29">
        <f>'Data Calculations'!AT132</f>
        <v>-4.17</v>
      </c>
      <c r="G30" s="29" t="e">
        <f>'Data Calculations'!AU132</f>
        <v>#DIV/0!</v>
      </c>
      <c r="H30" s="29">
        <f>'Data Calculations'!AZ132</f>
        <v>0.57799999999999996</v>
      </c>
      <c r="I30" s="29" t="e">
        <f>'Data Calculations'!BA132</f>
        <v>#DIV/0!</v>
      </c>
      <c r="J30" s="29">
        <f>'Data Calculations'!BE132</f>
        <v>0.25</v>
      </c>
      <c r="K30" s="29" t="e">
        <f>'Data Calculations'!BF132</f>
        <v>#DIV/0!</v>
      </c>
      <c r="L30" s="29">
        <f>'Data Calculations'!BJ132</f>
        <v>30.522489916481391</v>
      </c>
      <c r="M30" s="29" t="e">
        <f>'Data Calculations'!BK132</f>
        <v>#DIV/0!</v>
      </c>
      <c r="N30" s="29">
        <f>'Data Calculations'!BO132</f>
        <v>-1.4565669489314814</v>
      </c>
      <c r="O30" s="29" t="e">
        <f>'Data Calculations'!BP132</f>
        <v>#DIV/0!</v>
      </c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3.5" customHeight="1" x14ac:dyDescent="0.2">
      <c r="B31" s="29" t="str">
        <f>'Data Calculations'!G138</f>
        <v>Xifeng S P M 09</v>
      </c>
      <c r="C31" s="29">
        <f>'Data Calculations'!B136</f>
        <v>1</v>
      </c>
      <c r="D31" s="29">
        <f>'Data Calculations'!AQ136</f>
        <v>-8.82</v>
      </c>
      <c r="E31" s="29" t="e">
        <f>'Data Calculations'!AR136</f>
        <v>#DIV/0!</v>
      </c>
      <c r="F31" s="29">
        <f>'Data Calculations'!AT136</f>
        <v>-3.98</v>
      </c>
      <c r="G31" s="29" t="e">
        <f>'Data Calculations'!AU136</f>
        <v>#DIV/0!</v>
      </c>
      <c r="H31" s="29">
        <f>'Data Calculations'!AZ136</f>
        <v>0.61499999999999999</v>
      </c>
      <c r="I31" s="29" t="e">
        <f>'Data Calculations'!BA136</f>
        <v>#DIV/0!</v>
      </c>
      <c r="J31" s="29">
        <f>'Data Calculations'!BE136</f>
        <v>0.3</v>
      </c>
      <c r="K31" s="29" t="e">
        <f>'Data Calculations'!BF136</f>
        <v>#DIV/0!</v>
      </c>
      <c r="L31" s="29">
        <f>'Data Calculations'!BJ136</f>
        <v>18.081210932582167</v>
      </c>
      <c r="M31" s="29" t="e">
        <f>'Data Calculations'!BK136</f>
        <v>#DIV/0!</v>
      </c>
      <c r="N31" s="29">
        <f>'Data Calculations'!BO136</f>
        <v>-3.7904078495549811</v>
      </c>
      <c r="O31" s="29" t="e">
        <f>'Data Calculations'!BP136</f>
        <v>#DIV/0!</v>
      </c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3.5" customHeight="1" x14ac:dyDescent="0.2">
      <c r="B32" s="29" t="str">
        <f>'Data Calculations'!G142</f>
        <v>Xifeng S P M 10</v>
      </c>
      <c r="C32" s="29">
        <f>'Data Calculations'!B140</f>
        <v>2</v>
      </c>
      <c r="D32" s="29">
        <f>'Data Calculations'!AQ140</f>
        <v>-7.45</v>
      </c>
      <c r="E32" s="29">
        <f>'Data Calculations'!AR140</f>
        <v>1.4142135623730649E-2</v>
      </c>
      <c r="F32" s="29">
        <f>'Data Calculations'!AT140</f>
        <v>-4.6199999999999992</v>
      </c>
      <c r="G32" s="29">
        <f>'Data Calculations'!AU140</f>
        <v>2.8284271247461926E-2</v>
      </c>
      <c r="H32" s="29">
        <f>'Data Calculations'!AZ140</f>
        <v>0.57350000000000001</v>
      </c>
      <c r="I32" s="29">
        <f>'Data Calculations'!BA140</f>
        <v>3.2499999999999973E-2</v>
      </c>
      <c r="J32" s="29">
        <f>'Data Calculations'!BE140</f>
        <v>0.25900000000000001</v>
      </c>
      <c r="K32" s="29">
        <f>'Data Calculations'!BF140</f>
        <v>2.0000000000000018E-3</v>
      </c>
      <c r="L32" s="29">
        <f>'Data Calculations'!BJ140</f>
        <v>32.837081249126243</v>
      </c>
      <c r="M32" s="29">
        <f>'Data Calculations'!BK140</f>
        <v>11.870735598699868</v>
      </c>
      <c r="N32" s="29">
        <f>'Data Calculations'!BO140</f>
        <v>-1.5544067066887237</v>
      </c>
      <c r="O32" s="29">
        <f>'Data Calculations'!BP140</f>
        <v>2.2862782352681279</v>
      </c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3.5" customHeight="1" x14ac:dyDescent="0.2">
      <c r="B33" s="29" t="str">
        <f>'Data Calculations'!G147</f>
        <v>Xifeng S P M 11</v>
      </c>
      <c r="C33" s="29">
        <f>'Data Calculations'!B145</f>
        <v>1</v>
      </c>
      <c r="D33" s="29">
        <f>'Data Calculations'!AQ145</f>
        <v>-8.6300000000000008</v>
      </c>
      <c r="E33" s="29" t="e">
        <f>'Data Calculations'!AR145</f>
        <v>#DIV/0!</v>
      </c>
      <c r="F33" s="29">
        <f>'Data Calculations'!AT145</f>
        <v>-4.93</v>
      </c>
      <c r="G33" s="29" t="e">
        <f>'Data Calculations'!AU145</f>
        <v>#DIV/0!</v>
      </c>
      <c r="H33" s="29">
        <f>'Data Calculations'!AZ145</f>
        <v>0.65</v>
      </c>
      <c r="I33" s="29" t="e">
        <f>'Data Calculations'!BA145</f>
        <v>#DIV/0!</v>
      </c>
      <c r="J33" s="29">
        <f>'Data Calculations'!BE145</f>
        <v>0.28999999999999998</v>
      </c>
      <c r="K33" s="29" t="e">
        <f>'Data Calculations'!BF145</f>
        <v>#DIV/0!</v>
      </c>
      <c r="L33" s="29">
        <f>'Data Calculations'!BJ145</f>
        <v>7.6179560799101296</v>
      </c>
      <c r="M33" s="29" t="e">
        <f>'Data Calculations'!BK145</f>
        <v>#DIV/0!</v>
      </c>
      <c r="N33" s="29">
        <f>'Data Calculations'!BO145</f>
        <v>-7.0060342370352373</v>
      </c>
      <c r="O33" s="29" t="e">
        <f>'Data Calculations'!BP145</f>
        <v>#DIV/0!</v>
      </c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3.5" customHeight="1" x14ac:dyDescent="0.2">
      <c r="B34" s="29" t="str">
        <f>'Data Calculations'!G151</f>
        <v>Xifeng S P M 12</v>
      </c>
      <c r="C34" s="29">
        <f>'Data Calculations'!B149</f>
        <v>1</v>
      </c>
      <c r="D34" s="29">
        <f>'Data Calculations'!AQ149</f>
        <v>-7.34</v>
      </c>
      <c r="E34" s="29" t="e">
        <f>'Data Calculations'!AR149</f>
        <v>#DIV/0!</v>
      </c>
      <c r="F34" s="29">
        <f>'Data Calculations'!AT149</f>
        <v>-4.5999999999999996</v>
      </c>
      <c r="G34" s="29" t="e">
        <f>'Data Calculations'!AU149</f>
        <v>#DIV/0!</v>
      </c>
      <c r="H34" s="29">
        <f>'Data Calculations'!AZ149</f>
        <v>0.65700000000000003</v>
      </c>
      <c r="I34" s="29" t="e">
        <f>'Data Calculations'!BA149</f>
        <v>#DIV/0!</v>
      </c>
      <c r="J34" s="29">
        <f>'Data Calculations'!BE149</f>
        <v>0.44400000000000001</v>
      </c>
      <c r="K34" s="29" t="e">
        <f>'Data Calculations'!BF149</f>
        <v>#DIV/0!</v>
      </c>
      <c r="L34" s="29">
        <f>'Data Calculations'!BJ149</f>
        <v>5.6574575931260256</v>
      </c>
      <c r="M34" s="29" t="e">
        <f>'Data Calculations'!BK149</f>
        <v>#DIV/0!</v>
      </c>
      <c r="N34" s="29">
        <f>'Data Calculations'!BO149</f>
        <v>-7.1216290450361157</v>
      </c>
      <c r="O34" s="29" t="e">
        <f>'Data Calculations'!BP149</f>
        <v>#DIV/0!</v>
      </c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3.5" customHeight="1" x14ac:dyDescent="0.2">
      <c r="B35" s="29" t="str">
        <f>'Data Calculations'!G155</f>
        <v>Xifeng S P M 13</v>
      </c>
      <c r="C35" s="29">
        <f>'Data Calculations'!B153</f>
        <v>1</v>
      </c>
      <c r="D35" s="29">
        <f>'Data Calculations'!AQ153</f>
        <v>-9.31</v>
      </c>
      <c r="E35" s="29" t="e">
        <f>'Data Calculations'!AR153</f>
        <v>#DIV/0!</v>
      </c>
      <c r="F35" s="29">
        <f>'Data Calculations'!AT153</f>
        <v>-4.68</v>
      </c>
      <c r="G35" s="29" t="e">
        <f>'Data Calculations'!AU153</f>
        <v>#DIV/0!</v>
      </c>
      <c r="H35" s="29">
        <f>'Data Calculations'!AZ153</f>
        <v>0.54200000000000004</v>
      </c>
      <c r="I35" s="29" t="e">
        <f>'Data Calculations'!BA153</f>
        <v>#DIV/0!</v>
      </c>
      <c r="J35" s="29">
        <f>'Data Calculations'!BE153</f>
        <v>-0.02</v>
      </c>
      <c r="K35" s="29" t="e">
        <f>'Data Calculations'!BF153</f>
        <v>#DIV/0!</v>
      </c>
      <c r="L35" s="29">
        <f>'Data Calculations'!BJ153</f>
        <v>44.297941994098721</v>
      </c>
      <c r="M35" s="29" t="e">
        <f>'Data Calculations'!BK153</f>
        <v>#DIV/0!</v>
      </c>
      <c r="N35" s="29">
        <f>'Data Calculations'!BO153</f>
        <v>0.57142973324107516</v>
      </c>
      <c r="O35" s="29" t="e">
        <f>'Data Calculations'!BP153</f>
        <v>#DIV/0!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3.5" customHeight="1" x14ac:dyDescent="0.2">
      <c r="B36" s="29" t="str">
        <f>'Data Calculations'!G159</f>
        <v>Xifeng S P M 14</v>
      </c>
      <c r="C36" s="29">
        <f>'Data Calculations'!B157</f>
        <v>1</v>
      </c>
      <c r="D36" s="29">
        <f>'Data Calculations'!AQ157</f>
        <v>-6.74</v>
      </c>
      <c r="E36" s="29" t="e">
        <f>'Data Calculations'!AR157</f>
        <v>#DIV/0!</v>
      </c>
      <c r="F36" s="29">
        <f>'Data Calculations'!AT157</f>
        <v>-1.95</v>
      </c>
      <c r="G36" s="29" t="e">
        <f>'Data Calculations'!AU157</f>
        <v>#DIV/0!</v>
      </c>
      <c r="H36" s="29">
        <f>'Data Calculations'!AZ157</f>
        <v>0.53600000000000003</v>
      </c>
      <c r="I36" s="29" t="e">
        <f>'Data Calculations'!BA157</f>
        <v>#DIV/0!</v>
      </c>
      <c r="J36" s="29">
        <f>'Data Calculations'!BE157</f>
        <v>0.22600000000000001</v>
      </c>
      <c r="K36" s="29">
        <f>'Data Calculations'!BF157</f>
        <v>3.3999999999999954E-2</v>
      </c>
      <c r="L36" s="29">
        <f>'Data Calculations'!BJ157</f>
        <v>58.663599702853816</v>
      </c>
      <c r="M36" s="29">
        <f>'Data Calculations'!BK157</f>
        <v>11.882324360150866</v>
      </c>
      <c r="N36" s="29">
        <f>'Data Calculations'!BO157</f>
        <v>3.7502826295545901</v>
      </c>
      <c r="O36" s="29">
        <f>'Data Calculations'!BP157</f>
        <v>0</v>
      </c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3.5" customHeight="1" x14ac:dyDescent="0.2">
      <c r="B37" s="29" t="str">
        <f>'Data Calculations'!G164</f>
        <v>Xifeng S P M 15</v>
      </c>
      <c r="C37" s="29">
        <f>'Data Calculations'!B162</f>
        <v>3</v>
      </c>
      <c r="D37" s="29">
        <f>'Data Calculations'!AQ162</f>
        <v>-9.1133333333333315</v>
      </c>
      <c r="E37" s="29">
        <f>'Data Calculations'!AR162</f>
        <v>0.16196707484341855</v>
      </c>
      <c r="F37" s="29">
        <f>'Data Calculations'!AT162</f>
        <v>-3.2533333333333339</v>
      </c>
      <c r="G37" s="29">
        <f>'Data Calculations'!AU162</f>
        <v>1.2790751867397521</v>
      </c>
      <c r="H37" s="29">
        <f>'Data Calculations'!AZ162</f>
        <v>0.59</v>
      </c>
      <c r="I37" s="29">
        <f>'Data Calculations'!BA162</f>
        <v>2.450170062124939E-2</v>
      </c>
      <c r="J37" s="29">
        <f>'Data Calculations'!BE162</f>
        <v>0.1633333333333333</v>
      </c>
      <c r="K37" s="29">
        <f>'Data Calculations'!BF162</f>
        <v>0.115007729208857</v>
      </c>
      <c r="L37" s="29">
        <f>'Data Calculations'!BJ162</f>
        <v>27.062207507557769</v>
      </c>
      <c r="M37" s="29">
        <f>'Data Calculations'!BK162</f>
        <v>8.8232773846755563</v>
      </c>
      <c r="N37" s="29">
        <f>'Data Calculations'!BO162</f>
        <v>-1.3193794402641288</v>
      </c>
      <c r="O37" s="29">
        <f>'Data Calculations'!BP162</f>
        <v>2.1769242138244271</v>
      </c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3.5" customHeight="1" x14ac:dyDescent="0.2">
      <c r="B38" s="29" t="str">
        <f>'Data Calculations'!G170</f>
        <v>Xifeng S P M 16</v>
      </c>
      <c r="C38" s="29">
        <f>'Data Calculations'!B168</f>
        <v>1</v>
      </c>
      <c r="D38" s="29">
        <f>'Data Calculations'!AQ168</f>
        <v>-8.31</v>
      </c>
      <c r="E38" s="29" t="e">
        <f>'Data Calculations'!AR168</f>
        <v>#DIV/0!</v>
      </c>
      <c r="F38" s="29">
        <f>'Data Calculations'!AT168</f>
        <v>-9.2899999999999991</v>
      </c>
      <c r="G38" s="29" t="e">
        <f>'Data Calculations'!AU168</f>
        <v>#DIV/0!</v>
      </c>
      <c r="H38" s="29">
        <f>'Data Calculations'!AZ168</f>
        <v>0.59299999999999997</v>
      </c>
      <c r="I38" s="29" t="e">
        <f>'Data Calculations'!BA168</f>
        <v>#DIV/0!</v>
      </c>
      <c r="J38" s="29">
        <f>'Data Calculations'!BE168</f>
        <v>0.42499999999999999</v>
      </c>
      <c r="K38" s="29" t="e">
        <f>'Data Calculations'!BF168</f>
        <v>#DIV/0!</v>
      </c>
      <c r="L38" s="29">
        <f>'Data Calculations'!BJ168</f>
        <v>25.289372780322935</v>
      </c>
      <c r="M38" s="29" t="e">
        <f>'Data Calculations'!BK168</f>
        <v>#DIV/0!</v>
      </c>
      <c r="N38" s="29">
        <f>'Data Calculations'!BO168</f>
        <v>-7.6269414618070641</v>
      </c>
      <c r="O38" s="29" t="e">
        <f>'Data Calculations'!BP168</f>
        <v>#DIV/0!</v>
      </c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3.5" customHeight="1" x14ac:dyDescent="0.2">
      <c r="B39" s="29" t="str">
        <f>'Data Calculations'!G174</f>
        <v>Xifeng S P M 17</v>
      </c>
      <c r="C39" s="29">
        <f>'Data Calculations'!B172</f>
        <v>1</v>
      </c>
      <c r="D39" s="29">
        <f>'Data Calculations'!AQ172</f>
        <v>-8.74</v>
      </c>
      <c r="E39" s="29" t="e">
        <f>'Data Calculations'!AR172</f>
        <v>#DIV/0!</v>
      </c>
      <c r="F39" s="29">
        <f>'Data Calculations'!AT172</f>
        <v>-2.97</v>
      </c>
      <c r="G39" s="29" t="e">
        <f>'Data Calculations'!AU172</f>
        <v>#DIV/0!</v>
      </c>
      <c r="H39" s="29">
        <f>'Data Calculations'!AZ172</f>
        <v>0.59599999999999997</v>
      </c>
      <c r="I39" s="29" t="e">
        <f>'Data Calculations'!BA172</f>
        <v>#DIV/0!</v>
      </c>
      <c r="J39" s="29">
        <f>'Data Calculations'!BE172</f>
        <v>0.20899999999999999</v>
      </c>
      <c r="K39" s="29" t="e">
        <f>'Data Calculations'!BF172</f>
        <v>#DIV/0!</v>
      </c>
      <c r="L39" s="29">
        <f>'Data Calculations'!BJ172</f>
        <v>24.274845064326257</v>
      </c>
      <c r="M39" s="29" t="e">
        <f>'Data Calculations'!BK172</f>
        <v>#DIV/0!</v>
      </c>
      <c r="N39" s="29">
        <f>'Data Calculations'!BO172</f>
        <v>-1.5056503249587649</v>
      </c>
      <c r="O39" s="29" t="e">
        <f>'Data Calculations'!BP172</f>
        <v>#DIV/0!</v>
      </c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3.5" customHeight="1" x14ac:dyDescent="0.2">
      <c r="B40" s="29" t="str">
        <f>'Data Calculations'!G178</f>
        <v>Xifeng S P M 18</v>
      </c>
      <c r="C40" s="29">
        <f>'Data Calculations'!B176</f>
        <v>1</v>
      </c>
      <c r="D40" s="29">
        <f>'Data Calculations'!AQ176</f>
        <v>-7.4</v>
      </c>
      <c r="E40" s="29" t="e">
        <f>'Data Calculations'!AR176</f>
        <v>#DIV/0!</v>
      </c>
      <c r="F40" s="29">
        <f>'Data Calculations'!AT176</f>
        <v>-6.61</v>
      </c>
      <c r="G40" s="29" t="e">
        <f>'Data Calculations'!AU176</f>
        <v>#DIV/0!</v>
      </c>
      <c r="H40" s="29">
        <f>'Data Calculations'!AZ176</f>
        <v>0.57399999999999995</v>
      </c>
      <c r="I40" s="29" t="e">
        <f>'Data Calculations'!BA176</f>
        <v>#DIV/0!</v>
      </c>
      <c r="J40" s="29">
        <f>'Data Calculations'!BE176</f>
        <v>0.31900000000000001</v>
      </c>
      <c r="K40" s="29" t="e">
        <f>'Data Calculations'!BF176</f>
        <v>#DIV/0!</v>
      </c>
      <c r="L40" s="29">
        <f>'Data Calculations'!BJ176</f>
        <v>31.965122691809768</v>
      </c>
      <c r="M40" s="29" t="e">
        <f>'Data Calculations'!BK176</f>
        <v>#DIV/0!</v>
      </c>
      <c r="N40" s="29">
        <f>'Data Calculations'!BO176</f>
        <v>-3.6400127846449095</v>
      </c>
      <c r="O40" s="29" t="e">
        <f>'Data Calculations'!BP176</f>
        <v>#DIV/0!</v>
      </c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3.5" customHeight="1" x14ac:dyDescent="0.2">
      <c r="B41" s="29" t="str">
        <f>'Data Calculations'!G182</f>
        <v>Xifeng S P M 19</v>
      </c>
      <c r="C41" s="29">
        <f>'Data Calculations'!B180</f>
        <v>2</v>
      </c>
      <c r="D41" s="29">
        <f>'Data Calculations'!AQ180</f>
        <v>-8.18</v>
      </c>
      <c r="E41" s="29">
        <f>'Data Calculations'!AR180</f>
        <v>5.6568542494923851E-2</v>
      </c>
      <c r="F41" s="29">
        <f>'Data Calculations'!AT180</f>
        <v>-4.7449999999999992</v>
      </c>
      <c r="G41" s="29">
        <f>'Data Calculations'!AU180</f>
        <v>9.1923881554251102E-2</v>
      </c>
      <c r="H41" s="29">
        <f>'Data Calculations'!AZ180</f>
        <v>0.59250000000000003</v>
      </c>
      <c r="I41" s="29">
        <f>'Data Calculations'!BA180</f>
        <v>1.4500000000000011E-2</v>
      </c>
      <c r="J41" s="29">
        <f>'Data Calculations'!BE180</f>
        <v>0.32850000000000001</v>
      </c>
      <c r="K41" s="29">
        <f>'Data Calculations'!BF180</f>
        <v>5.5000000000000049E-3</v>
      </c>
      <c r="L41" s="29">
        <f>'Data Calculations'!BJ180</f>
        <v>25.582012242108078</v>
      </c>
      <c r="M41" s="29">
        <f>'Data Calculations'!BK180</f>
        <v>4.9404776743733168</v>
      </c>
      <c r="N41" s="29">
        <f>'Data Calculations'!BO180</f>
        <v>-3.0320791541836343</v>
      </c>
      <c r="O41" s="29">
        <f>'Data Calculations'!BP180</f>
        <v>1.0502855375649458</v>
      </c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3.5" customHeight="1" x14ac:dyDescent="0.2">
      <c r="B42" s="29" t="str">
        <f>'Data Calculations'!G187</f>
        <v>Xifeng S P M 20</v>
      </c>
      <c r="C42" s="29">
        <f>'Data Calculations'!B185</f>
        <v>2</v>
      </c>
      <c r="D42" s="29">
        <f>'Data Calculations'!AQ185</f>
        <v>-6.7549999999999999</v>
      </c>
      <c r="E42" s="29">
        <f>'Data Calculations'!AR185</f>
        <v>7.7781745930519827E-2</v>
      </c>
      <c r="F42" s="29">
        <f>'Data Calculations'!AT185</f>
        <v>-7.585</v>
      </c>
      <c r="G42" s="29">
        <f>'Data Calculations'!AU185</f>
        <v>0.37476659402886975</v>
      </c>
      <c r="H42" s="29">
        <f>'Data Calculations'!AZ185</f>
        <v>0.624</v>
      </c>
      <c r="I42" s="29">
        <f>'Data Calculations'!BA185</f>
        <v>4.0000000000000036E-3</v>
      </c>
      <c r="J42" s="29">
        <f>'Data Calculations'!BE185</f>
        <v>2.6934999999999998</v>
      </c>
      <c r="K42" s="29">
        <f>'Data Calculations'!BF185</f>
        <v>2.4944999999999999</v>
      </c>
      <c r="L42" s="29">
        <f>'Data Calculations'!BJ185</f>
        <v>15.287183614769901</v>
      </c>
      <c r="M42" s="29">
        <f>'Data Calculations'!BK185</f>
        <v>1.227414496807512</v>
      </c>
      <c r="N42" s="29">
        <f>'Data Calculations'!BO185</f>
        <v>-7.9809993433965474</v>
      </c>
      <c r="O42" s="29">
        <f>'Data Calculations'!BP185</f>
        <v>0.5234857540383473</v>
      </c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3.5" customHeight="1" x14ac:dyDescent="0.2">
      <c r="A43" s="40"/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3.5" customHeight="1" x14ac:dyDescent="0.2">
      <c r="A44" s="40"/>
      <c r="B44" s="39"/>
      <c r="C44" s="39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3.5" customHeight="1" x14ac:dyDescent="0.2">
      <c r="A45" s="40"/>
      <c r="B45" s="39"/>
      <c r="C45" s="39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3.5" customHeight="1" x14ac:dyDescent="0.2">
      <c r="A46" s="40"/>
      <c r="B46" s="39"/>
      <c r="C46" s="39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3.5" customHeight="1" x14ac:dyDescent="0.2">
      <c r="A47" s="40"/>
      <c r="B47" s="39"/>
      <c r="C47" s="39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3.5" customHeight="1" x14ac:dyDescent="0.2">
      <c r="A48" s="40"/>
      <c r="B48" s="39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3.5" customHeight="1" x14ac:dyDescent="0.2">
      <c r="A49" s="40"/>
      <c r="B49" s="39"/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3.5" customHeight="1" x14ac:dyDescent="0.2">
      <c r="A50" s="40"/>
      <c r="B50" s="39"/>
      <c r="C50" s="39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3.5" customHeight="1" x14ac:dyDescent="0.2">
      <c r="A51" s="40"/>
      <c r="B51" s="39"/>
      <c r="C51" s="39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3.5" customHeight="1" x14ac:dyDescent="0.2">
      <c r="A52" s="40"/>
      <c r="B52" s="39"/>
      <c r="C52" s="39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3.5" customHeight="1" x14ac:dyDescent="0.2">
      <c r="A53" s="40"/>
      <c r="B53" s="39"/>
      <c r="C53" s="39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3.5" customHeight="1" x14ac:dyDescent="0.2">
      <c r="A54" s="40"/>
      <c r="B54" s="39"/>
      <c r="C54" s="39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3.5" customHeight="1" x14ac:dyDescent="0.2">
      <c r="A55" s="40"/>
      <c r="B55" s="39"/>
      <c r="C55" s="39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3.5" customHeight="1" x14ac:dyDescent="0.2">
      <c r="A56" s="40"/>
      <c r="B56" s="39"/>
      <c r="C56" s="39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3.5" customHeight="1" x14ac:dyDescent="0.2">
      <c r="A57" s="40"/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3.5" customHeight="1" x14ac:dyDescent="0.2">
      <c r="A58" s="40"/>
      <c r="B58" s="39"/>
      <c r="C58" s="39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3.5" customHeight="1" x14ac:dyDescent="0.2">
      <c r="A59" s="40"/>
      <c r="B59" s="39"/>
      <c r="C59" s="39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3.5" customHeight="1" x14ac:dyDescent="0.2">
      <c r="A60" s="40"/>
      <c r="B60" s="39"/>
      <c r="C60" s="39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3.5" customHeight="1" x14ac:dyDescent="0.2">
      <c r="A61" s="40"/>
      <c r="B61" s="39"/>
      <c r="C61" s="39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3.5" customHeight="1" x14ac:dyDescent="0.2">
      <c r="A62" s="40"/>
      <c r="B62" s="39"/>
      <c r="C62" s="39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3.5" customHeight="1" x14ac:dyDescent="0.2">
      <c r="A63" s="40"/>
      <c r="B63" s="39"/>
      <c r="C63" s="39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3.5" customHeight="1" x14ac:dyDescent="0.2">
      <c r="A64" s="40"/>
      <c r="B64" s="39"/>
      <c r="C64" s="39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3.5" customHeight="1" x14ac:dyDescent="0.2">
      <c r="A65" s="40"/>
      <c r="B65" s="39"/>
      <c r="C65" s="39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3.5" customHeight="1" x14ac:dyDescent="0.2">
      <c r="A66" s="40"/>
      <c r="B66" s="39"/>
      <c r="C66" s="39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3.5" customHeight="1" x14ac:dyDescent="0.2">
      <c r="A67" s="40"/>
      <c r="B67" s="39"/>
      <c r="C67" s="39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3.5" customHeight="1" x14ac:dyDescent="0.2">
      <c r="A68" s="40"/>
      <c r="B68" s="39"/>
      <c r="C68" s="39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3.5" customHeight="1" x14ac:dyDescent="0.2">
      <c r="A69" s="40"/>
      <c r="B69" s="39"/>
      <c r="C69" s="3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3.5" customHeight="1" x14ac:dyDescent="0.2">
      <c r="A70" s="40"/>
      <c r="B70" s="39"/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3.5" customHeight="1" x14ac:dyDescent="0.2">
      <c r="A71" s="40"/>
      <c r="B71" s="39"/>
      <c r="C71" s="39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3.5" customHeight="1" x14ac:dyDescent="0.2">
      <c r="A72" s="40"/>
      <c r="B72" s="39"/>
      <c r="C72" s="39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3.5" customHeight="1" x14ac:dyDescent="0.2">
      <c r="A73" s="40"/>
      <c r="B73" s="39"/>
      <c r="C73" s="39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3.5" customHeight="1" x14ac:dyDescent="0.2">
      <c r="A74" s="40"/>
      <c r="B74" s="39"/>
      <c r="C74" s="39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3.5" customHeight="1" x14ac:dyDescent="0.2">
      <c r="A75" s="40"/>
      <c r="B75" s="39"/>
      <c r="C75" s="3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3.5" customHeight="1" x14ac:dyDescent="0.2">
      <c r="A76" s="40"/>
      <c r="B76" s="39"/>
      <c r="C76" s="39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3.5" customHeight="1" x14ac:dyDescent="0.2">
      <c r="A77" s="40"/>
      <c r="B77" s="39"/>
      <c r="C77" s="39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3.5" customHeight="1" x14ac:dyDescent="0.2">
      <c r="A78" s="40"/>
      <c r="B78" s="39"/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3.5" customHeight="1" x14ac:dyDescent="0.2">
      <c r="A79" s="40"/>
      <c r="B79" s="39"/>
      <c r="C79" s="39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3.5" customHeight="1" x14ac:dyDescent="0.2">
      <c r="A80" s="40"/>
      <c r="B80" s="39"/>
      <c r="C80" s="39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3.5" customHeight="1" x14ac:dyDescent="0.2">
      <c r="A81" s="40"/>
      <c r="B81" s="39"/>
      <c r="C81" s="39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3.5" customHeight="1" x14ac:dyDescent="0.2">
      <c r="A82" s="40"/>
      <c r="B82" s="39"/>
      <c r="C82" s="39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3.5" customHeight="1" x14ac:dyDescent="0.2">
      <c r="A83" s="40"/>
      <c r="B83" s="39"/>
      <c r="C83" s="39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3.5" customHeight="1" x14ac:dyDescent="0.2">
      <c r="A84" s="40"/>
      <c r="B84" s="39"/>
      <c r="C84" s="39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3.5" customHeight="1" x14ac:dyDescent="0.2">
      <c r="A85" s="40"/>
      <c r="B85" s="39"/>
      <c r="C85" s="39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3.5" customHeight="1" x14ac:dyDescent="0.2">
      <c r="A86" s="40"/>
      <c r="B86" s="39"/>
      <c r="C86" s="39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3.5" customHeight="1" x14ac:dyDescent="0.2">
      <c r="A87" s="40"/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3.5" customHeight="1" x14ac:dyDescent="0.2">
      <c r="A88" s="40"/>
      <c r="B88" s="39"/>
      <c r="C88" s="39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3.5" customHeight="1" x14ac:dyDescent="0.2">
      <c r="A89" s="40"/>
      <c r="B89" s="39"/>
      <c r="C89" s="39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3.5" customHeight="1" x14ac:dyDescent="0.2">
      <c r="A90" s="40"/>
      <c r="B90" s="39"/>
      <c r="C90" s="39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3.5" customHeight="1" x14ac:dyDescent="0.2">
      <c r="A91" s="40"/>
      <c r="B91" s="39"/>
      <c r="C91" s="39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3.5" customHeight="1" x14ac:dyDescent="0.2">
      <c r="A92" s="40"/>
      <c r="B92" s="39"/>
      <c r="C92" s="39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3.5" customHeight="1" x14ac:dyDescent="0.2">
      <c r="A93" s="40"/>
      <c r="B93" s="39"/>
      <c r="C93" s="39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3.5" customHeight="1" x14ac:dyDescent="0.2">
      <c r="A94" s="40"/>
      <c r="B94" s="39"/>
      <c r="C94" s="39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3.5" customHeight="1" x14ac:dyDescent="0.2">
      <c r="A95" s="40"/>
      <c r="B95" s="39"/>
      <c r="C95" s="39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3.5" customHeight="1" x14ac:dyDescent="0.2">
      <c r="A96" s="40"/>
      <c r="B96" s="39"/>
      <c r="C96" s="39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3.5" customHeight="1" x14ac:dyDescent="0.2">
      <c r="A97" s="40"/>
      <c r="B97" s="39"/>
      <c r="C97" s="39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3.5" customHeight="1" x14ac:dyDescent="0.2">
      <c r="A98" s="40"/>
      <c r="B98" s="39"/>
      <c r="C98" s="39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3.5" customHeight="1" x14ac:dyDescent="0.2">
      <c r="A99" s="40"/>
      <c r="B99" s="39"/>
      <c r="C99" s="39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3.5" customHeight="1" x14ac:dyDescent="0.2">
      <c r="A100" s="40"/>
      <c r="B100" s="39"/>
      <c r="C100" s="39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3.5" customHeight="1" x14ac:dyDescent="0.2">
      <c r="A101" s="40"/>
      <c r="B101" s="39"/>
      <c r="C101" s="39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3.5" customHeight="1" x14ac:dyDescent="0.2">
      <c r="A102" s="40"/>
      <c r="B102" s="39"/>
      <c r="C102" s="39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3.5" customHeight="1" x14ac:dyDescent="0.2">
      <c r="A103" s="40"/>
      <c r="B103" s="39"/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3.5" customHeight="1" x14ac:dyDescent="0.2">
      <c r="A104" s="40"/>
      <c r="B104" s="39"/>
      <c r="C104" s="39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3.5" customHeight="1" x14ac:dyDescent="0.2">
      <c r="A105" s="40"/>
      <c r="B105" s="39"/>
      <c r="C105" s="39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3.5" customHeight="1" x14ac:dyDescent="0.2">
      <c r="A106" s="40"/>
      <c r="B106" s="39"/>
      <c r="C106" s="39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3.5" customHeight="1" x14ac:dyDescent="0.2">
      <c r="A107" s="40"/>
      <c r="B107" s="39"/>
      <c r="C107" s="39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3.5" customHeight="1" x14ac:dyDescent="0.2">
      <c r="A108" s="40"/>
      <c r="B108" s="39"/>
      <c r="C108" s="39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3.5" customHeight="1" x14ac:dyDescent="0.2">
      <c r="A109" s="40"/>
      <c r="B109" s="39"/>
      <c r="C109" s="39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3.5" customHeight="1" x14ac:dyDescent="0.2">
      <c r="A110" s="40"/>
      <c r="B110" s="39"/>
      <c r="C110" s="39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3.5" customHeight="1" x14ac:dyDescent="0.2">
      <c r="A111" s="40"/>
      <c r="B111" s="39"/>
      <c r="C111" s="39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3.5" customHeight="1" x14ac:dyDescent="0.2">
      <c r="A112" s="40"/>
      <c r="B112" s="39"/>
      <c r="C112" s="39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3.5" customHeight="1" x14ac:dyDescent="0.2">
      <c r="A113" s="40"/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3.5" customHeight="1" x14ac:dyDescent="0.2">
      <c r="A114" s="40"/>
      <c r="B114" s="39"/>
      <c r="C114" s="39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3.5" customHeight="1" x14ac:dyDescent="0.2">
      <c r="A115" s="40"/>
      <c r="B115" s="39"/>
      <c r="C115" s="39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3.5" customHeight="1" x14ac:dyDescent="0.2">
      <c r="A116" s="40"/>
      <c r="B116" s="39"/>
      <c r="C116" s="39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3.5" customHeight="1" x14ac:dyDescent="0.2">
      <c r="A117" s="40"/>
      <c r="B117" s="39"/>
      <c r="C117" s="39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3.5" customHeight="1" x14ac:dyDescent="0.2">
      <c r="A118" s="40"/>
      <c r="B118" s="39"/>
      <c r="C118" s="39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3.5" customHeight="1" x14ac:dyDescent="0.2">
      <c r="A119" s="40"/>
      <c r="B119" s="39"/>
      <c r="C119" s="39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3.5" customHeight="1" x14ac:dyDescent="0.2">
      <c r="A120" s="40"/>
      <c r="B120" s="39"/>
      <c r="C120" s="39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3.5" customHeight="1" x14ac:dyDescent="0.2">
      <c r="A121" s="40"/>
      <c r="B121" s="39"/>
      <c r="C121" s="39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3.5" customHeight="1" x14ac:dyDescent="0.2">
      <c r="A122" s="40"/>
      <c r="B122" s="39"/>
      <c r="C122" s="39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3.5" customHeight="1" x14ac:dyDescent="0.2">
      <c r="A123" s="40"/>
      <c r="B123" s="39"/>
      <c r="C123" s="39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3.5" customHeight="1" x14ac:dyDescent="0.2">
      <c r="A124" s="40"/>
      <c r="B124" s="39"/>
      <c r="C124" s="39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3.5" customHeight="1" x14ac:dyDescent="0.2">
      <c r="A125" s="40"/>
      <c r="B125" s="39"/>
      <c r="C125" s="39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3.5" customHeight="1" x14ac:dyDescent="0.2">
      <c r="A126" s="40"/>
      <c r="B126" s="39"/>
      <c r="C126" s="39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3.5" customHeight="1" x14ac:dyDescent="0.2">
      <c r="A127" s="40"/>
      <c r="B127" s="39"/>
      <c r="C127" s="39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3.5" customHeight="1" x14ac:dyDescent="0.2">
      <c r="A128" s="40"/>
      <c r="B128" s="39"/>
      <c r="C128" s="39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3.5" customHeight="1" x14ac:dyDescent="0.2">
      <c r="A129" s="40"/>
      <c r="B129" s="39"/>
      <c r="C129" s="39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3.5" customHeight="1" x14ac:dyDescent="0.2">
      <c r="A130" s="40"/>
      <c r="B130" s="39"/>
      <c r="C130" s="39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3.5" customHeight="1" x14ac:dyDescent="0.2">
      <c r="A131" s="40"/>
      <c r="B131" s="39"/>
      <c r="C131" s="39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3.5" customHeight="1" x14ac:dyDescent="0.2">
      <c r="A132" s="40"/>
      <c r="B132" s="39"/>
      <c r="C132" s="39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3.5" customHeight="1" x14ac:dyDescent="0.2">
      <c r="A133" s="40"/>
      <c r="B133" s="39"/>
      <c r="C133" s="39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3.5" customHeight="1" x14ac:dyDescent="0.2">
      <c r="A134" s="40"/>
      <c r="B134" s="39"/>
      <c r="C134" s="39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3.5" customHeight="1" x14ac:dyDescent="0.2">
      <c r="A135" s="40"/>
      <c r="B135" s="39"/>
      <c r="C135" s="39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3.5" customHeight="1" x14ac:dyDescent="0.2">
      <c r="A136" s="40"/>
      <c r="B136" s="39"/>
      <c r="C136" s="39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3.5" customHeight="1" x14ac:dyDescent="0.2">
      <c r="A137" s="40"/>
      <c r="B137" s="39"/>
      <c r="C137" s="39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3.5" customHeight="1" x14ac:dyDescent="0.2">
      <c r="A138" s="40"/>
      <c r="B138" s="39"/>
      <c r="C138" s="39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3.5" customHeight="1" x14ac:dyDescent="0.2">
      <c r="A139" s="40"/>
      <c r="B139" s="39"/>
      <c r="C139" s="39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5" customHeight="1" x14ac:dyDescent="0.2">
      <c r="A140" s="40"/>
      <c r="B140" s="39"/>
      <c r="C140" s="39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3.5" customHeight="1" x14ac:dyDescent="0.2">
      <c r="A141" s="40"/>
      <c r="B141" s="39"/>
      <c r="C141" s="39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3.5" customHeight="1" x14ac:dyDescent="0.2">
      <c r="A142" s="40"/>
      <c r="B142" s="39"/>
      <c r="C142" s="39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3.5" customHeight="1" x14ac:dyDescent="0.2">
      <c r="A143" s="40"/>
      <c r="B143" s="39"/>
      <c r="C143" s="39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3.5" customHeight="1" x14ac:dyDescent="0.2">
      <c r="A144" s="40"/>
      <c r="B144" s="39"/>
      <c r="C144" s="39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3.5" customHeight="1" x14ac:dyDescent="0.2">
      <c r="A145" s="40"/>
      <c r="B145" s="39"/>
      <c r="C145" s="39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3.5" customHeight="1" x14ac:dyDescent="0.2">
      <c r="A146" s="40"/>
      <c r="B146" s="39"/>
      <c r="C146" s="39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3.5" customHeight="1" x14ac:dyDescent="0.2">
      <c r="A147" s="40"/>
      <c r="B147" s="39"/>
      <c r="C147" s="39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3.5" customHeight="1" x14ac:dyDescent="0.2">
      <c r="A148" s="40"/>
      <c r="B148" s="39"/>
      <c r="C148" s="39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3.5" customHeight="1" x14ac:dyDescent="0.2">
      <c r="A149" s="40"/>
      <c r="B149" s="39"/>
      <c r="C149" s="39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3.5" customHeight="1" x14ac:dyDescent="0.2">
      <c r="A150" s="40"/>
      <c r="B150" s="39"/>
      <c r="C150" s="39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3.5" customHeight="1" x14ac:dyDescent="0.2">
      <c r="A151" s="40"/>
      <c r="B151" s="39"/>
      <c r="C151" s="39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3.5" customHeight="1" x14ac:dyDescent="0.2">
      <c r="A152" s="40"/>
      <c r="B152" s="39"/>
      <c r="C152" s="39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3.5" customHeight="1" x14ac:dyDescent="0.2">
      <c r="A153" s="40"/>
      <c r="B153" s="39"/>
      <c r="C153" s="39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3.5" customHeight="1" x14ac:dyDescent="0.2">
      <c r="A154" s="40"/>
      <c r="B154" s="39"/>
      <c r="C154" s="39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3.5" customHeight="1" x14ac:dyDescent="0.2">
      <c r="A155" s="40"/>
      <c r="B155" s="39"/>
      <c r="C155" s="39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3.5" customHeight="1" x14ac:dyDescent="0.2">
      <c r="A156" s="40"/>
      <c r="B156" s="39"/>
      <c r="C156" s="39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3.5" customHeight="1" x14ac:dyDescent="0.2">
      <c r="A157" s="40"/>
      <c r="B157" s="39"/>
      <c r="C157" s="39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3.5" customHeight="1" x14ac:dyDescent="0.2">
      <c r="A158" s="40"/>
      <c r="B158" s="39"/>
      <c r="C158" s="39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3.5" customHeight="1" x14ac:dyDescent="0.2">
      <c r="A159" s="40"/>
      <c r="B159" s="39"/>
      <c r="C159" s="39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3.5" customHeight="1" x14ac:dyDescent="0.2">
      <c r="A160" s="40"/>
      <c r="B160" s="39"/>
      <c r="C160" s="39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3.5" customHeight="1" x14ac:dyDescent="0.2">
      <c r="A161" s="40"/>
      <c r="B161" s="39"/>
      <c r="C161" s="39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3.5" customHeight="1" x14ac:dyDescent="0.2">
      <c r="A162" s="40"/>
      <c r="B162" s="39"/>
      <c r="C162" s="39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3.5" customHeight="1" x14ac:dyDescent="0.2">
      <c r="A163" s="40"/>
      <c r="B163" s="39"/>
      <c r="C163" s="39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3.5" customHeight="1" x14ac:dyDescent="0.2">
      <c r="A164" s="40"/>
      <c r="B164" s="39"/>
      <c r="C164" s="39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3.5" customHeight="1" x14ac:dyDescent="0.2">
      <c r="A165" s="40"/>
      <c r="B165" s="39"/>
      <c r="C165" s="39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3.5" customHeight="1" x14ac:dyDescent="0.2">
      <c r="A166" s="40"/>
      <c r="B166" s="39"/>
      <c r="C166" s="39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3.5" customHeight="1" x14ac:dyDescent="0.2">
      <c r="A167" s="40"/>
      <c r="B167" s="39"/>
      <c r="C167" s="39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3.5" customHeight="1" x14ac:dyDescent="0.2">
      <c r="A168" s="40"/>
      <c r="B168" s="39"/>
      <c r="C168" s="39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3.5" customHeight="1" x14ac:dyDescent="0.2">
      <c r="A169" s="40"/>
      <c r="B169" s="39"/>
      <c r="C169" s="39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3.5" customHeight="1" x14ac:dyDescent="0.2">
      <c r="A170" s="40"/>
      <c r="B170" s="39"/>
      <c r="C170" s="39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3.5" customHeight="1" x14ac:dyDescent="0.2">
      <c r="A171" s="40"/>
      <c r="B171" s="39"/>
      <c r="C171" s="39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3.5" customHeight="1" x14ac:dyDescent="0.2">
      <c r="A172" s="40"/>
      <c r="B172" s="39"/>
      <c r="C172" s="39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3.5" customHeight="1" x14ac:dyDescent="0.2">
      <c r="A173" s="40"/>
      <c r="B173" s="39"/>
      <c r="C173" s="39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3.5" customHeight="1" x14ac:dyDescent="0.2">
      <c r="A174" s="40"/>
      <c r="B174" s="39"/>
      <c r="C174" s="39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3.5" customHeight="1" x14ac:dyDescent="0.2">
      <c r="A175" s="40"/>
      <c r="B175" s="39"/>
      <c r="C175" s="39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3.5" customHeight="1" x14ac:dyDescent="0.2">
      <c r="A176" s="40"/>
      <c r="B176" s="39"/>
      <c r="C176" s="39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3.5" customHeight="1" x14ac:dyDescent="0.2">
      <c r="A177" s="40"/>
      <c r="B177" s="39"/>
      <c r="C177" s="39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3.5" customHeight="1" x14ac:dyDescent="0.2">
      <c r="A178" s="40"/>
      <c r="B178" s="39"/>
      <c r="C178" s="39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3.5" customHeight="1" x14ac:dyDescent="0.2">
      <c r="A179" s="40"/>
      <c r="B179" s="39"/>
      <c r="C179" s="39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3.5" customHeight="1" x14ac:dyDescent="0.2">
      <c r="A180" s="40"/>
      <c r="B180" s="39"/>
      <c r="C180" s="39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3.5" customHeight="1" x14ac:dyDescent="0.2">
      <c r="A181" s="40"/>
      <c r="B181" s="39"/>
      <c r="C181" s="39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3.5" customHeight="1" x14ac:dyDescent="0.2">
      <c r="A182" s="40"/>
      <c r="B182" s="39"/>
      <c r="C182" s="39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3.5" customHeight="1" x14ac:dyDescent="0.2">
      <c r="A183" s="40"/>
      <c r="B183" s="39"/>
      <c r="C183" s="39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3.5" customHeight="1" x14ac:dyDescent="0.2">
      <c r="A184" s="40"/>
      <c r="B184" s="39"/>
      <c r="C184" s="39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3.5" customHeight="1" x14ac:dyDescent="0.2">
      <c r="A185" s="40"/>
      <c r="B185" s="39"/>
      <c r="C185" s="39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3.5" customHeight="1" x14ac:dyDescent="0.2">
      <c r="A186" s="40"/>
      <c r="B186" s="39"/>
      <c r="C186" s="39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3.5" customHeight="1" x14ac:dyDescent="0.2">
      <c r="A187" s="40"/>
      <c r="B187" s="39"/>
      <c r="C187" s="39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3.5" customHeight="1" x14ac:dyDescent="0.2">
      <c r="A188" s="40"/>
      <c r="B188" s="39"/>
      <c r="C188" s="39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3.5" customHeight="1" x14ac:dyDescent="0.2">
      <c r="A189" s="40"/>
      <c r="B189" s="39"/>
      <c r="C189" s="39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3.5" customHeight="1" x14ac:dyDescent="0.2">
      <c r="A190" s="40"/>
      <c r="B190" s="39"/>
      <c r="C190" s="39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3.5" customHeight="1" x14ac:dyDescent="0.2">
      <c r="A191" s="40"/>
      <c r="B191" s="39"/>
      <c r="C191" s="39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3.5" customHeight="1" x14ac:dyDescent="0.2">
      <c r="A192" s="40"/>
      <c r="B192" s="39"/>
      <c r="C192" s="39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3.5" customHeight="1" x14ac:dyDescent="0.2">
      <c r="A193" s="40"/>
      <c r="B193" s="39"/>
      <c r="C193" s="39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3.5" customHeight="1" x14ac:dyDescent="0.2">
      <c r="A194" s="40"/>
      <c r="B194" s="39"/>
      <c r="C194" s="39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3.5" customHeight="1" x14ac:dyDescent="0.2">
      <c r="A195" s="40"/>
      <c r="B195" s="39"/>
      <c r="C195" s="39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3.5" customHeight="1" x14ac:dyDescent="0.2">
      <c r="A196" s="40"/>
      <c r="B196" s="39"/>
      <c r="C196" s="39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3.5" customHeight="1" x14ac:dyDescent="0.2">
      <c r="A197" s="40"/>
      <c r="B197" s="39"/>
      <c r="C197" s="39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3.5" customHeight="1" x14ac:dyDescent="0.2">
      <c r="A198" s="40"/>
      <c r="B198" s="39"/>
      <c r="C198" s="39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3.5" customHeight="1" x14ac:dyDescent="0.2">
      <c r="A199" s="40"/>
      <c r="B199" s="39"/>
      <c r="C199" s="39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3.5" customHeight="1" x14ac:dyDescent="0.2">
      <c r="A200" s="40"/>
      <c r="B200" s="39"/>
      <c r="C200" s="39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3.5" customHeight="1" x14ac:dyDescent="0.2">
      <c r="A201" s="40"/>
      <c r="B201" s="39"/>
      <c r="C201" s="39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3.5" customHeight="1" x14ac:dyDescent="0.2">
      <c r="A202" s="40"/>
      <c r="B202" s="39"/>
      <c r="C202" s="39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3.5" customHeight="1" x14ac:dyDescent="0.2">
      <c r="A203" s="40"/>
      <c r="B203" s="39"/>
      <c r="C203" s="39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3.5" customHeight="1" x14ac:dyDescent="0.2">
      <c r="A204" s="40"/>
      <c r="B204" s="39"/>
      <c r="C204" s="39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3.5" customHeight="1" x14ac:dyDescent="0.2">
      <c r="A205" s="40"/>
      <c r="B205" s="39"/>
      <c r="C205" s="39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3.5" customHeight="1" x14ac:dyDescent="0.2">
      <c r="A206" s="40"/>
      <c r="B206" s="39"/>
      <c r="C206" s="39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3.5" customHeight="1" x14ac:dyDescent="0.2">
      <c r="A207" s="40"/>
      <c r="B207" s="39"/>
      <c r="C207" s="39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3.5" customHeight="1" x14ac:dyDescent="0.2">
      <c r="A208" s="40"/>
      <c r="B208" s="39"/>
      <c r="C208" s="39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3.5" customHeight="1" x14ac:dyDescent="0.2">
      <c r="A209" s="40"/>
      <c r="B209" s="39"/>
      <c r="C209" s="39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3.5" customHeight="1" x14ac:dyDescent="0.2">
      <c r="A210" s="40"/>
      <c r="B210" s="39"/>
      <c r="C210" s="39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3.5" customHeight="1" x14ac:dyDescent="0.2">
      <c r="A211" s="40"/>
      <c r="B211" s="39"/>
      <c r="C211" s="39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3.5" customHeight="1" x14ac:dyDescent="0.2">
      <c r="A212" s="40"/>
      <c r="B212" s="39"/>
      <c r="C212" s="39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3.5" customHeight="1" x14ac:dyDescent="0.2">
      <c r="A213" s="40"/>
      <c r="B213" s="39"/>
      <c r="C213" s="39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3.5" customHeight="1" x14ac:dyDescent="0.2">
      <c r="A214" s="40"/>
      <c r="B214" s="39"/>
      <c r="C214" s="39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3.5" customHeight="1" x14ac:dyDescent="0.2">
      <c r="A215" s="40"/>
      <c r="B215" s="39"/>
      <c r="C215" s="39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3.5" customHeight="1" x14ac:dyDescent="0.2">
      <c r="A216" s="40"/>
      <c r="B216" s="39"/>
      <c r="C216" s="39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3.5" customHeight="1" x14ac:dyDescent="0.2">
      <c r="A217" s="40"/>
      <c r="B217" s="39"/>
      <c r="C217" s="39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3.5" customHeight="1" x14ac:dyDescent="0.2">
      <c r="A218" s="40"/>
      <c r="B218" s="39"/>
      <c r="C218" s="39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3.5" customHeight="1" x14ac:dyDescent="0.2">
      <c r="A219" s="40"/>
      <c r="B219" s="39"/>
      <c r="C219" s="39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3.5" customHeight="1" x14ac:dyDescent="0.2">
      <c r="A220" s="40"/>
      <c r="B220" s="39"/>
      <c r="C220" s="39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3.5" customHeight="1" x14ac:dyDescent="0.2">
      <c r="A221" s="40"/>
      <c r="B221" s="39"/>
      <c r="C221" s="39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3.5" customHeight="1" x14ac:dyDescent="0.2">
      <c r="A222" s="40"/>
      <c r="B222" s="39"/>
      <c r="C222" s="39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3.5" customHeight="1" x14ac:dyDescent="0.2">
      <c r="A223" s="40"/>
      <c r="B223" s="39"/>
      <c r="C223" s="39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3.5" customHeight="1" x14ac:dyDescent="0.2">
      <c r="A224" s="40"/>
      <c r="B224" s="39"/>
      <c r="C224" s="39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3.5" customHeight="1" x14ac:dyDescent="0.2">
      <c r="A225" s="40"/>
      <c r="B225" s="39"/>
      <c r="C225" s="39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3.5" customHeight="1" x14ac:dyDescent="0.2">
      <c r="A226" s="40"/>
      <c r="B226" s="39"/>
      <c r="C226" s="39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3.5" customHeight="1" x14ac:dyDescent="0.2">
      <c r="A227" s="40"/>
      <c r="B227" s="39"/>
      <c r="C227" s="39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3.5" customHeight="1" x14ac:dyDescent="0.2">
      <c r="A228" s="40"/>
      <c r="B228" s="39"/>
      <c r="C228" s="39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3.5" customHeight="1" x14ac:dyDescent="0.2">
      <c r="A229" s="40"/>
      <c r="B229" s="39"/>
      <c r="C229" s="39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3.5" customHeight="1" x14ac:dyDescent="0.2">
      <c r="A230" s="40"/>
      <c r="B230" s="39"/>
      <c r="C230" s="39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3.5" customHeight="1" x14ac:dyDescent="0.2">
      <c r="A231" s="40"/>
      <c r="B231" s="39"/>
      <c r="C231" s="39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3.5" customHeight="1" x14ac:dyDescent="0.2">
      <c r="A232" s="40"/>
      <c r="B232" s="39"/>
      <c r="C232" s="39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3.5" customHeight="1" x14ac:dyDescent="0.2">
      <c r="A233" s="40"/>
      <c r="B233" s="39"/>
      <c r="C233" s="39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3.5" customHeight="1" x14ac:dyDescent="0.2">
      <c r="A234" s="40"/>
      <c r="B234" s="39"/>
      <c r="C234" s="39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3.5" customHeight="1" x14ac:dyDescent="0.2">
      <c r="A235" s="40"/>
      <c r="B235" s="39"/>
      <c r="C235" s="39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3.5" customHeight="1" x14ac:dyDescent="0.2">
      <c r="A236" s="40"/>
      <c r="B236" s="39"/>
      <c r="C236" s="39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3.5" customHeight="1" x14ac:dyDescent="0.2">
      <c r="A237" s="40"/>
      <c r="B237" s="39"/>
      <c r="C237" s="39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3.5" customHeight="1" x14ac:dyDescent="0.2">
      <c r="A238" s="40"/>
      <c r="B238" s="39"/>
      <c r="C238" s="39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3.5" customHeight="1" x14ac:dyDescent="0.2">
      <c r="A239" s="40"/>
      <c r="B239" s="39"/>
      <c r="C239" s="39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3.5" customHeight="1" x14ac:dyDescent="0.2">
      <c r="A240" s="40"/>
      <c r="B240" s="39"/>
      <c r="C240" s="39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3.5" customHeight="1" x14ac:dyDescent="0.2">
      <c r="A241" s="40"/>
      <c r="B241" s="39"/>
      <c r="C241" s="39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3.5" customHeight="1" x14ac:dyDescent="0.2">
      <c r="A242" s="40"/>
      <c r="B242" s="39"/>
      <c r="C242" s="39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3.5" customHeight="1" x14ac:dyDescent="0.2">
      <c r="A243" s="40"/>
      <c r="B243" s="39"/>
      <c r="C243" s="39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3.5" customHeight="1" x14ac:dyDescent="0.2">
      <c r="A244" s="40"/>
      <c r="B244" s="39"/>
      <c r="C244" s="39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3.5" customHeight="1" x14ac:dyDescent="0.2">
      <c r="A245" s="40"/>
      <c r="B245" s="39"/>
      <c r="C245" s="39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3.5" customHeight="1" x14ac:dyDescent="0.2">
      <c r="A246" s="40"/>
      <c r="B246" s="39"/>
      <c r="C246" s="39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3.5" customHeight="1" x14ac:dyDescent="0.2">
      <c r="A247" s="40"/>
      <c r="B247" s="39"/>
      <c r="C247" s="39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3.5" customHeight="1" x14ac:dyDescent="0.2">
      <c r="A248" s="40"/>
      <c r="B248" s="39"/>
      <c r="C248" s="39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3.5" customHeight="1" x14ac:dyDescent="0.2">
      <c r="A249" s="40"/>
      <c r="B249" s="39"/>
      <c r="C249" s="39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3.5" customHeight="1" x14ac:dyDescent="0.2">
      <c r="A250" s="40"/>
      <c r="B250" s="39"/>
      <c r="C250" s="39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3.5" customHeight="1" x14ac:dyDescent="0.2">
      <c r="A251" s="40"/>
      <c r="B251" s="39"/>
      <c r="C251" s="39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3.5" customHeight="1" x14ac:dyDescent="0.2">
      <c r="A252" s="40"/>
      <c r="B252" s="39"/>
      <c r="C252" s="39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3.5" customHeight="1" x14ac:dyDescent="0.2">
      <c r="A253" s="40"/>
      <c r="B253" s="39"/>
      <c r="C253" s="39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3.5" customHeight="1" x14ac:dyDescent="0.2">
      <c r="A254" s="40"/>
      <c r="B254" s="39"/>
      <c r="C254" s="39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3.5" customHeight="1" x14ac:dyDescent="0.2">
      <c r="A255" s="40"/>
      <c r="B255" s="39"/>
      <c r="C255" s="39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3.5" customHeight="1" x14ac:dyDescent="0.2">
      <c r="A256" s="40"/>
      <c r="B256" s="39"/>
      <c r="C256" s="39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3.5" customHeight="1" x14ac:dyDescent="0.2">
      <c r="A257" s="40"/>
      <c r="B257" s="39"/>
      <c r="C257" s="39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3.5" customHeight="1" x14ac:dyDescent="0.2">
      <c r="A258" s="40"/>
      <c r="B258" s="39"/>
      <c r="C258" s="39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3.5" customHeight="1" x14ac:dyDescent="0.2">
      <c r="A259" s="40"/>
      <c r="B259" s="39"/>
      <c r="C259" s="39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3.5" customHeight="1" x14ac:dyDescent="0.2">
      <c r="A260" s="40"/>
      <c r="B260" s="39"/>
      <c r="C260" s="39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3.5" customHeight="1" x14ac:dyDescent="0.2">
      <c r="A261" s="40"/>
      <c r="B261" s="39"/>
      <c r="C261" s="39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3.5" customHeight="1" x14ac:dyDescent="0.2">
      <c r="A262" s="40"/>
      <c r="B262" s="39"/>
      <c r="C262" s="39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3.5" customHeight="1" x14ac:dyDescent="0.2">
      <c r="A263" s="40"/>
      <c r="B263" s="39"/>
      <c r="C263" s="39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3.5" customHeight="1" x14ac:dyDescent="0.2">
      <c r="A264" s="40"/>
      <c r="B264" s="39"/>
      <c r="C264" s="39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3.5" customHeight="1" x14ac:dyDescent="0.2">
      <c r="A265" s="40"/>
      <c r="B265" s="39"/>
      <c r="C265" s="39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3.5" customHeight="1" x14ac:dyDescent="0.2">
      <c r="A266" s="40"/>
      <c r="B266" s="39"/>
      <c r="C266" s="39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3.5" customHeight="1" x14ac:dyDescent="0.2">
      <c r="A267" s="40"/>
      <c r="B267" s="39"/>
      <c r="C267" s="39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3.5" customHeight="1" x14ac:dyDescent="0.2">
      <c r="A268" s="40"/>
      <c r="B268" s="39"/>
      <c r="C268" s="39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3.5" customHeight="1" x14ac:dyDescent="0.2">
      <c r="A269" s="40"/>
      <c r="B269" s="39"/>
      <c r="C269" s="39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3.5" customHeight="1" x14ac:dyDescent="0.2">
      <c r="A270" s="40"/>
      <c r="B270" s="39"/>
      <c r="C270" s="39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3.5" customHeight="1" x14ac:dyDescent="0.2">
      <c r="A271" s="40"/>
      <c r="B271" s="39"/>
      <c r="C271" s="39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3.5" customHeight="1" x14ac:dyDescent="0.2">
      <c r="A272" s="40"/>
      <c r="B272" s="39"/>
      <c r="C272" s="39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3.5" customHeight="1" x14ac:dyDescent="0.2">
      <c r="A273" s="40"/>
      <c r="B273" s="39"/>
      <c r="C273" s="39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3.5" customHeight="1" x14ac:dyDescent="0.2">
      <c r="A274" s="40"/>
      <c r="B274" s="39"/>
      <c r="C274" s="39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3.5" customHeight="1" x14ac:dyDescent="0.2">
      <c r="A275" s="40"/>
      <c r="B275" s="39"/>
      <c r="C275" s="39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3.5" customHeight="1" x14ac:dyDescent="0.2">
      <c r="A276" s="40"/>
      <c r="B276" s="39"/>
      <c r="C276" s="39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3.5" customHeight="1" x14ac:dyDescent="0.2">
      <c r="A277" s="40"/>
      <c r="B277" s="39"/>
      <c r="C277" s="39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3.5" customHeight="1" x14ac:dyDescent="0.2">
      <c r="A278" s="40"/>
      <c r="B278" s="39"/>
      <c r="C278" s="39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3.5" customHeight="1" x14ac:dyDescent="0.2">
      <c r="A279" s="40"/>
      <c r="B279" s="39"/>
      <c r="C279" s="39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3.5" customHeight="1" x14ac:dyDescent="0.2">
      <c r="A280" s="40"/>
      <c r="B280" s="39"/>
      <c r="C280" s="39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3.5" customHeight="1" x14ac:dyDescent="0.2">
      <c r="A281" s="40"/>
      <c r="B281" s="39"/>
      <c r="C281" s="39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3.5" customHeight="1" x14ac:dyDescent="0.2">
      <c r="A282" s="40"/>
      <c r="B282" s="39"/>
      <c r="C282" s="39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3.5" customHeight="1" x14ac:dyDescent="0.2">
      <c r="A283" s="40"/>
      <c r="B283" s="39"/>
      <c r="C283" s="39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3.5" customHeight="1" x14ac:dyDescent="0.2">
      <c r="A284" s="40"/>
      <c r="B284" s="39"/>
      <c r="C284" s="39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3.5" customHeight="1" x14ac:dyDescent="0.2">
      <c r="A285" s="40"/>
      <c r="B285" s="39"/>
      <c r="C285" s="39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3.5" customHeight="1" x14ac:dyDescent="0.2">
      <c r="A286" s="40"/>
      <c r="B286" s="39"/>
      <c r="C286" s="39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3.5" customHeight="1" x14ac:dyDescent="0.2">
      <c r="A287" s="40"/>
      <c r="B287" s="39"/>
      <c r="C287" s="39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3.5" customHeight="1" x14ac:dyDescent="0.2">
      <c r="A288" s="40"/>
      <c r="B288" s="39"/>
      <c r="C288" s="39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3.5" customHeight="1" x14ac:dyDescent="0.2">
      <c r="A289" s="40"/>
      <c r="B289" s="39"/>
      <c r="C289" s="39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3.5" customHeight="1" x14ac:dyDescent="0.2">
      <c r="A290" s="40"/>
      <c r="B290" s="39"/>
      <c r="C290" s="39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3.5" customHeight="1" x14ac:dyDescent="0.2">
      <c r="A291" s="40"/>
      <c r="B291" s="39"/>
      <c r="C291" s="39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3.5" customHeight="1" x14ac:dyDescent="0.2">
      <c r="A292" s="40"/>
      <c r="B292" s="39"/>
      <c r="C292" s="39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3.5" customHeight="1" x14ac:dyDescent="0.2">
      <c r="A293" s="40"/>
      <c r="B293" s="39"/>
      <c r="C293" s="39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3.5" customHeight="1" x14ac:dyDescent="0.2">
      <c r="A294" s="40"/>
      <c r="B294" s="39"/>
      <c r="C294" s="39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3.5" customHeight="1" x14ac:dyDescent="0.2">
      <c r="A295" s="40"/>
      <c r="B295" s="39"/>
      <c r="C295" s="39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3.5" customHeight="1" x14ac:dyDescent="0.2">
      <c r="A296" s="40"/>
      <c r="B296" s="39"/>
      <c r="C296" s="39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3.5" customHeight="1" x14ac:dyDescent="0.2">
      <c r="A297" s="40"/>
      <c r="B297" s="39"/>
      <c r="C297" s="39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3.5" customHeight="1" x14ac:dyDescent="0.2">
      <c r="A298" s="40"/>
      <c r="B298" s="39"/>
      <c r="C298" s="39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3.5" customHeight="1" x14ac:dyDescent="0.2">
      <c r="A299" s="40"/>
      <c r="B299" s="39"/>
      <c r="C299" s="39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3.5" customHeight="1" x14ac:dyDescent="0.2">
      <c r="A300" s="40"/>
      <c r="B300" s="39"/>
      <c r="C300" s="39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3.5" customHeight="1" x14ac:dyDescent="0.2">
      <c r="A301" s="40"/>
      <c r="B301" s="39"/>
      <c r="C301" s="39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3.5" customHeight="1" x14ac:dyDescent="0.2">
      <c r="A302" s="40"/>
      <c r="B302" s="39"/>
      <c r="C302" s="39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3.5" customHeight="1" x14ac:dyDescent="0.2">
      <c r="A303" s="40"/>
      <c r="B303" s="39"/>
      <c r="C303" s="39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3.5" customHeight="1" x14ac:dyDescent="0.2">
      <c r="A304" s="40"/>
      <c r="B304" s="39"/>
      <c r="C304" s="39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3.5" customHeight="1" x14ac:dyDescent="0.2">
      <c r="A305" s="40"/>
      <c r="B305" s="39"/>
      <c r="C305" s="39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3.5" customHeight="1" x14ac:dyDescent="0.2">
      <c r="A306" s="40"/>
      <c r="B306" s="39"/>
      <c r="C306" s="39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3.5" customHeight="1" x14ac:dyDescent="0.2">
      <c r="A307" s="40"/>
      <c r="B307" s="39"/>
      <c r="C307" s="39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3.5" customHeight="1" x14ac:dyDescent="0.2">
      <c r="A308" s="40"/>
      <c r="B308" s="39"/>
      <c r="C308" s="39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3.5" customHeight="1" x14ac:dyDescent="0.2">
      <c r="A309" s="40"/>
      <c r="B309" s="39"/>
      <c r="C309" s="39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3.5" customHeight="1" x14ac:dyDescent="0.2">
      <c r="A310" s="40"/>
      <c r="B310" s="39"/>
      <c r="C310" s="39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3.5" customHeight="1" x14ac:dyDescent="0.2">
      <c r="A311" s="40"/>
      <c r="B311" s="39"/>
      <c r="C311" s="39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3.5" customHeight="1" x14ac:dyDescent="0.2">
      <c r="A312" s="40"/>
      <c r="B312" s="39"/>
      <c r="C312" s="39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3.5" customHeight="1" x14ac:dyDescent="0.2">
      <c r="A313" s="40"/>
      <c r="B313" s="39"/>
      <c r="C313" s="39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3.5" customHeight="1" x14ac:dyDescent="0.2">
      <c r="A314" s="40"/>
      <c r="B314" s="39"/>
      <c r="C314" s="39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3.5" customHeight="1" x14ac:dyDescent="0.2">
      <c r="A315" s="40"/>
      <c r="B315" s="39"/>
      <c r="C315" s="39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3.5" customHeight="1" x14ac:dyDescent="0.2">
      <c r="A316" s="40"/>
      <c r="B316" s="39"/>
      <c r="C316" s="39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3.5" customHeight="1" x14ac:dyDescent="0.2">
      <c r="A317" s="40"/>
      <c r="B317" s="39"/>
      <c r="C317" s="39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3.5" customHeight="1" x14ac:dyDescent="0.2">
      <c r="A318" s="40"/>
      <c r="B318" s="39"/>
      <c r="C318" s="39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3.5" customHeight="1" x14ac:dyDescent="0.2">
      <c r="A319" s="40"/>
      <c r="B319" s="39"/>
      <c r="C319" s="39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3.5" customHeight="1" x14ac:dyDescent="0.2">
      <c r="A320" s="40"/>
      <c r="B320" s="39"/>
      <c r="C320" s="39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3.5" customHeight="1" x14ac:dyDescent="0.2">
      <c r="A321" s="40"/>
      <c r="B321" s="39"/>
      <c r="C321" s="39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3.5" customHeight="1" x14ac:dyDescent="0.2">
      <c r="A322" s="40"/>
      <c r="B322" s="39"/>
      <c r="C322" s="39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3.5" customHeight="1" x14ac:dyDescent="0.2">
      <c r="A323" s="40"/>
      <c r="B323" s="39"/>
      <c r="C323" s="39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3.5" customHeight="1" x14ac:dyDescent="0.2">
      <c r="A324" s="40"/>
      <c r="B324" s="39"/>
      <c r="C324" s="39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3.5" customHeight="1" x14ac:dyDescent="0.2">
      <c r="A325" s="40"/>
      <c r="B325" s="39"/>
      <c r="C325" s="39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3.5" customHeight="1" x14ac:dyDescent="0.2">
      <c r="A326" s="40"/>
      <c r="B326" s="39"/>
      <c r="C326" s="39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3.5" customHeight="1" x14ac:dyDescent="0.2">
      <c r="A327" s="40"/>
      <c r="B327" s="39"/>
      <c r="C327" s="39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3.5" customHeight="1" x14ac:dyDescent="0.2">
      <c r="A328" s="40"/>
      <c r="B328" s="39"/>
      <c r="C328" s="39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3.5" customHeight="1" x14ac:dyDescent="0.2">
      <c r="A329" s="40"/>
      <c r="B329" s="39"/>
      <c r="C329" s="39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3.5" customHeight="1" x14ac:dyDescent="0.2">
      <c r="A330" s="40"/>
      <c r="B330" s="39"/>
      <c r="C330" s="39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3.5" customHeight="1" x14ac:dyDescent="0.2">
      <c r="A331" s="40"/>
      <c r="B331" s="39"/>
      <c r="C331" s="39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3.5" customHeight="1" x14ac:dyDescent="0.2">
      <c r="A332" s="40"/>
      <c r="B332" s="39"/>
      <c r="C332" s="39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3.5" customHeight="1" x14ac:dyDescent="0.2">
      <c r="A333" s="40"/>
      <c r="B333" s="39"/>
      <c r="C333" s="39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3.5" customHeight="1" x14ac:dyDescent="0.2">
      <c r="A334" s="40"/>
      <c r="B334" s="39"/>
      <c r="C334" s="39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3.5" customHeight="1" x14ac:dyDescent="0.2">
      <c r="A335" s="40"/>
      <c r="B335" s="39"/>
      <c r="C335" s="39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3.5" customHeight="1" x14ac:dyDescent="0.2">
      <c r="A336" s="40"/>
      <c r="B336" s="39"/>
      <c r="C336" s="39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3.5" customHeight="1" x14ac:dyDescent="0.2">
      <c r="A337" s="40"/>
      <c r="B337" s="39"/>
      <c r="C337" s="39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3.5" customHeight="1" x14ac:dyDescent="0.2">
      <c r="A338" s="40"/>
      <c r="B338" s="39"/>
      <c r="C338" s="39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3.5" customHeight="1" x14ac:dyDescent="0.2">
      <c r="A339" s="40"/>
      <c r="B339" s="39"/>
      <c r="C339" s="39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3.5" customHeight="1" x14ac:dyDescent="0.2">
      <c r="A340" s="40"/>
      <c r="B340" s="39"/>
      <c r="C340" s="39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3.5" customHeight="1" x14ac:dyDescent="0.2">
      <c r="A341" s="40"/>
      <c r="B341" s="39"/>
      <c r="C341" s="39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3.5" customHeight="1" x14ac:dyDescent="0.2">
      <c r="A342" s="40"/>
      <c r="B342" s="39"/>
      <c r="C342" s="39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3.5" customHeight="1" x14ac:dyDescent="0.2">
      <c r="A343" s="40"/>
      <c r="B343" s="39"/>
      <c r="C343" s="39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3.5" customHeight="1" x14ac:dyDescent="0.2">
      <c r="A344" s="40"/>
      <c r="B344" s="39"/>
      <c r="C344" s="39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3.5" customHeight="1" x14ac:dyDescent="0.2">
      <c r="A345" s="40"/>
      <c r="B345" s="39"/>
      <c r="C345" s="39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3.5" customHeight="1" x14ac:dyDescent="0.2">
      <c r="A346" s="40"/>
      <c r="B346" s="39"/>
      <c r="C346" s="39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3.5" customHeight="1" x14ac:dyDescent="0.2">
      <c r="A347" s="40"/>
      <c r="B347" s="39"/>
      <c r="C347" s="39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3.5" customHeight="1" x14ac:dyDescent="0.2">
      <c r="A348" s="40"/>
      <c r="B348" s="39"/>
      <c r="C348" s="39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3.5" customHeight="1" x14ac:dyDescent="0.2">
      <c r="A349" s="40"/>
      <c r="B349" s="39"/>
      <c r="C349" s="39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3.5" customHeight="1" x14ac:dyDescent="0.2">
      <c r="A350" s="40"/>
      <c r="B350" s="39"/>
      <c r="C350" s="39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3.5" customHeight="1" x14ac:dyDescent="0.2">
      <c r="A351" s="40"/>
      <c r="B351" s="39"/>
      <c r="C351" s="39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3.5" customHeight="1" x14ac:dyDescent="0.2">
      <c r="A352" s="40"/>
      <c r="B352" s="39"/>
      <c r="C352" s="39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3.5" customHeight="1" x14ac:dyDescent="0.2">
      <c r="A353" s="40"/>
      <c r="B353" s="39"/>
      <c r="C353" s="39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3.5" customHeight="1" x14ac:dyDescent="0.2">
      <c r="A354" s="40"/>
      <c r="B354" s="39"/>
      <c r="C354" s="39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3.5" customHeight="1" x14ac:dyDescent="0.2">
      <c r="A355" s="40"/>
      <c r="B355" s="39"/>
      <c r="C355" s="39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3.5" customHeight="1" x14ac:dyDescent="0.2">
      <c r="A356" s="40"/>
      <c r="B356" s="39"/>
      <c r="C356" s="39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3.5" customHeight="1" x14ac:dyDescent="0.2">
      <c r="A357" s="40"/>
      <c r="B357" s="39"/>
      <c r="C357" s="39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3.5" customHeight="1" x14ac:dyDescent="0.2">
      <c r="A358" s="40"/>
      <c r="B358" s="39"/>
      <c r="C358" s="39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3.5" customHeight="1" x14ac:dyDescent="0.2">
      <c r="A359" s="40"/>
      <c r="B359" s="39"/>
      <c r="C359" s="39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3.5" customHeight="1" x14ac:dyDescent="0.2">
      <c r="A360" s="40"/>
      <c r="B360" s="39"/>
      <c r="C360" s="39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3.5" customHeight="1" x14ac:dyDescent="0.2">
      <c r="A361" s="40"/>
      <c r="B361" s="39"/>
      <c r="C361" s="39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3.5" customHeight="1" x14ac:dyDescent="0.2">
      <c r="A362" s="40"/>
      <c r="B362" s="39"/>
      <c r="C362" s="39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3.5" customHeight="1" x14ac:dyDescent="0.2">
      <c r="A363" s="40"/>
      <c r="B363" s="39"/>
      <c r="C363" s="39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3.5" customHeight="1" x14ac:dyDescent="0.2">
      <c r="A364" s="40"/>
      <c r="B364" s="39"/>
      <c r="C364" s="39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3.5" customHeight="1" x14ac:dyDescent="0.2">
      <c r="A365" s="40"/>
      <c r="B365" s="39"/>
      <c r="C365" s="39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3.5" customHeight="1" x14ac:dyDescent="0.2">
      <c r="A366" s="40"/>
      <c r="B366" s="39"/>
      <c r="C366" s="39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3.5" customHeight="1" x14ac:dyDescent="0.2">
      <c r="A367" s="40"/>
      <c r="B367" s="39"/>
      <c r="C367" s="39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3.5" customHeight="1" x14ac:dyDescent="0.2">
      <c r="A368" s="40"/>
      <c r="B368" s="39"/>
      <c r="C368" s="39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3.5" customHeight="1" x14ac:dyDescent="0.2">
      <c r="A369" s="40"/>
      <c r="B369" s="39"/>
      <c r="C369" s="39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3.5" customHeight="1" x14ac:dyDescent="0.2">
      <c r="A370" s="40"/>
      <c r="B370" s="39"/>
      <c r="C370" s="39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3.5" customHeight="1" x14ac:dyDescent="0.2">
      <c r="A371" s="40"/>
      <c r="B371" s="39"/>
      <c r="C371" s="39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3.5" customHeight="1" x14ac:dyDescent="0.2">
      <c r="A372" s="40"/>
      <c r="B372" s="39"/>
      <c r="C372" s="39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3.5" customHeight="1" x14ac:dyDescent="0.2">
      <c r="A373" s="40"/>
      <c r="B373" s="39"/>
      <c r="C373" s="39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3.5" customHeight="1" x14ac:dyDescent="0.2">
      <c r="A374" s="40"/>
      <c r="B374" s="39"/>
      <c r="C374" s="39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3.5" customHeight="1" x14ac:dyDescent="0.2">
      <c r="A375" s="40"/>
      <c r="B375" s="39"/>
      <c r="C375" s="39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3.5" customHeight="1" x14ac:dyDescent="0.2">
      <c r="A376" s="40"/>
      <c r="B376" s="39"/>
      <c r="C376" s="39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3.5" customHeight="1" x14ac:dyDescent="0.2">
      <c r="A377" s="40"/>
      <c r="B377" s="39"/>
      <c r="C377" s="39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3.5" customHeight="1" x14ac:dyDescent="0.2">
      <c r="A378" s="40"/>
      <c r="B378" s="39"/>
      <c r="C378" s="39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3.5" customHeight="1" x14ac:dyDescent="0.2">
      <c r="A379" s="40"/>
      <c r="B379" s="39"/>
      <c r="C379" s="39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3.5" customHeight="1" x14ac:dyDescent="0.2">
      <c r="A380" s="40"/>
      <c r="B380" s="39"/>
      <c r="C380" s="39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3.5" customHeight="1" x14ac:dyDescent="0.2">
      <c r="A381" s="40"/>
      <c r="B381" s="39"/>
      <c r="C381" s="39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3.5" customHeight="1" x14ac:dyDescent="0.2">
      <c r="A382" s="40"/>
      <c r="B382" s="39"/>
      <c r="C382" s="39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3.5" customHeight="1" x14ac:dyDescent="0.2">
      <c r="A383" s="40"/>
      <c r="B383" s="39"/>
      <c r="C383" s="39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3.5" customHeight="1" x14ac:dyDescent="0.2">
      <c r="A384" s="40"/>
      <c r="B384" s="39"/>
      <c r="C384" s="39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3.5" customHeight="1" x14ac:dyDescent="0.2">
      <c r="A385" s="40"/>
      <c r="B385" s="39"/>
      <c r="C385" s="39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3.5" customHeight="1" x14ac:dyDescent="0.2">
      <c r="A386" s="40"/>
      <c r="B386" s="39"/>
      <c r="C386" s="39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3.5" customHeight="1" x14ac:dyDescent="0.2">
      <c r="A387" s="40"/>
      <c r="B387" s="39"/>
      <c r="C387" s="39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3.5" customHeight="1" x14ac:dyDescent="0.2">
      <c r="A388" s="40"/>
      <c r="B388" s="39"/>
      <c r="C388" s="39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3.5" customHeight="1" x14ac:dyDescent="0.2">
      <c r="A389" s="40"/>
      <c r="B389" s="39"/>
      <c r="C389" s="39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3.5" customHeight="1" x14ac:dyDescent="0.2">
      <c r="A390" s="40"/>
      <c r="B390" s="39"/>
      <c r="C390" s="39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3.5" customHeight="1" x14ac:dyDescent="0.2">
      <c r="A391" s="40"/>
      <c r="B391" s="39"/>
      <c r="C391" s="39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3.5" customHeight="1" x14ac:dyDescent="0.2">
      <c r="A392" s="40"/>
      <c r="B392" s="39"/>
      <c r="C392" s="39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3.5" customHeight="1" x14ac:dyDescent="0.2">
      <c r="A393" s="40"/>
      <c r="B393" s="39"/>
      <c r="C393" s="39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3.5" customHeight="1" x14ac:dyDescent="0.2">
      <c r="A394" s="40"/>
      <c r="B394" s="39"/>
      <c r="C394" s="39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3.5" customHeight="1" x14ac:dyDescent="0.2">
      <c r="A395" s="40"/>
      <c r="B395" s="39"/>
      <c r="C395" s="39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3.5" customHeight="1" x14ac:dyDescent="0.2">
      <c r="A396" s="40"/>
      <c r="B396" s="39"/>
      <c r="C396" s="39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3.5" customHeight="1" x14ac:dyDescent="0.2">
      <c r="A397" s="40"/>
      <c r="B397" s="39"/>
      <c r="C397" s="39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3.5" customHeight="1" x14ac:dyDescent="0.2">
      <c r="A398" s="40"/>
      <c r="B398" s="39"/>
      <c r="C398" s="39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3.5" customHeight="1" x14ac:dyDescent="0.2">
      <c r="A399" s="40"/>
      <c r="B399" s="39"/>
      <c r="C399" s="39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3.5" customHeight="1" x14ac:dyDescent="0.2">
      <c r="A400" s="40"/>
      <c r="B400" s="39"/>
      <c r="C400" s="39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3.5" customHeight="1" x14ac:dyDescent="0.2">
      <c r="A401" s="40"/>
      <c r="B401" s="39"/>
      <c r="C401" s="39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3.5" customHeight="1" x14ac:dyDescent="0.2">
      <c r="A402" s="40"/>
      <c r="B402" s="39"/>
      <c r="C402" s="39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3.5" customHeight="1" x14ac:dyDescent="0.2">
      <c r="A403" s="40"/>
      <c r="B403" s="39"/>
      <c r="C403" s="39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3.5" customHeight="1" x14ac:dyDescent="0.2">
      <c r="A404" s="40"/>
      <c r="B404" s="39"/>
      <c r="C404" s="39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3.5" customHeight="1" x14ac:dyDescent="0.2">
      <c r="A405" s="40"/>
      <c r="B405" s="39"/>
      <c r="C405" s="39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3.5" customHeight="1" x14ac:dyDescent="0.2">
      <c r="A406" s="40"/>
      <c r="B406" s="39"/>
      <c r="C406" s="39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3.5" customHeight="1" x14ac:dyDescent="0.2">
      <c r="A407" s="40"/>
      <c r="B407" s="39"/>
      <c r="C407" s="39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3.5" customHeight="1" x14ac:dyDescent="0.2">
      <c r="A408" s="40"/>
      <c r="B408" s="39"/>
      <c r="C408" s="39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3.5" customHeight="1" x14ac:dyDescent="0.2">
      <c r="A409" s="40"/>
      <c r="B409" s="39"/>
      <c r="C409" s="39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3.5" customHeight="1" x14ac:dyDescent="0.2">
      <c r="A410" s="40"/>
      <c r="B410" s="39"/>
      <c r="C410" s="39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3.5" customHeight="1" x14ac:dyDescent="0.2">
      <c r="A411" s="40"/>
      <c r="B411" s="39"/>
      <c r="C411" s="39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3.5" customHeight="1" x14ac:dyDescent="0.2">
      <c r="A412" s="40"/>
      <c r="B412" s="39"/>
      <c r="C412" s="39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3.5" customHeight="1" x14ac:dyDescent="0.2">
      <c r="A413" s="40"/>
      <c r="B413" s="39"/>
      <c r="C413" s="39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3.5" customHeight="1" x14ac:dyDescent="0.2">
      <c r="A414" s="40"/>
      <c r="B414" s="39"/>
      <c r="C414" s="39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3.5" customHeight="1" x14ac:dyDescent="0.2">
      <c r="A415" s="40"/>
      <c r="B415" s="39"/>
      <c r="C415" s="39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3.5" customHeight="1" x14ac:dyDescent="0.2">
      <c r="A416" s="40"/>
      <c r="B416" s="39"/>
      <c r="C416" s="39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3.5" customHeight="1" x14ac:dyDescent="0.2">
      <c r="A417" s="40"/>
      <c r="B417" s="39"/>
      <c r="C417" s="39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3.5" customHeight="1" x14ac:dyDescent="0.2">
      <c r="A418" s="40"/>
      <c r="B418" s="39"/>
      <c r="C418" s="39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3.5" customHeight="1" x14ac:dyDescent="0.2">
      <c r="A419" s="40"/>
      <c r="B419" s="39"/>
      <c r="C419" s="39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3.5" customHeight="1" x14ac:dyDescent="0.2">
      <c r="A420" s="40"/>
      <c r="B420" s="39"/>
      <c r="C420" s="39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3.5" customHeight="1" x14ac:dyDescent="0.2">
      <c r="A421" s="40"/>
      <c r="B421" s="39"/>
      <c r="C421" s="39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3.5" customHeight="1" x14ac:dyDescent="0.2">
      <c r="A422" s="40"/>
      <c r="B422" s="39"/>
      <c r="C422" s="39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3.5" customHeight="1" x14ac:dyDescent="0.2">
      <c r="A423" s="40"/>
      <c r="B423" s="39"/>
      <c r="C423" s="39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3.5" customHeight="1" x14ac:dyDescent="0.2">
      <c r="A424" s="40"/>
      <c r="B424" s="39"/>
      <c r="C424" s="39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3.5" customHeight="1" x14ac:dyDescent="0.2">
      <c r="A425" s="40"/>
      <c r="B425" s="39"/>
      <c r="C425" s="39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3.5" customHeight="1" x14ac:dyDescent="0.2">
      <c r="A426" s="40"/>
      <c r="B426" s="39"/>
      <c r="C426" s="39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3.5" customHeight="1" x14ac:dyDescent="0.2">
      <c r="A427" s="40"/>
      <c r="B427" s="39"/>
      <c r="C427" s="39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3.5" customHeight="1" x14ac:dyDescent="0.2">
      <c r="A428" s="40"/>
      <c r="B428" s="39"/>
      <c r="C428" s="39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3.5" customHeight="1" x14ac:dyDescent="0.2">
      <c r="A429" s="40"/>
      <c r="B429" s="39"/>
      <c r="C429" s="39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3.5" customHeight="1" x14ac:dyDescent="0.2">
      <c r="A430" s="40"/>
      <c r="B430" s="39"/>
      <c r="C430" s="39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3.5" customHeight="1" x14ac:dyDescent="0.2">
      <c r="A431" s="40"/>
      <c r="B431" s="39"/>
      <c r="C431" s="39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3.5" customHeight="1" x14ac:dyDescent="0.2">
      <c r="A432" s="40"/>
      <c r="B432" s="39"/>
      <c r="C432" s="39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3.5" customHeight="1" x14ac:dyDescent="0.2">
      <c r="A433" s="40"/>
      <c r="B433" s="39"/>
      <c r="C433" s="39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3.5" customHeight="1" x14ac:dyDescent="0.2">
      <c r="A434" s="40"/>
      <c r="B434" s="39"/>
      <c r="C434" s="39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3.5" customHeight="1" x14ac:dyDescent="0.2">
      <c r="A435" s="40"/>
      <c r="B435" s="39"/>
      <c r="C435" s="39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3.5" customHeight="1" x14ac:dyDescent="0.2">
      <c r="A436" s="40"/>
      <c r="B436" s="39"/>
      <c r="C436" s="39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3.5" customHeight="1" x14ac:dyDescent="0.2">
      <c r="A437" s="40"/>
      <c r="B437" s="39"/>
      <c r="C437" s="39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3.5" customHeight="1" x14ac:dyDescent="0.2">
      <c r="A438" s="40"/>
      <c r="B438" s="39"/>
      <c r="C438" s="39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3.5" customHeight="1" x14ac:dyDescent="0.2">
      <c r="A439" s="40"/>
      <c r="B439" s="39"/>
      <c r="C439" s="39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3.5" customHeight="1" x14ac:dyDescent="0.2">
      <c r="A440" s="40"/>
      <c r="B440" s="39"/>
      <c r="C440" s="39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3.5" customHeight="1" x14ac:dyDescent="0.2">
      <c r="A441" s="40"/>
      <c r="B441" s="39"/>
      <c r="C441" s="39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3.5" customHeight="1" x14ac:dyDescent="0.2">
      <c r="A442" s="40"/>
      <c r="B442" s="39"/>
      <c r="C442" s="39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3.5" customHeight="1" x14ac:dyDescent="0.2">
      <c r="A443" s="40"/>
      <c r="B443" s="39"/>
      <c r="C443" s="39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3.5" customHeight="1" x14ac:dyDescent="0.2">
      <c r="A444" s="40"/>
      <c r="B444" s="39"/>
      <c r="C444" s="39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3.5" customHeight="1" x14ac:dyDescent="0.2">
      <c r="A445" s="40"/>
      <c r="B445" s="39"/>
      <c r="C445" s="39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3.5" customHeight="1" x14ac:dyDescent="0.2">
      <c r="A446" s="40"/>
      <c r="B446" s="39"/>
      <c r="C446" s="39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3.5" customHeight="1" x14ac:dyDescent="0.2">
      <c r="A447" s="40"/>
      <c r="B447" s="39"/>
      <c r="C447" s="39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3.5" customHeight="1" x14ac:dyDescent="0.2">
      <c r="A448" s="40"/>
      <c r="B448" s="39"/>
      <c r="C448" s="39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3.5" customHeight="1" x14ac:dyDescent="0.2">
      <c r="A449" s="40"/>
      <c r="B449" s="39"/>
      <c r="C449" s="39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3.5" customHeight="1" x14ac:dyDescent="0.2">
      <c r="A450" s="40"/>
      <c r="B450" s="39"/>
      <c r="C450" s="39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3.5" customHeight="1" x14ac:dyDescent="0.2">
      <c r="A451" s="40"/>
      <c r="B451" s="39"/>
      <c r="C451" s="39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3.5" customHeight="1" x14ac:dyDescent="0.2">
      <c r="A452" s="40"/>
      <c r="B452" s="39"/>
      <c r="C452" s="39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3.5" customHeight="1" x14ac:dyDescent="0.2">
      <c r="A453" s="40"/>
      <c r="B453" s="39"/>
      <c r="C453" s="39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3.5" customHeight="1" x14ac:dyDescent="0.2">
      <c r="A454" s="40"/>
      <c r="B454" s="39"/>
      <c r="C454" s="39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3.5" customHeight="1" x14ac:dyDescent="0.2">
      <c r="A455" s="40"/>
      <c r="B455" s="39"/>
      <c r="C455" s="39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3.5" customHeight="1" x14ac:dyDescent="0.2">
      <c r="A456" s="40"/>
      <c r="B456" s="39"/>
      <c r="C456" s="39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3.5" customHeight="1" x14ac:dyDescent="0.2">
      <c r="A457" s="40"/>
      <c r="B457" s="39"/>
      <c r="C457" s="39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3.5" customHeight="1" x14ac:dyDescent="0.2">
      <c r="A458" s="40"/>
      <c r="B458" s="39"/>
      <c r="C458" s="39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3.5" customHeight="1" x14ac:dyDescent="0.2">
      <c r="A459" s="40"/>
      <c r="B459" s="39"/>
      <c r="C459" s="39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3.5" customHeight="1" x14ac:dyDescent="0.2">
      <c r="A460" s="40"/>
      <c r="B460" s="39"/>
      <c r="C460" s="39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3.5" customHeight="1" x14ac:dyDescent="0.2">
      <c r="A461" s="40"/>
      <c r="B461" s="39"/>
      <c r="C461" s="39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3.5" customHeight="1" x14ac:dyDescent="0.2">
      <c r="A462" s="40"/>
      <c r="B462" s="39"/>
      <c r="C462" s="39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3.5" customHeight="1" x14ac:dyDescent="0.2">
      <c r="A463" s="40"/>
      <c r="B463" s="39"/>
      <c r="C463" s="39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3.5" customHeight="1" x14ac:dyDescent="0.2">
      <c r="A464" s="40"/>
      <c r="B464" s="39"/>
      <c r="C464" s="39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3.5" customHeight="1" x14ac:dyDescent="0.2">
      <c r="A465" s="40"/>
      <c r="B465" s="39"/>
      <c r="C465" s="39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3.5" customHeight="1" x14ac:dyDescent="0.2">
      <c r="A466" s="40"/>
      <c r="B466" s="39"/>
      <c r="C466" s="39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3.5" customHeight="1" x14ac:dyDescent="0.2">
      <c r="A467" s="40"/>
      <c r="B467" s="39"/>
      <c r="C467" s="39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3.5" customHeight="1" x14ac:dyDescent="0.2">
      <c r="A468" s="40"/>
      <c r="B468" s="39"/>
      <c r="C468" s="39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3.5" customHeight="1" x14ac:dyDescent="0.2">
      <c r="A469" s="40"/>
      <c r="B469" s="39"/>
      <c r="C469" s="39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3.5" customHeight="1" x14ac:dyDescent="0.2">
      <c r="A470" s="40"/>
      <c r="B470" s="39"/>
      <c r="C470" s="39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3.5" customHeight="1" x14ac:dyDescent="0.2">
      <c r="A471" s="40"/>
      <c r="B471" s="39"/>
      <c r="C471" s="39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3.5" customHeight="1" x14ac:dyDescent="0.2">
      <c r="A472" s="40"/>
      <c r="B472" s="39"/>
      <c r="C472" s="39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3.5" customHeight="1" x14ac:dyDescent="0.2">
      <c r="A473" s="40"/>
      <c r="B473" s="39"/>
      <c r="C473" s="39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3.5" customHeight="1" x14ac:dyDescent="0.2">
      <c r="A474" s="40"/>
      <c r="B474" s="39"/>
      <c r="C474" s="39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3.5" customHeight="1" x14ac:dyDescent="0.2">
      <c r="A475" s="40"/>
      <c r="B475" s="39"/>
      <c r="C475" s="39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3.5" customHeight="1" x14ac:dyDescent="0.2">
      <c r="A476" s="40"/>
      <c r="B476" s="39"/>
      <c r="C476" s="39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3.5" customHeight="1" x14ac:dyDescent="0.2">
      <c r="A477" s="40"/>
      <c r="B477" s="39"/>
      <c r="C477" s="39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3.5" customHeight="1" x14ac:dyDescent="0.2">
      <c r="A478" s="40"/>
      <c r="B478" s="39"/>
      <c r="C478" s="39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3.5" customHeight="1" x14ac:dyDescent="0.2">
      <c r="A479" s="40"/>
      <c r="B479" s="39"/>
      <c r="C479" s="39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3.5" customHeight="1" x14ac:dyDescent="0.2">
      <c r="A480" s="40"/>
      <c r="B480" s="39"/>
      <c r="C480" s="39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3.5" customHeight="1" x14ac:dyDescent="0.2">
      <c r="A481" s="40"/>
      <c r="B481" s="39"/>
      <c r="C481" s="39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3.5" customHeight="1" x14ac:dyDescent="0.2">
      <c r="A482" s="40"/>
      <c r="B482" s="39"/>
      <c r="C482" s="39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3.5" customHeight="1" x14ac:dyDescent="0.2">
      <c r="A483" s="40"/>
      <c r="B483" s="39"/>
      <c r="C483" s="39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3.5" customHeight="1" x14ac:dyDescent="0.2">
      <c r="A484" s="40"/>
      <c r="B484" s="39"/>
      <c r="C484" s="39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3.5" customHeight="1" x14ac:dyDescent="0.2">
      <c r="A485" s="40"/>
      <c r="B485" s="39"/>
      <c r="C485" s="39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3.5" customHeight="1" x14ac:dyDescent="0.2">
      <c r="A486" s="40"/>
      <c r="B486" s="39"/>
      <c r="C486" s="39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3.5" customHeight="1" x14ac:dyDescent="0.2">
      <c r="A487" s="40"/>
      <c r="B487" s="39"/>
      <c r="C487" s="39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3.5" customHeight="1" x14ac:dyDescent="0.2">
      <c r="A488" s="40"/>
      <c r="B488" s="39"/>
      <c r="C488" s="39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3.5" customHeight="1" x14ac:dyDescent="0.2">
      <c r="A489" s="40"/>
      <c r="B489" s="39"/>
      <c r="C489" s="39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3.5" customHeight="1" x14ac:dyDescent="0.2">
      <c r="A490" s="40"/>
      <c r="B490" s="39"/>
      <c r="C490" s="39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3.5" customHeight="1" x14ac:dyDescent="0.2">
      <c r="A491" s="40"/>
      <c r="B491" s="39"/>
      <c r="C491" s="39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3.5" customHeight="1" x14ac:dyDescent="0.2">
      <c r="A492" s="40"/>
      <c r="B492" s="39"/>
      <c r="C492" s="39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3.5" customHeight="1" x14ac:dyDescent="0.2">
      <c r="A493" s="40"/>
      <c r="B493" s="39"/>
      <c r="C493" s="39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3.5" customHeight="1" x14ac:dyDescent="0.2">
      <c r="A494" s="40"/>
      <c r="B494" s="39"/>
      <c r="C494" s="39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3.5" customHeight="1" x14ac:dyDescent="0.2">
      <c r="A495" s="40"/>
      <c r="B495" s="39"/>
      <c r="C495" s="39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3.5" customHeight="1" x14ac:dyDescent="0.2">
      <c r="A496" s="40"/>
      <c r="B496" s="39"/>
      <c r="C496" s="39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3.5" customHeight="1" x14ac:dyDescent="0.2">
      <c r="A497" s="40"/>
      <c r="B497" s="39"/>
      <c r="C497" s="39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3.5" customHeight="1" x14ac:dyDescent="0.2">
      <c r="A498" s="40"/>
      <c r="B498" s="39"/>
      <c r="C498" s="39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3.5" customHeight="1" x14ac:dyDescent="0.2">
      <c r="A499" s="40"/>
      <c r="B499" s="39"/>
      <c r="C499" s="39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3.5" customHeight="1" x14ac:dyDescent="0.2">
      <c r="A500" s="40"/>
      <c r="B500" s="39"/>
      <c r="C500" s="39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3.5" customHeight="1" x14ac:dyDescent="0.2">
      <c r="A501" s="40"/>
      <c r="B501" s="39"/>
      <c r="C501" s="39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3.5" customHeight="1" x14ac:dyDescent="0.2">
      <c r="A502" s="40"/>
      <c r="B502" s="39"/>
      <c r="C502" s="39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3.5" customHeight="1" x14ac:dyDescent="0.2">
      <c r="A503" s="40"/>
      <c r="B503" s="39"/>
      <c r="C503" s="39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3.5" customHeight="1" x14ac:dyDescent="0.2">
      <c r="A504" s="40"/>
      <c r="B504" s="39"/>
      <c r="C504" s="39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3.5" customHeight="1" x14ac:dyDescent="0.2">
      <c r="A505" s="40"/>
      <c r="B505" s="39"/>
      <c r="C505" s="39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3.5" customHeight="1" x14ac:dyDescent="0.2">
      <c r="A506" s="40"/>
      <c r="B506" s="39"/>
      <c r="C506" s="39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3.5" customHeight="1" x14ac:dyDescent="0.2">
      <c r="A507" s="40"/>
      <c r="B507" s="39"/>
      <c r="C507" s="39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3.5" customHeight="1" x14ac:dyDescent="0.2">
      <c r="A508" s="40"/>
      <c r="B508" s="39"/>
      <c r="C508" s="39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3.5" customHeight="1" x14ac:dyDescent="0.2">
      <c r="A509" s="40"/>
      <c r="B509" s="39"/>
      <c r="C509" s="39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3.5" customHeight="1" x14ac:dyDescent="0.2">
      <c r="A510" s="40"/>
      <c r="B510" s="39"/>
      <c r="C510" s="39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3.5" customHeight="1" x14ac:dyDescent="0.2">
      <c r="A511" s="40"/>
      <c r="B511" s="39"/>
      <c r="C511" s="39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3.5" customHeight="1" x14ac:dyDescent="0.2">
      <c r="A512" s="40"/>
      <c r="B512" s="39"/>
      <c r="C512" s="39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3.5" customHeight="1" x14ac:dyDescent="0.2">
      <c r="A513" s="40"/>
      <c r="B513" s="39"/>
      <c r="C513" s="39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3.5" customHeight="1" x14ac:dyDescent="0.2">
      <c r="A514" s="40"/>
      <c r="B514" s="39"/>
      <c r="C514" s="39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3.5" customHeight="1" x14ac:dyDescent="0.2">
      <c r="A515" s="40"/>
      <c r="B515" s="39"/>
      <c r="C515" s="39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3.5" customHeight="1" x14ac:dyDescent="0.2">
      <c r="A516" s="40"/>
      <c r="B516" s="39"/>
      <c r="C516" s="39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3.5" customHeight="1" x14ac:dyDescent="0.2">
      <c r="A517" s="40"/>
      <c r="B517" s="39"/>
      <c r="C517" s="39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3.5" customHeight="1" x14ac:dyDescent="0.2">
      <c r="A518" s="40"/>
      <c r="B518" s="39"/>
      <c r="C518" s="39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3.5" customHeight="1" x14ac:dyDescent="0.2">
      <c r="A519" s="40"/>
      <c r="B519" s="39"/>
      <c r="C519" s="39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3.5" customHeight="1" x14ac:dyDescent="0.2">
      <c r="A520" s="40"/>
      <c r="B520" s="39"/>
      <c r="C520" s="39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3.5" customHeight="1" x14ac:dyDescent="0.2">
      <c r="A521" s="40"/>
      <c r="B521" s="39"/>
      <c r="C521" s="39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3.5" customHeight="1" x14ac:dyDescent="0.2">
      <c r="A522" s="40"/>
      <c r="B522" s="39"/>
      <c r="C522" s="39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3.5" customHeight="1" x14ac:dyDescent="0.2">
      <c r="A523" s="40"/>
      <c r="B523" s="39"/>
      <c r="C523" s="39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3.5" customHeight="1" x14ac:dyDescent="0.2">
      <c r="A524" s="40"/>
      <c r="B524" s="39"/>
      <c r="C524" s="39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3.5" customHeight="1" x14ac:dyDescent="0.2">
      <c r="A525" s="40"/>
      <c r="B525" s="39"/>
      <c r="C525" s="39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3.5" customHeight="1" x14ac:dyDescent="0.2">
      <c r="A526" s="40"/>
      <c r="B526" s="39"/>
      <c r="C526" s="39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3.5" customHeight="1" x14ac:dyDescent="0.2">
      <c r="A527" s="40"/>
      <c r="B527" s="39"/>
      <c r="C527" s="39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3.5" customHeight="1" x14ac:dyDescent="0.2">
      <c r="A528" s="40"/>
      <c r="B528" s="39"/>
      <c r="C528" s="39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3.5" customHeight="1" x14ac:dyDescent="0.2">
      <c r="A529" s="40"/>
      <c r="B529" s="39"/>
      <c r="C529" s="39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3.5" customHeight="1" x14ac:dyDescent="0.2">
      <c r="A530" s="40"/>
      <c r="B530" s="39"/>
      <c r="C530" s="39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3.5" customHeight="1" x14ac:dyDescent="0.2">
      <c r="A531" s="40"/>
      <c r="B531" s="39"/>
      <c r="C531" s="39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3.5" customHeight="1" x14ac:dyDescent="0.2">
      <c r="A532" s="40"/>
      <c r="B532" s="39"/>
      <c r="C532" s="39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3.5" customHeight="1" x14ac:dyDescent="0.2">
      <c r="A533" s="40"/>
      <c r="B533" s="39"/>
      <c r="C533" s="39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3.5" customHeight="1" x14ac:dyDescent="0.2">
      <c r="A534" s="40"/>
      <c r="B534" s="39"/>
      <c r="C534" s="39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3.5" customHeight="1" x14ac:dyDescent="0.2">
      <c r="A535" s="40"/>
      <c r="B535" s="39"/>
      <c r="C535" s="39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3.5" customHeight="1" x14ac:dyDescent="0.2">
      <c r="A536" s="40"/>
      <c r="B536" s="39"/>
      <c r="C536" s="39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3.5" customHeight="1" x14ac:dyDescent="0.2">
      <c r="A537" s="40"/>
      <c r="B537" s="39"/>
      <c r="C537" s="39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3.5" customHeight="1" x14ac:dyDescent="0.2">
      <c r="A538" s="40"/>
      <c r="B538" s="39"/>
      <c r="C538" s="39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3.5" customHeight="1" x14ac:dyDescent="0.2">
      <c r="A539" s="40"/>
      <c r="B539" s="39"/>
      <c r="C539" s="39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3.5" customHeight="1" x14ac:dyDescent="0.2">
      <c r="A540" s="40"/>
      <c r="B540" s="39"/>
      <c r="C540" s="39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3.5" customHeight="1" x14ac:dyDescent="0.2">
      <c r="A541" s="40"/>
      <c r="B541" s="39"/>
      <c r="C541" s="39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3.5" customHeight="1" x14ac:dyDescent="0.2">
      <c r="A542" s="40"/>
      <c r="B542" s="39"/>
      <c r="C542" s="39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3.5" customHeight="1" x14ac:dyDescent="0.2">
      <c r="A543" s="40"/>
      <c r="B543" s="39"/>
      <c r="C543" s="39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3.5" customHeight="1" x14ac:dyDescent="0.2">
      <c r="A544" s="40"/>
      <c r="B544" s="39"/>
      <c r="C544" s="39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3.5" customHeight="1" x14ac:dyDescent="0.2">
      <c r="A545" s="40"/>
      <c r="B545" s="39"/>
      <c r="C545" s="39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3.5" customHeight="1" x14ac:dyDescent="0.2">
      <c r="A546" s="40"/>
      <c r="B546" s="39"/>
      <c r="C546" s="39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3.5" customHeight="1" x14ac:dyDescent="0.2">
      <c r="A547" s="40"/>
      <c r="B547" s="39"/>
      <c r="C547" s="39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3.5" customHeight="1" x14ac:dyDescent="0.2">
      <c r="A548" s="40"/>
      <c r="B548" s="39"/>
      <c r="C548" s="39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3.5" customHeight="1" x14ac:dyDescent="0.2">
      <c r="A549" s="40"/>
      <c r="B549" s="39"/>
      <c r="C549" s="39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3.5" customHeight="1" x14ac:dyDescent="0.2">
      <c r="A550" s="40"/>
      <c r="B550" s="39"/>
      <c r="C550" s="39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3.5" customHeight="1" x14ac:dyDescent="0.2">
      <c r="A551" s="40"/>
      <c r="B551" s="39"/>
      <c r="C551" s="39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3.5" customHeight="1" x14ac:dyDescent="0.2">
      <c r="A552" s="40"/>
      <c r="B552" s="39"/>
      <c r="C552" s="39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3.5" customHeight="1" x14ac:dyDescent="0.2">
      <c r="A553" s="40"/>
      <c r="B553" s="39"/>
      <c r="C553" s="39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3.5" customHeight="1" x14ac:dyDescent="0.2">
      <c r="A554" s="40"/>
      <c r="B554" s="39"/>
      <c r="C554" s="39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3.5" customHeight="1" x14ac:dyDescent="0.2">
      <c r="A555" s="40"/>
      <c r="B555" s="39"/>
      <c r="C555" s="39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3.5" customHeight="1" x14ac:dyDescent="0.2">
      <c r="A556" s="40"/>
      <c r="B556" s="39"/>
      <c r="C556" s="39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3.5" customHeight="1" x14ac:dyDescent="0.2">
      <c r="A557" s="40"/>
      <c r="B557" s="39"/>
      <c r="C557" s="39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3.5" customHeight="1" x14ac:dyDescent="0.2">
      <c r="A558" s="40"/>
      <c r="B558" s="39"/>
      <c r="C558" s="39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3.5" customHeight="1" x14ac:dyDescent="0.2">
      <c r="A559" s="40"/>
      <c r="B559" s="39"/>
      <c r="C559" s="39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3.5" customHeight="1" x14ac:dyDescent="0.2">
      <c r="A560" s="40"/>
      <c r="B560" s="39"/>
      <c r="C560" s="39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3.5" customHeight="1" x14ac:dyDescent="0.2">
      <c r="A561" s="40"/>
      <c r="B561" s="39"/>
      <c r="C561" s="39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3.5" customHeight="1" x14ac:dyDescent="0.2">
      <c r="A562" s="40"/>
      <c r="B562" s="39"/>
      <c r="C562" s="39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3.5" customHeight="1" x14ac:dyDescent="0.2">
      <c r="A563" s="40"/>
      <c r="B563" s="39"/>
      <c r="C563" s="39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3.5" customHeight="1" x14ac:dyDescent="0.2">
      <c r="A564" s="40"/>
      <c r="B564" s="39"/>
      <c r="C564" s="39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3.5" customHeight="1" x14ac:dyDescent="0.2">
      <c r="A565" s="40"/>
      <c r="B565" s="39"/>
      <c r="C565" s="39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3.5" customHeight="1" x14ac:dyDescent="0.2">
      <c r="A566" s="40"/>
      <c r="B566" s="39"/>
      <c r="C566" s="39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3.5" customHeight="1" x14ac:dyDescent="0.2">
      <c r="A567" s="40"/>
      <c r="B567" s="39"/>
      <c r="C567" s="39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3.5" customHeight="1" x14ac:dyDescent="0.2">
      <c r="A568" s="40"/>
      <c r="B568" s="39"/>
      <c r="C568" s="39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3.5" customHeight="1" x14ac:dyDescent="0.2">
      <c r="A569" s="40"/>
      <c r="B569" s="39"/>
      <c r="C569" s="39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3.5" customHeight="1" x14ac:dyDescent="0.2">
      <c r="A570" s="40"/>
      <c r="B570" s="39"/>
      <c r="C570" s="39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3.5" customHeight="1" x14ac:dyDescent="0.2">
      <c r="A571" s="40"/>
      <c r="B571" s="39"/>
      <c r="C571" s="39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3.5" customHeight="1" x14ac:dyDescent="0.2">
      <c r="A572" s="40"/>
      <c r="B572" s="39"/>
      <c r="C572" s="39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3.5" customHeight="1" x14ac:dyDescent="0.2">
      <c r="A573" s="40"/>
      <c r="B573" s="39"/>
      <c r="C573" s="39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3.5" customHeight="1" x14ac:dyDescent="0.2">
      <c r="A574" s="40"/>
      <c r="B574" s="39"/>
      <c r="C574" s="39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3.5" customHeight="1" x14ac:dyDescent="0.2">
      <c r="A575" s="40"/>
      <c r="B575" s="39"/>
      <c r="C575" s="39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3.5" customHeight="1" x14ac:dyDescent="0.2">
      <c r="A576" s="40"/>
      <c r="B576" s="39"/>
      <c r="C576" s="39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3.5" customHeight="1" x14ac:dyDescent="0.2">
      <c r="A577" s="40"/>
      <c r="B577" s="39"/>
      <c r="C577" s="39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3.5" customHeight="1" x14ac:dyDescent="0.2">
      <c r="A578" s="40"/>
      <c r="B578" s="39"/>
      <c r="C578" s="39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3.5" customHeight="1" x14ac:dyDescent="0.2">
      <c r="A579" s="40"/>
      <c r="B579" s="39"/>
      <c r="C579" s="39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3.5" customHeight="1" x14ac:dyDescent="0.2">
      <c r="A580" s="40"/>
      <c r="B580" s="39"/>
      <c r="C580" s="39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3.5" customHeight="1" x14ac:dyDescent="0.2">
      <c r="A581" s="40"/>
      <c r="B581" s="39"/>
      <c r="C581" s="39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3.5" customHeight="1" x14ac:dyDescent="0.2">
      <c r="A582" s="40"/>
      <c r="B582" s="39"/>
      <c r="C582" s="39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3.5" customHeight="1" x14ac:dyDescent="0.2">
      <c r="A583" s="40"/>
      <c r="B583" s="39"/>
      <c r="C583" s="39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3.5" customHeight="1" x14ac:dyDescent="0.2">
      <c r="A584" s="40"/>
      <c r="B584" s="39"/>
      <c r="C584" s="39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3.5" customHeight="1" x14ac:dyDescent="0.2">
      <c r="A585" s="40"/>
      <c r="B585" s="39"/>
      <c r="C585" s="39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3.5" customHeight="1" x14ac:dyDescent="0.2">
      <c r="A586" s="40"/>
      <c r="B586" s="39"/>
      <c r="C586" s="39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3.5" customHeight="1" x14ac:dyDescent="0.2">
      <c r="A587" s="40"/>
      <c r="B587" s="39"/>
      <c r="C587" s="39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3.5" customHeight="1" x14ac:dyDescent="0.2">
      <c r="A588" s="40"/>
      <c r="B588" s="39"/>
      <c r="C588" s="39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3.5" customHeight="1" x14ac:dyDescent="0.2">
      <c r="A589" s="40"/>
      <c r="B589" s="39"/>
      <c r="C589" s="39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3.5" customHeight="1" x14ac:dyDescent="0.2">
      <c r="A590" s="40"/>
      <c r="B590" s="39"/>
      <c r="C590" s="39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3.5" customHeight="1" x14ac:dyDescent="0.2">
      <c r="A591" s="40"/>
      <c r="B591" s="39"/>
      <c r="C591" s="39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3.5" customHeight="1" x14ac:dyDescent="0.2">
      <c r="A592" s="40"/>
      <c r="B592" s="39"/>
      <c r="C592" s="39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3.5" customHeight="1" x14ac:dyDescent="0.2">
      <c r="A593" s="40"/>
      <c r="B593" s="39"/>
      <c r="C593" s="39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3.5" customHeight="1" x14ac:dyDescent="0.2">
      <c r="A594" s="40"/>
      <c r="B594" s="39"/>
      <c r="C594" s="39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3.5" customHeight="1" x14ac:dyDescent="0.2">
      <c r="A595" s="40"/>
      <c r="B595" s="39"/>
      <c r="C595" s="39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3.5" customHeight="1" x14ac:dyDescent="0.2">
      <c r="A596" s="40"/>
      <c r="B596" s="39"/>
      <c r="C596" s="39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3.5" customHeight="1" x14ac:dyDescent="0.2">
      <c r="A597" s="40"/>
      <c r="B597" s="39"/>
      <c r="C597" s="39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3.5" customHeight="1" x14ac:dyDescent="0.2">
      <c r="A598" s="40"/>
      <c r="B598" s="39"/>
      <c r="C598" s="39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3.5" customHeight="1" x14ac:dyDescent="0.2">
      <c r="A599" s="40"/>
      <c r="B599" s="39"/>
      <c r="C599" s="39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3.5" customHeight="1" x14ac:dyDescent="0.2">
      <c r="A600" s="40"/>
      <c r="B600" s="39"/>
      <c r="C600" s="39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3.5" customHeight="1" x14ac:dyDescent="0.2">
      <c r="A601" s="40"/>
      <c r="B601" s="39"/>
      <c r="C601" s="39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3.5" customHeight="1" x14ac:dyDescent="0.2">
      <c r="A602" s="40"/>
      <c r="B602" s="39"/>
      <c r="C602" s="39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3.5" customHeight="1" x14ac:dyDescent="0.2">
      <c r="A603" s="40"/>
      <c r="B603" s="39"/>
      <c r="C603" s="39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3.5" customHeight="1" x14ac:dyDescent="0.2">
      <c r="A604" s="40"/>
      <c r="B604" s="39"/>
      <c r="C604" s="39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3.5" customHeight="1" x14ac:dyDescent="0.2">
      <c r="A605" s="40"/>
      <c r="B605" s="39"/>
      <c r="C605" s="39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3.5" customHeight="1" x14ac:dyDescent="0.2">
      <c r="A606" s="40"/>
      <c r="B606" s="39"/>
      <c r="C606" s="39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3.5" customHeight="1" x14ac:dyDescent="0.2">
      <c r="A607" s="40"/>
      <c r="B607" s="39"/>
      <c r="C607" s="39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3.5" customHeight="1" x14ac:dyDescent="0.2">
      <c r="A608" s="40"/>
      <c r="B608" s="39"/>
      <c r="C608" s="39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3.5" customHeight="1" x14ac:dyDescent="0.2">
      <c r="A609" s="40"/>
      <c r="B609" s="39"/>
      <c r="C609" s="39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3.5" customHeight="1" x14ac:dyDescent="0.2">
      <c r="A610" s="40"/>
      <c r="B610" s="39"/>
      <c r="C610" s="39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3.5" customHeight="1" x14ac:dyDescent="0.2">
      <c r="A611" s="40"/>
      <c r="B611" s="39"/>
      <c r="C611" s="39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3.5" customHeight="1" x14ac:dyDescent="0.2">
      <c r="A612" s="40"/>
      <c r="B612" s="39"/>
      <c r="C612" s="39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3.5" customHeight="1" x14ac:dyDescent="0.2">
      <c r="A613" s="40"/>
      <c r="B613" s="39"/>
      <c r="C613" s="39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3.5" customHeight="1" x14ac:dyDescent="0.2">
      <c r="A614" s="40"/>
      <c r="B614" s="39"/>
      <c r="C614" s="39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3.5" customHeight="1" x14ac:dyDescent="0.2">
      <c r="A615" s="40"/>
      <c r="B615" s="39"/>
      <c r="C615" s="39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3.5" customHeight="1" x14ac:dyDescent="0.2">
      <c r="A616" s="40"/>
      <c r="B616" s="39"/>
      <c r="C616" s="39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3.5" customHeight="1" x14ac:dyDescent="0.2">
      <c r="A617" s="40"/>
      <c r="B617" s="39"/>
      <c r="C617" s="39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3.5" customHeight="1" x14ac:dyDescent="0.2">
      <c r="A618" s="40"/>
      <c r="B618" s="39"/>
      <c r="C618" s="39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3.5" customHeight="1" x14ac:dyDescent="0.2">
      <c r="A619" s="40"/>
      <c r="B619" s="39"/>
      <c r="C619" s="39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3.5" customHeight="1" x14ac:dyDescent="0.2">
      <c r="A620" s="40"/>
      <c r="B620" s="39"/>
      <c r="C620" s="39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3.5" customHeight="1" x14ac:dyDescent="0.2">
      <c r="A621" s="40"/>
      <c r="B621" s="39"/>
      <c r="C621" s="39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3.5" customHeight="1" x14ac:dyDescent="0.2">
      <c r="A622" s="40"/>
      <c r="B622" s="39"/>
      <c r="C622" s="39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3.5" customHeight="1" x14ac:dyDescent="0.2">
      <c r="A623" s="40"/>
      <c r="B623" s="39"/>
      <c r="C623" s="39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3.5" customHeight="1" x14ac:dyDescent="0.2">
      <c r="A624" s="40"/>
      <c r="B624" s="39"/>
      <c r="C624" s="39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3.5" customHeight="1" x14ac:dyDescent="0.2">
      <c r="A625" s="40"/>
      <c r="B625" s="39"/>
      <c r="C625" s="39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3.5" customHeight="1" x14ac:dyDescent="0.2">
      <c r="A626" s="40"/>
      <c r="B626" s="39"/>
      <c r="C626" s="39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3.5" customHeight="1" x14ac:dyDescent="0.2">
      <c r="A627" s="40"/>
      <c r="B627" s="39"/>
      <c r="C627" s="39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3.5" customHeight="1" x14ac:dyDescent="0.2">
      <c r="A628" s="40"/>
      <c r="B628" s="39"/>
      <c r="C628" s="39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3.5" customHeight="1" x14ac:dyDescent="0.2">
      <c r="A629" s="40"/>
      <c r="B629" s="39"/>
      <c r="C629" s="39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3.5" customHeight="1" x14ac:dyDescent="0.2">
      <c r="A630" s="40"/>
      <c r="B630" s="39"/>
      <c r="C630" s="39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3.5" customHeight="1" x14ac:dyDescent="0.2">
      <c r="A631" s="40"/>
      <c r="B631" s="39"/>
      <c r="C631" s="39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3.5" customHeight="1" x14ac:dyDescent="0.2">
      <c r="A632" s="40"/>
      <c r="B632" s="39"/>
      <c r="C632" s="39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3.5" customHeight="1" x14ac:dyDescent="0.2">
      <c r="A633" s="40"/>
      <c r="B633" s="39"/>
      <c r="C633" s="39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3.5" customHeight="1" x14ac:dyDescent="0.2">
      <c r="A634" s="40"/>
      <c r="B634" s="39"/>
      <c r="C634" s="39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3.5" customHeight="1" x14ac:dyDescent="0.2">
      <c r="A635" s="40"/>
      <c r="B635" s="39"/>
      <c r="C635" s="39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3.5" customHeight="1" x14ac:dyDescent="0.2">
      <c r="A636" s="40"/>
      <c r="B636" s="39"/>
      <c r="C636" s="39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3.5" customHeight="1" x14ac:dyDescent="0.2">
      <c r="A637" s="40"/>
      <c r="B637" s="39"/>
      <c r="C637" s="39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3.5" customHeight="1" x14ac:dyDescent="0.2">
      <c r="A638" s="40"/>
      <c r="B638" s="39"/>
      <c r="C638" s="39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3.5" customHeight="1" x14ac:dyDescent="0.2">
      <c r="A639" s="40"/>
      <c r="B639" s="39"/>
      <c r="C639" s="39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3.5" customHeight="1" x14ac:dyDescent="0.2">
      <c r="A640" s="40"/>
      <c r="B640" s="39"/>
      <c r="C640" s="39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3.5" customHeight="1" x14ac:dyDescent="0.2">
      <c r="A641" s="40"/>
      <c r="B641" s="39"/>
      <c r="C641" s="39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3.5" customHeight="1" x14ac:dyDescent="0.2">
      <c r="A642" s="40"/>
      <c r="B642" s="39"/>
      <c r="C642" s="39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3.5" customHeight="1" x14ac:dyDescent="0.2">
      <c r="A643" s="40"/>
      <c r="B643" s="39"/>
      <c r="C643" s="39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3.5" customHeight="1" x14ac:dyDescent="0.2">
      <c r="A644" s="40"/>
      <c r="B644" s="39"/>
      <c r="C644" s="39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3.5" customHeight="1" x14ac:dyDescent="0.2">
      <c r="A645" s="40"/>
      <c r="B645" s="39"/>
      <c r="C645" s="39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3.5" customHeight="1" x14ac:dyDescent="0.2">
      <c r="A646" s="40"/>
      <c r="B646" s="39"/>
      <c r="C646" s="39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3.5" customHeight="1" x14ac:dyDescent="0.2">
      <c r="A647" s="40"/>
      <c r="B647" s="39"/>
      <c r="C647" s="39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3.5" customHeight="1" x14ac:dyDescent="0.2">
      <c r="A648" s="40"/>
      <c r="B648" s="39"/>
      <c r="C648" s="39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3.5" customHeight="1" x14ac:dyDescent="0.2">
      <c r="A649" s="40"/>
      <c r="B649" s="39"/>
      <c r="C649" s="39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3.5" customHeight="1" x14ac:dyDescent="0.2">
      <c r="A650" s="40"/>
      <c r="B650" s="39"/>
      <c r="C650" s="39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3.5" customHeight="1" x14ac:dyDescent="0.2">
      <c r="A651" s="40"/>
      <c r="B651" s="39"/>
      <c r="C651" s="39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3.5" customHeight="1" x14ac:dyDescent="0.2">
      <c r="A652" s="40"/>
      <c r="B652" s="39"/>
      <c r="C652" s="39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3.5" customHeight="1" x14ac:dyDescent="0.2">
      <c r="A653" s="40"/>
      <c r="B653" s="39"/>
      <c r="C653" s="39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3.5" customHeight="1" x14ac:dyDescent="0.2">
      <c r="A654" s="40"/>
      <c r="B654" s="39"/>
      <c r="C654" s="39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3.5" customHeight="1" x14ac:dyDescent="0.2">
      <c r="A655" s="40"/>
      <c r="B655" s="39"/>
      <c r="C655" s="39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3.5" customHeight="1" x14ac:dyDescent="0.2">
      <c r="A656" s="40"/>
      <c r="B656" s="39"/>
      <c r="C656" s="39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3.5" customHeight="1" x14ac:dyDescent="0.2">
      <c r="A657" s="40"/>
      <c r="B657" s="39"/>
      <c r="C657" s="39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3.5" customHeight="1" x14ac:dyDescent="0.2">
      <c r="A658" s="40"/>
      <c r="B658" s="39"/>
      <c r="C658" s="39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3.5" customHeight="1" x14ac:dyDescent="0.2">
      <c r="A659" s="40"/>
      <c r="B659" s="39"/>
      <c r="C659" s="39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3.5" customHeight="1" x14ac:dyDescent="0.2">
      <c r="A660" s="40"/>
      <c r="B660" s="39"/>
      <c r="C660" s="39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3.5" customHeight="1" x14ac:dyDescent="0.2">
      <c r="A661" s="40"/>
      <c r="B661" s="39"/>
      <c r="C661" s="39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3.5" customHeight="1" x14ac:dyDescent="0.2">
      <c r="A662" s="40"/>
      <c r="B662" s="39"/>
      <c r="C662" s="39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3.5" customHeight="1" x14ac:dyDescent="0.2">
      <c r="A663" s="40"/>
      <c r="B663" s="39"/>
      <c r="C663" s="39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3.5" customHeight="1" x14ac:dyDescent="0.2">
      <c r="A664" s="40"/>
      <c r="B664" s="39"/>
      <c r="C664" s="39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3.5" customHeight="1" x14ac:dyDescent="0.2">
      <c r="A665" s="40"/>
      <c r="B665" s="39"/>
      <c r="C665" s="39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3.5" customHeight="1" x14ac:dyDescent="0.2">
      <c r="A666" s="40"/>
      <c r="B666" s="39"/>
      <c r="C666" s="39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3.5" customHeight="1" x14ac:dyDescent="0.2">
      <c r="A667" s="40"/>
      <c r="B667" s="39"/>
      <c r="C667" s="39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3.5" customHeight="1" x14ac:dyDescent="0.2">
      <c r="A668" s="40"/>
      <c r="B668" s="39"/>
      <c r="C668" s="39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3.5" customHeight="1" x14ac:dyDescent="0.2">
      <c r="A669" s="40"/>
      <c r="B669" s="39"/>
      <c r="C669" s="39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3.5" customHeight="1" x14ac:dyDescent="0.2">
      <c r="A670" s="40"/>
      <c r="B670" s="39"/>
      <c r="C670" s="39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3.5" customHeight="1" x14ac:dyDescent="0.2">
      <c r="A671" s="40"/>
      <c r="B671" s="39"/>
      <c r="C671" s="39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3.5" customHeight="1" x14ac:dyDescent="0.2">
      <c r="A672" s="40"/>
      <c r="B672" s="39"/>
      <c r="C672" s="39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3.5" customHeight="1" x14ac:dyDescent="0.2">
      <c r="A673" s="40"/>
      <c r="B673" s="39"/>
      <c r="C673" s="39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3.5" customHeight="1" x14ac:dyDescent="0.2">
      <c r="A674" s="40"/>
      <c r="B674" s="39"/>
      <c r="C674" s="39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3.5" customHeight="1" x14ac:dyDescent="0.2">
      <c r="A675" s="40"/>
      <c r="B675" s="39"/>
      <c r="C675" s="39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3.5" customHeight="1" x14ac:dyDescent="0.2">
      <c r="A676" s="40"/>
      <c r="B676" s="39"/>
      <c r="C676" s="39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3.5" customHeight="1" x14ac:dyDescent="0.2">
      <c r="A677" s="40"/>
      <c r="B677" s="39"/>
      <c r="C677" s="39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3.5" customHeight="1" x14ac:dyDescent="0.2">
      <c r="A678" s="40"/>
      <c r="B678" s="39"/>
      <c r="C678" s="39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3.5" customHeight="1" x14ac:dyDescent="0.2">
      <c r="A679" s="40"/>
      <c r="B679" s="39"/>
      <c r="C679" s="39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3.5" customHeight="1" x14ac:dyDescent="0.2">
      <c r="A680" s="40"/>
      <c r="B680" s="39"/>
      <c r="C680" s="39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3.5" customHeight="1" x14ac:dyDescent="0.2">
      <c r="A681" s="40"/>
      <c r="B681" s="39"/>
      <c r="C681" s="39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3.5" customHeight="1" x14ac:dyDescent="0.2">
      <c r="A682" s="40"/>
      <c r="B682" s="39"/>
      <c r="C682" s="39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3.5" customHeight="1" x14ac:dyDescent="0.2">
      <c r="A683" s="40"/>
      <c r="B683" s="39"/>
      <c r="C683" s="39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3.5" customHeight="1" x14ac:dyDescent="0.2">
      <c r="A684" s="40"/>
      <c r="B684" s="39"/>
      <c r="C684" s="39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3.5" customHeight="1" x14ac:dyDescent="0.2">
      <c r="A685" s="40"/>
      <c r="B685" s="39"/>
      <c r="C685" s="39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3.5" customHeight="1" x14ac:dyDescent="0.2">
      <c r="A686" s="40"/>
      <c r="B686" s="39"/>
      <c r="C686" s="39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3.5" customHeight="1" x14ac:dyDescent="0.2">
      <c r="A687" s="40"/>
      <c r="B687" s="39"/>
      <c r="C687" s="39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3.5" customHeight="1" x14ac:dyDescent="0.2">
      <c r="A688" s="40"/>
      <c r="B688" s="39"/>
      <c r="C688" s="39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3.5" customHeight="1" x14ac:dyDescent="0.2">
      <c r="A689" s="40"/>
      <c r="B689" s="39"/>
      <c r="C689" s="39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3.5" customHeight="1" x14ac:dyDescent="0.2">
      <c r="A690" s="40"/>
      <c r="B690" s="39"/>
      <c r="C690" s="39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3.5" customHeight="1" x14ac:dyDescent="0.2">
      <c r="A691" s="40"/>
      <c r="B691" s="39"/>
      <c r="C691" s="39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3.5" customHeight="1" x14ac:dyDescent="0.2">
      <c r="A692" s="40"/>
      <c r="B692" s="39"/>
      <c r="C692" s="39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3.5" customHeight="1" x14ac:dyDescent="0.2">
      <c r="A693" s="40"/>
      <c r="B693" s="39"/>
      <c r="C693" s="39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3.5" customHeight="1" x14ac:dyDescent="0.2">
      <c r="A694" s="40"/>
      <c r="B694" s="39"/>
      <c r="C694" s="39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3.5" customHeight="1" x14ac:dyDescent="0.2">
      <c r="A695" s="40"/>
      <c r="B695" s="39"/>
      <c r="C695" s="39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3.5" customHeight="1" x14ac:dyDescent="0.2">
      <c r="A696" s="40"/>
      <c r="B696" s="39"/>
      <c r="C696" s="39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3.5" customHeight="1" x14ac:dyDescent="0.2">
      <c r="A697" s="40"/>
      <c r="B697" s="39"/>
      <c r="C697" s="39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3.5" customHeight="1" x14ac:dyDescent="0.2">
      <c r="A698" s="40"/>
      <c r="B698" s="39"/>
      <c r="C698" s="39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3.5" customHeight="1" x14ac:dyDescent="0.2">
      <c r="A699" s="40"/>
      <c r="B699" s="39"/>
      <c r="C699" s="39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3.5" customHeight="1" x14ac:dyDescent="0.2">
      <c r="A700" s="40"/>
      <c r="B700" s="39"/>
      <c r="C700" s="39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3.5" customHeight="1" x14ac:dyDescent="0.2">
      <c r="A701" s="40"/>
      <c r="B701" s="39"/>
      <c r="C701" s="39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3.5" customHeight="1" x14ac:dyDescent="0.2">
      <c r="A702" s="40"/>
      <c r="B702" s="39"/>
      <c r="C702" s="39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3.5" customHeight="1" x14ac:dyDescent="0.2">
      <c r="A703" s="40"/>
      <c r="B703" s="39"/>
      <c r="C703" s="39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3.5" customHeight="1" x14ac:dyDescent="0.2">
      <c r="A704" s="40"/>
      <c r="B704" s="39"/>
      <c r="C704" s="39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3.5" customHeight="1" x14ac:dyDescent="0.2">
      <c r="A705" s="40"/>
      <c r="B705" s="39"/>
      <c r="C705" s="39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3.5" customHeight="1" x14ac:dyDescent="0.2">
      <c r="A706" s="40"/>
      <c r="B706" s="39"/>
      <c r="C706" s="39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3.5" customHeight="1" x14ac:dyDescent="0.2">
      <c r="A707" s="40"/>
      <c r="B707" s="39"/>
      <c r="C707" s="39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3.5" customHeight="1" x14ac:dyDescent="0.2">
      <c r="A708" s="40"/>
      <c r="B708" s="39"/>
      <c r="C708" s="39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3.5" customHeight="1" x14ac:dyDescent="0.2">
      <c r="A709" s="40"/>
      <c r="B709" s="39"/>
      <c r="C709" s="39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3.5" customHeight="1" x14ac:dyDescent="0.2">
      <c r="A710" s="40"/>
      <c r="B710" s="39"/>
      <c r="C710" s="39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3.5" customHeight="1" x14ac:dyDescent="0.2">
      <c r="A711" s="40"/>
      <c r="B711" s="39"/>
      <c r="C711" s="39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3.5" customHeight="1" x14ac:dyDescent="0.2">
      <c r="A712" s="40"/>
      <c r="B712" s="39"/>
      <c r="C712" s="39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3.5" customHeight="1" x14ac:dyDescent="0.2">
      <c r="A713" s="40"/>
      <c r="B713" s="39"/>
      <c r="C713" s="39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3.5" customHeight="1" x14ac:dyDescent="0.2">
      <c r="A714" s="40"/>
      <c r="B714" s="39"/>
      <c r="C714" s="39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3.5" customHeight="1" x14ac:dyDescent="0.2">
      <c r="A715" s="40"/>
      <c r="B715" s="39"/>
      <c r="C715" s="39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3.5" customHeight="1" x14ac:dyDescent="0.2">
      <c r="A716" s="40"/>
      <c r="B716" s="39"/>
      <c r="C716" s="39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3.5" customHeight="1" x14ac:dyDescent="0.2">
      <c r="A717" s="40"/>
      <c r="B717" s="39"/>
      <c r="C717" s="39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3.5" customHeight="1" x14ac:dyDescent="0.2">
      <c r="A718" s="40"/>
      <c r="B718" s="39"/>
      <c r="C718" s="39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3.5" customHeight="1" x14ac:dyDescent="0.2">
      <c r="A719" s="40"/>
      <c r="B719" s="39"/>
      <c r="C719" s="39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3.5" customHeight="1" x14ac:dyDescent="0.2">
      <c r="A720" s="40"/>
      <c r="B720" s="39"/>
      <c r="C720" s="39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3.5" customHeight="1" x14ac:dyDescent="0.2">
      <c r="A721" s="40"/>
      <c r="B721" s="39"/>
      <c r="C721" s="39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3.5" customHeight="1" x14ac:dyDescent="0.2">
      <c r="A722" s="40"/>
      <c r="B722" s="39"/>
      <c r="C722" s="39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3.5" customHeight="1" x14ac:dyDescent="0.2">
      <c r="A723" s="40"/>
      <c r="B723" s="39"/>
      <c r="C723" s="39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3.5" customHeight="1" x14ac:dyDescent="0.2">
      <c r="A724" s="40"/>
      <c r="B724" s="39"/>
      <c r="C724" s="39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3.5" customHeight="1" x14ac:dyDescent="0.2">
      <c r="A725" s="40"/>
      <c r="B725" s="39"/>
      <c r="C725" s="39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3.5" customHeight="1" x14ac:dyDescent="0.2">
      <c r="A726" s="40"/>
      <c r="B726" s="39"/>
      <c r="C726" s="39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3.5" customHeight="1" x14ac:dyDescent="0.2">
      <c r="A727" s="40"/>
      <c r="B727" s="39"/>
      <c r="C727" s="39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3.5" customHeight="1" x14ac:dyDescent="0.2">
      <c r="A728" s="40"/>
      <c r="B728" s="39"/>
      <c r="C728" s="39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3.5" customHeight="1" x14ac:dyDescent="0.2">
      <c r="A729" s="40"/>
      <c r="B729" s="39"/>
      <c r="C729" s="39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3.5" customHeight="1" x14ac:dyDescent="0.2">
      <c r="A730" s="40"/>
      <c r="B730" s="39"/>
      <c r="C730" s="39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3.5" customHeight="1" x14ac:dyDescent="0.2">
      <c r="A731" s="40"/>
      <c r="B731" s="39"/>
      <c r="C731" s="39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3.5" customHeight="1" x14ac:dyDescent="0.2">
      <c r="A732" s="40"/>
      <c r="B732" s="39"/>
      <c r="C732" s="39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3.5" customHeight="1" x14ac:dyDescent="0.2">
      <c r="A733" s="40"/>
      <c r="B733" s="39"/>
      <c r="C733" s="39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3.5" customHeight="1" x14ac:dyDescent="0.2">
      <c r="A734" s="40"/>
      <c r="B734" s="39"/>
      <c r="C734" s="39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3.5" customHeight="1" x14ac:dyDescent="0.2">
      <c r="A735" s="40"/>
      <c r="B735" s="39"/>
      <c r="C735" s="39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3.5" customHeight="1" x14ac:dyDescent="0.2">
      <c r="A736" s="40"/>
      <c r="B736" s="39"/>
      <c r="C736" s="39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3.5" customHeight="1" x14ac:dyDescent="0.2">
      <c r="A737" s="40"/>
      <c r="B737" s="39"/>
      <c r="C737" s="39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3.5" customHeight="1" x14ac:dyDescent="0.2">
      <c r="A738" s="40"/>
      <c r="B738" s="39"/>
      <c r="C738" s="39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3.5" customHeight="1" x14ac:dyDescent="0.2">
      <c r="A739" s="40"/>
      <c r="B739" s="39"/>
      <c r="C739" s="39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3.5" customHeight="1" x14ac:dyDescent="0.2">
      <c r="A740" s="40"/>
      <c r="B740" s="39"/>
      <c r="C740" s="39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3.5" customHeight="1" x14ac:dyDescent="0.2">
      <c r="A741" s="40"/>
      <c r="B741" s="39"/>
      <c r="C741" s="39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3.5" customHeight="1" x14ac:dyDescent="0.2">
      <c r="A742" s="40"/>
      <c r="B742" s="39"/>
      <c r="C742" s="39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3.5" customHeight="1" x14ac:dyDescent="0.2">
      <c r="A743" s="40"/>
      <c r="B743" s="39"/>
      <c r="C743" s="39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3.5" customHeight="1" x14ac:dyDescent="0.2">
      <c r="A744" s="40"/>
      <c r="B744" s="39"/>
      <c r="C744" s="39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3.5" customHeight="1" x14ac:dyDescent="0.2">
      <c r="A745" s="40"/>
      <c r="B745" s="39"/>
      <c r="C745" s="39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3.5" customHeight="1" x14ac:dyDescent="0.2">
      <c r="A746" s="40"/>
      <c r="B746" s="39"/>
      <c r="C746" s="39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3.5" customHeight="1" x14ac:dyDescent="0.2">
      <c r="A747" s="40"/>
      <c r="B747" s="39"/>
      <c r="C747" s="39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3.5" customHeight="1" x14ac:dyDescent="0.2">
      <c r="A748" s="40"/>
      <c r="B748" s="39"/>
      <c r="C748" s="39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3.5" customHeight="1" x14ac:dyDescent="0.2">
      <c r="A749" s="40"/>
      <c r="B749" s="39"/>
      <c r="C749" s="39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3.5" customHeight="1" x14ac:dyDescent="0.2">
      <c r="A750" s="40"/>
      <c r="B750" s="39"/>
      <c r="C750" s="39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3.5" customHeight="1" x14ac:dyDescent="0.2">
      <c r="A751" s="40"/>
      <c r="B751" s="39"/>
      <c r="C751" s="39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3.5" customHeight="1" x14ac:dyDescent="0.2">
      <c r="A752" s="40"/>
      <c r="B752" s="39"/>
      <c r="C752" s="39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3.5" customHeight="1" x14ac:dyDescent="0.2">
      <c r="A753" s="40"/>
      <c r="B753" s="39"/>
      <c r="C753" s="39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3.5" customHeight="1" x14ac:dyDescent="0.2">
      <c r="A754" s="40"/>
      <c r="B754" s="39"/>
      <c r="C754" s="39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3.5" customHeight="1" x14ac:dyDescent="0.2">
      <c r="A755" s="40"/>
      <c r="B755" s="39"/>
      <c r="C755" s="39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3.5" customHeight="1" x14ac:dyDescent="0.2">
      <c r="A756" s="40"/>
      <c r="B756" s="39"/>
      <c r="C756" s="39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3.5" customHeight="1" x14ac:dyDescent="0.2">
      <c r="A757" s="40"/>
      <c r="B757" s="39"/>
      <c r="C757" s="39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3.5" customHeight="1" x14ac:dyDescent="0.2">
      <c r="A758" s="40"/>
      <c r="B758" s="39"/>
      <c r="C758" s="39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3.5" customHeight="1" x14ac:dyDescent="0.2">
      <c r="A759" s="40"/>
      <c r="B759" s="39"/>
      <c r="C759" s="39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3.5" customHeight="1" x14ac:dyDescent="0.2">
      <c r="A760" s="40"/>
      <c r="B760" s="39"/>
      <c r="C760" s="39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3.5" customHeight="1" x14ac:dyDescent="0.2">
      <c r="A761" s="40"/>
      <c r="B761" s="39"/>
      <c r="C761" s="39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3.5" customHeight="1" x14ac:dyDescent="0.2">
      <c r="A762" s="40"/>
      <c r="B762" s="39"/>
      <c r="C762" s="39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3.5" customHeight="1" x14ac:dyDescent="0.2">
      <c r="A763" s="40"/>
      <c r="B763" s="39"/>
      <c r="C763" s="39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3.5" customHeight="1" x14ac:dyDescent="0.2">
      <c r="A764" s="40"/>
      <c r="B764" s="39"/>
      <c r="C764" s="39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3.5" customHeight="1" x14ac:dyDescent="0.2">
      <c r="A765" s="40"/>
      <c r="B765" s="39"/>
      <c r="C765" s="39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3.5" customHeight="1" x14ac:dyDescent="0.2">
      <c r="A766" s="40"/>
      <c r="B766" s="39"/>
      <c r="C766" s="39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3.5" customHeight="1" x14ac:dyDescent="0.2">
      <c r="A767" s="40"/>
      <c r="B767" s="39"/>
      <c r="C767" s="39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3.5" customHeight="1" x14ac:dyDescent="0.2">
      <c r="A768" s="40"/>
      <c r="B768" s="39"/>
      <c r="C768" s="39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3.5" customHeight="1" x14ac:dyDescent="0.2">
      <c r="A769" s="40"/>
      <c r="B769" s="39"/>
      <c r="C769" s="39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3.5" customHeight="1" x14ac:dyDescent="0.2">
      <c r="A770" s="40"/>
      <c r="B770" s="39"/>
      <c r="C770" s="39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3.5" customHeight="1" x14ac:dyDescent="0.2">
      <c r="A771" s="40"/>
      <c r="B771" s="39"/>
      <c r="C771" s="39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3.5" customHeight="1" x14ac:dyDescent="0.2">
      <c r="A772" s="40"/>
      <c r="B772" s="39"/>
      <c r="C772" s="39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3.5" customHeight="1" x14ac:dyDescent="0.2">
      <c r="A773" s="40"/>
      <c r="B773" s="39"/>
      <c r="C773" s="39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3.5" customHeight="1" x14ac:dyDescent="0.2">
      <c r="A774" s="40"/>
      <c r="B774" s="39"/>
      <c r="C774" s="39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3.5" customHeight="1" x14ac:dyDescent="0.2">
      <c r="A775" s="40"/>
      <c r="B775" s="39"/>
      <c r="C775" s="39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3.5" customHeight="1" x14ac:dyDescent="0.2">
      <c r="A776" s="40"/>
      <c r="B776" s="39"/>
      <c r="C776" s="39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3.5" customHeight="1" x14ac:dyDescent="0.2">
      <c r="A777" s="40"/>
      <c r="B777" s="39"/>
      <c r="C777" s="39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3.5" customHeight="1" x14ac:dyDescent="0.2">
      <c r="A778" s="40"/>
      <c r="B778" s="39"/>
      <c r="C778" s="39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3.5" customHeight="1" x14ac:dyDescent="0.2">
      <c r="A779" s="40"/>
      <c r="B779" s="39"/>
      <c r="C779" s="39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3.5" customHeight="1" x14ac:dyDescent="0.2">
      <c r="A780" s="40"/>
      <c r="B780" s="39"/>
      <c r="C780" s="39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3.5" customHeight="1" x14ac:dyDescent="0.2">
      <c r="A781" s="40"/>
      <c r="B781" s="39"/>
      <c r="C781" s="39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3.5" customHeight="1" x14ac:dyDescent="0.2">
      <c r="A782" s="40"/>
      <c r="B782" s="39"/>
      <c r="C782" s="39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3.5" customHeight="1" x14ac:dyDescent="0.2">
      <c r="A783" s="40"/>
      <c r="B783" s="39"/>
      <c r="C783" s="39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3.5" customHeight="1" x14ac:dyDescent="0.2">
      <c r="A784" s="40"/>
      <c r="B784" s="39"/>
      <c r="C784" s="39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3.5" customHeight="1" x14ac:dyDescent="0.2">
      <c r="A785" s="40"/>
      <c r="B785" s="39"/>
      <c r="C785" s="39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3.5" customHeight="1" x14ac:dyDescent="0.2">
      <c r="A786" s="40"/>
      <c r="B786" s="39"/>
      <c r="C786" s="39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3.5" customHeight="1" x14ac:dyDescent="0.2">
      <c r="A787" s="40"/>
      <c r="B787" s="39"/>
      <c r="C787" s="39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3.5" customHeight="1" x14ac:dyDescent="0.2">
      <c r="A788" s="40"/>
      <c r="B788" s="39"/>
      <c r="C788" s="39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3.5" customHeight="1" x14ac:dyDescent="0.2">
      <c r="A789" s="40"/>
      <c r="B789" s="39"/>
      <c r="C789" s="39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3.5" customHeight="1" x14ac:dyDescent="0.2">
      <c r="A790" s="40"/>
      <c r="B790" s="39"/>
      <c r="C790" s="39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3.5" customHeight="1" x14ac:dyDescent="0.2">
      <c r="A791" s="40"/>
      <c r="B791" s="39"/>
      <c r="C791" s="39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3.5" customHeight="1" x14ac:dyDescent="0.2">
      <c r="A792" s="40"/>
      <c r="B792" s="39"/>
      <c r="C792" s="39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3.5" customHeight="1" x14ac:dyDescent="0.2">
      <c r="A793" s="40"/>
      <c r="B793" s="39"/>
      <c r="C793" s="39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3.5" customHeight="1" x14ac:dyDescent="0.2">
      <c r="A794" s="40"/>
      <c r="B794" s="39"/>
      <c r="C794" s="39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3.5" customHeight="1" x14ac:dyDescent="0.2">
      <c r="A795" s="40"/>
      <c r="B795" s="39"/>
      <c r="C795" s="39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3.5" customHeight="1" x14ac:dyDescent="0.2">
      <c r="A796" s="40"/>
      <c r="B796" s="39"/>
      <c r="C796" s="39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3.5" customHeight="1" x14ac:dyDescent="0.2">
      <c r="A797" s="40"/>
      <c r="B797" s="39"/>
      <c r="C797" s="39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3.5" customHeight="1" x14ac:dyDescent="0.2">
      <c r="A798" s="40"/>
      <c r="B798" s="39"/>
      <c r="C798" s="39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3.5" customHeight="1" x14ac:dyDescent="0.2">
      <c r="A799" s="40"/>
      <c r="B799" s="39"/>
      <c r="C799" s="39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3.5" customHeight="1" x14ac:dyDescent="0.2">
      <c r="A800" s="40"/>
      <c r="B800" s="39"/>
      <c r="C800" s="39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3.5" customHeight="1" x14ac:dyDescent="0.2">
      <c r="A801" s="40"/>
      <c r="B801" s="39"/>
      <c r="C801" s="39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3.5" customHeight="1" x14ac:dyDescent="0.2">
      <c r="A802" s="40"/>
      <c r="B802" s="39"/>
      <c r="C802" s="39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3.5" customHeight="1" x14ac:dyDescent="0.2">
      <c r="A803" s="40"/>
      <c r="B803" s="39"/>
      <c r="C803" s="39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3.5" customHeight="1" x14ac:dyDescent="0.2">
      <c r="A804" s="40"/>
      <c r="B804" s="39"/>
      <c r="C804" s="39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3.5" customHeight="1" x14ac:dyDescent="0.2">
      <c r="A805" s="40"/>
      <c r="B805" s="39"/>
      <c r="C805" s="39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3.5" customHeight="1" x14ac:dyDescent="0.2">
      <c r="A806" s="40"/>
      <c r="B806" s="39"/>
      <c r="C806" s="39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3.5" customHeight="1" x14ac:dyDescent="0.2">
      <c r="A807" s="40"/>
      <c r="B807" s="39"/>
      <c r="C807" s="39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3.5" customHeight="1" x14ac:dyDescent="0.2">
      <c r="A808" s="40"/>
      <c r="B808" s="39"/>
      <c r="C808" s="39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3.5" customHeight="1" x14ac:dyDescent="0.2">
      <c r="A809" s="40"/>
      <c r="B809" s="39"/>
      <c r="C809" s="39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3.5" customHeight="1" x14ac:dyDescent="0.2">
      <c r="A810" s="40"/>
      <c r="B810" s="39"/>
      <c r="C810" s="39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3.5" customHeight="1" x14ac:dyDescent="0.2">
      <c r="A811" s="40"/>
      <c r="B811" s="39"/>
      <c r="C811" s="39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3.5" customHeight="1" x14ac:dyDescent="0.2">
      <c r="A812" s="40"/>
      <c r="B812" s="39"/>
      <c r="C812" s="39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3.5" customHeight="1" x14ac:dyDescent="0.2">
      <c r="A813" s="40"/>
      <c r="B813" s="39"/>
      <c r="C813" s="39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3.5" customHeight="1" x14ac:dyDescent="0.2">
      <c r="A814" s="40"/>
      <c r="B814" s="39"/>
      <c r="C814" s="39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3.5" customHeight="1" x14ac:dyDescent="0.2">
      <c r="A815" s="40"/>
      <c r="B815" s="39"/>
      <c r="C815" s="39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3.5" customHeight="1" x14ac:dyDescent="0.2">
      <c r="A816" s="40"/>
      <c r="B816" s="39"/>
      <c r="C816" s="39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3.5" customHeight="1" x14ac:dyDescent="0.2">
      <c r="A817" s="40"/>
      <c r="B817" s="39"/>
      <c r="C817" s="39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3.5" customHeight="1" x14ac:dyDescent="0.2">
      <c r="A818" s="40"/>
      <c r="B818" s="39"/>
      <c r="C818" s="39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3.5" customHeight="1" x14ac:dyDescent="0.2">
      <c r="A819" s="40"/>
      <c r="B819" s="39"/>
      <c r="C819" s="39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3.5" customHeight="1" x14ac:dyDescent="0.2">
      <c r="A820" s="40"/>
      <c r="B820" s="39"/>
      <c r="C820" s="39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3.5" customHeight="1" x14ac:dyDescent="0.2">
      <c r="A821" s="40"/>
      <c r="B821" s="39"/>
      <c r="C821" s="39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3.5" customHeight="1" x14ac:dyDescent="0.2">
      <c r="A822" s="40"/>
      <c r="B822" s="39"/>
      <c r="C822" s="39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3.5" customHeight="1" x14ac:dyDescent="0.2">
      <c r="A823" s="40"/>
      <c r="B823" s="39"/>
      <c r="C823" s="39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3.5" customHeight="1" x14ac:dyDescent="0.2">
      <c r="A824" s="40"/>
      <c r="B824" s="39"/>
      <c r="C824" s="39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3.5" customHeight="1" x14ac:dyDescent="0.2">
      <c r="A825" s="40"/>
      <c r="B825" s="39"/>
      <c r="C825" s="39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3.5" customHeight="1" x14ac:dyDescent="0.2">
      <c r="A826" s="40"/>
      <c r="B826" s="39"/>
      <c r="C826" s="39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3.5" customHeight="1" x14ac:dyDescent="0.2">
      <c r="A827" s="40"/>
      <c r="B827" s="39"/>
      <c r="C827" s="39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3.5" customHeight="1" x14ac:dyDescent="0.2">
      <c r="A828" s="40"/>
      <c r="B828" s="39"/>
      <c r="C828" s="39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3.5" customHeight="1" x14ac:dyDescent="0.2">
      <c r="A829" s="40"/>
      <c r="B829" s="39"/>
      <c r="C829" s="39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3.5" customHeight="1" x14ac:dyDescent="0.2">
      <c r="A830" s="40"/>
      <c r="B830" s="39"/>
      <c r="C830" s="39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3.5" customHeight="1" x14ac:dyDescent="0.2">
      <c r="A831" s="40"/>
      <c r="B831" s="39"/>
      <c r="C831" s="39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3.5" customHeight="1" x14ac:dyDescent="0.2">
      <c r="A832" s="40"/>
      <c r="B832" s="39"/>
      <c r="C832" s="39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3.5" customHeight="1" x14ac:dyDescent="0.2">
      <c r="A833" s="40"/>
      <c r="B833" s="39"/>
      <c r="C833" s="39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3.5" customHeight="1" x14ac:dyDescent="0.2">
      <c r="A834" s="40"/>
      <c r="B834" s="39"/>
      <c r="C834" s="39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3.5" customHeight="1" x14ac:dyDescent="0.2">
      <c r="A835" s="40"/>
      <c r="B835" s="39"/>
      <c r="C835" s="39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3.5" customHeight="1" x14ac:dyDescent="0.2">
      <c r="A836" s="40"/>
      <c r="B836" s="39"/>
      <c r="C836" s="39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3.5" customHeight="1" x14ac:dyDescent="0.2">
      <c r="A837" s="40"/>
      <c r="B837" s="39"/>
      <c r="C837" s="39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3.5" customHeight="1" x14ac:dyDescent="0.2">
      <c r="A838" s="40"/>
      <c r="B838" s="39"/>
      <c r="C838" s="39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3.5" customHeight="1" x14ac:dyDescent="0.2">
      <c r="A839" s="40"/>
      <c r="B839" s="39"/>
      <c r="C839" s="39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3.5" customHeight="1" x14ac:dyDescent="0.2">
      <c r="A840" s="40"/>
      <c r="B840" s="39"/>
      <c r="C840" s="39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3.5" customHeight="1" x14ac:dyDescent="0.2">
      <c r="A841" s="40"/>
      <c r="B841" s="39"/>
      <c r="C841" s="39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3.5" customHeight="1" x14ac:dyDescent="0.2">
      <c r="A842" s="40"/>
      <c r="B842" s="39"/>
      <c r="C842" s="39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3.5" customHeight="1" x14ac:dyDescent="0.2">
      <c r="A843" s="40"/>
      <c r="B843" s="39"/>
      <c r="C843" s="39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3.5" customHeight="1" x14ac:dyDescent="0.2">
      <c r="A844" s="40"/>
      <c r="B844" s="39"/>
      <c r="C844" s="39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3.5" customHeight="1" x14ac:dyDescent="0.2">
      <c r="A845" s="40"/>
      <c r="B845" s="39"/>
      <c r="C845" s="39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3.5" customHeight="1" x14ac:dyDescent="0.2">
      <c r="A846" s="40"/>
      <c r="B846" s="39"/>
      <c r="C846" s="39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3.5" customHeight="1" x14ac:dyDescent="0.2">
      <c r="A847" s="40"/>
      <c r="B847" s="39"/>
      <c r="C847" s="39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3.5" customHeight="1" x14ac:dyDescent="0.2">
      <c r="A848" s="40"/>
      <c r="B848" s="39"/>
      <c r="C848" s="39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3.5" customHeight="1" x14ac:dyDescent="0.2">
      <c r="A849" s="40"/>
      <c r="B849" s="39"/>
      <c r="C849" s="39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3.5" customHeight="1" x14ac:dyDescent="0.2">
      <c r="A850" s="40"/>
      <c r="B850" s="39"/>
      <c r="C850" s="39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3.5" customHeight="1" x14ac:dyDescent="0.2">
      <c r="A851" s="40"/>
      <c r="B851" s="39"/>
      <c r="C851" s="39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3.5" customHeight="1" x14ac:dyDescent="0.2">
      <c r="A852" s="40"/>
      <c r="B852" s="39"/>
      <c r="C852" s="39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3.5" customHeight="1" x14ac:dyDescent="0.2">
      <c r="A853" s="40"/>
      <c r="B853" s="39"/>
      <c r="C853" s="39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3.5" customHeight="1" x14ac:dyDescent="0.2">
      <c r="A854" s="40"/>
      <c r="B854" s="39"/>
      <c r="C854" s="39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3.5" customHeight="1" x14ac:dyDescent="0.2">
      <c r="A855" s="40"/>
      <c r="B855" s="39"/>
      <c r="C855" s="39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3.5" customHeight="1" x14ac:dyDescent="0.2">
      <c r="A856" s="40"/>
      <c r="B856" s="39"/>
      <c r="C856" s="39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3.5" customHeight="1" x14ac:dyDescent="0.2">
      <c r="A857" s="40"/>
      <c r="B857" s="39"/>
      <c r="C857" s="39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3.5" customHeight="1" x14ac:dyDescent="0.2">
      <c r="A858" s="40"/>
      <c r="B858" s="39"/>
      <c r="C858" s="39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3.5" customHeight="1" x14ac:dyDescent="0.2">
      <c r="A859" s="40"/>
      <c r="B859" s="39"/>
      <c r="C859" s="39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3.5" customHeight="1" x14ac:dyDescent="0.2">
      <c r="A860" s="40"/>
      <c r="B860" s="39"/>
      <c r="C860" s="39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3.5" customHeight="1" x14ac:dyDescent="0.2">
      <c r="A861" s="40"/>
      <c r="B861" s="39"/>
      <c r="C861" s="39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3.5" customHeight="1" x14ac:dyDescent="0.2">
      <c r="A862" s="40"/>
      <c r="B862" s="39"/>
      <c r="C862" s="39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3.5" customHeight="1" x14ac:dyDescent="0.2">
      <c r="A863" s="40"/>
      <c r="B863" s="39"/>
      <c r="C863" s="39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3.5" customHeight="1" x14ac:dyDescent="0.2">
      <c r="A864" s="40"/>
      <c r="B864" s="39"/>
      <c r="C864" s="39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3.5" customHeight="1" x14ac:dyDescent="0.2">
      <c r="A865" s="40"/>
      <c r="B865" s="39"/>
      <c r="C865" s="39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3.5" customHeight="1" x14ac:dyDescent="0.2">
      <c r="A866" s="40"/>
      <c r="B866" s="39"/>
      <c r="C866" s="39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3.5" customHeight="1" x14ac:dyDescent="0.2">
      <c r="A867" s="40"/>
      <c r="B867" s="39"/>
      <c r="C867" s="39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3.5" customHeight="1" x14ac:dyDescent="0.2">
      <c r="A868" s="40"/>
      <c r="B868" s="39"/>
      <c r="C868" s="39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3.5" customHeight="1" x14ac:dyDescent="0.2">
      <c r="A869" s="40"/>
      <c r="B869" s="39"/>
      <c r="C869" s="39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3.5" customHeight="1" x14ac:dyDescent="0.2">
      <c r="A870" s="40"/>
      <c r="B870" s="39"/>
      <c r="C870" s="39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3.5" customHeight="1" x14ac:dyDescent="0.2">
      <c r="A871" s="40"/>
      <c r="B871" s="39"/>
      <c r="C871" s="39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3.5" customHeight="1" x14ac:dyDescent="0.2">
      <c r="A872" s="40"/>
      <c r="B872" s="39"/>
      <c r="C872" s="39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3.5" customHeight="1" x14ac:dyDescent="0.2">
      <c r="A873" s="40"/>
      <c r="B873" s="39"/>
      <c r="C873" s="39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3.5" customHeight="1" x14ac:dyDescent="0.2">
      <c r="A874" s="40"/>
      <c r="B874" s="39"/>
      <c r="C874" s="39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3.5" customHeight="1" x14ac:dyDescent="0.2">
      <c r="A875" s="40"/>
      <c r="B875" s="39"/>
      <c r="C875" s="39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3.5" customHeight="1" x14ac:dyDescent="0.2">
      <c r="A876" s="40"/>
      <c r="B876" s="39"/>
      <c r="C876" s="39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3.5" customHeight="1" x14ac:dyDescent="0.2">
      <c r="A877" s="40"/>
      <c r="B877" s="39"/>
      <c r="C877" s="39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3.5" customHeight="1" x14ac:dyDescent="0.2">
      <c r="A878" s="40"/>
      <c r="B878" s="39"/>
      <c r="C878" s="39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3.5" customHeight="1" x14ac:dyDescent="0.2">
      <c r="A879" s="40"/>
      <c r="B879" s="39"/>
      <c r="C879" s="39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3.5" customHeight="1" x14ac:dyDescent="0.2">
      <c r="A880" s="40"/>
      <c r="B880" s="39"/>
      <c r="C880" s="39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3.5" customHeight="1" x14ac:dyDescent="0.2">
      <c r="A881" s="40"/>
      <c r="B881" s="39"/>
      <c r="C881" s="39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3.5" customHeight="1" x14ac:dyDescent="0.2">
      <c r="A882" s="40"/>
      <c r="B882" s="39"/>
      <c r="C882" s="39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3.5" customHeight="1" x14ac:dyDescent="0.2">
      <c r="A883" s="40"/>
      <c r="B883" s="39"/>
      <c r="C883" s="39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3.5" customHeight="1" x14ac:dyDescent="0.2">
      <c r="A884" s="40"/>
      <c r="B884" s="39"/>
      <c r="C884" s="39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3.5" customHeight="1" x14ac:dyDescent="0.2">
      <c r="A885" s="40"/>
      <c r="B885" s="39"/>
      <c r="C885" s="39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3.5" customHeight="1" x14ac:dyDescent="0.2">
      <c r="A886" s="40"/>
      <c r="B886" s="39"/>
      <c r="C886" s="39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3.5" customHeight="1" x14ac:dyDescent="0.2">
      <c r="A887" s="40"/>
      <c r="B887" s="39"/>
      <c r="C887" s="39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3.5" customHeight="1" x14ac:dyDescent="0.2">
      <c r="A888" s="40"/>
      <c r="B888" s="39"/>
      <c r="C888" s="39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3.5" customHeight="1" x14ac:dyDescent="0.2">
      <c r="A889" s="40"/>
      <c r="B889" s="39"/>
      <c r="C889" s="39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3.5" customHeight="1" x14ac:dyDescent="0.2">
      <c r="A890" s="40"/>
      <c r="B890" s="39"/>
      <c r="C890" s="39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3.5" customHeight="1" x14ac:dyDescent="0.2">
      <c r="A891" s="40"/>
      <c r="B891" s="39"/>
      <c r="C891" s="39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3.5" customHeight="1" x14ac:dyDescent="0.2">
      <c r="A892" s="40"/>
      <c r="B892" s="39"/>
      <c r="C892" s="39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3.5" customHeight="1" x14ac:dyDescent="0.2">
      <c r="A893" s="40"/>
      <c r="B893" s="39"/>
      <c r="C893" s="39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3.5" customHeight="1" x14ac:dyDescent="0.2">
      <c r="A894" s="40"/>
      <c r="B894" s="39"/>
      <c r="C894" s="39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3.5" customHeight="1" x14ac:dyDescent="0.2">
      <c r="A895" s="40"/>
      <c r="B895" s="39"/>
      <c r="C895" s="39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3.5" customHeight="1" x14ac:dyDescent="0.2">
      <c r="A896" s="40"/>
      <c r="B896" s="39"/>
      <c r="C896" s="39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3.5" customHeight="1" x14ac:dyDescent="0.2">
      <c r="A897" s="40"/>
      <c r="B897" s="39"/>
      <c r="C897" s="39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3.5" customHeight="1" x14ac:dyDescent="0.2">
      <c r="A898" s="40"/>
      <c r="B898" s="39"/>
      <c r="C898" s="39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3.5" customHeight="1" x14ac:dyDescent="0.2">
      <c r="A899" s="40"/>
      <c r="B899" s="39"/>
      <c r="C899" s="39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3.5" customHeight="1" x14ac:dyDescent="0.2">
      <c r="A900" s="40"/>
      <c r="B900" s="39"/>
      <c r="C900" s="39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3.5" customHeight="1" x14ac:dyDescent="0.2">
      <c r="A901" s="40"/>
      <c r="B901" s="39"/>
      <c r="C901" s="39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3.5" customHeight="1" x14ac:dyDescent="0.2">
      <c r="A902" s="40"/>
      <c r="B902" s="39"/>
      <c r="C902" s="39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3.5" customHeight="1" x14ac:dyDescent="0.2">
      <c r="A903" s="40"/>
      <c r="B903" s="39"/>
      <c r="C903" s="39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3.5" customHeight="1" x14ac:dyDescent="0.2">
      <c r="A904" s="40"/>
      <c r="B904" s="39"/>
      <c r="C904" s="39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3.5" customHeight="1" x14ac:dyDescent="0.2">
      <c r="A905" s="40"/>
      <c r="B905" s="39"/>
      <c r="C905" s="39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3.5" customHeight="1" x14ac:dyDescent="0.2">
      <c r="A906" s="40"/>
      <c r="B906" s="39"/>
      <c r="C906" s="39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3.5" customHeight="1" x14ac:dyDescent="0.2">
      <c r="A907" s="40"/>
      <c r="B907" s="39"/>
      <c r="C907" s="39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3.5" customHeight="1" x14ac:dyDescent="0.2">
      <c r="A908" s="40"/>
      <c r="B908" s="39"/>
      <c r="C908" s="39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3.5" customHeight="1" x14ac:dyDescent="0.2">
      <c r="A909" s="40"/>
      <c r="B909" s="39"/>
      <c r="C909" s="39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3.5" customHeight="1" x14ac:dyDescent="0.2">
      <c r="A910" s="40"/>
      <c r="B910" s="39"/>
      <c r="C910" s="39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3.5" customHeight="1" x14ac:dyDescent="0.2">
      <c r="A911" s="40"/>
      <c r="B911" s="39"/>
      <c r="C911" s="39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3.5" customHeight="1" x14ac:dyDescent="0.2">
      <c r="A912" s="40"/>
      <c r="B912" s="39"/>
      <c r="C912" s="39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3.5" customHeight="1" x14ac:dyDescent="0.2">
      <c r="A913" s="40"/>
      <c r="B913" s="39"/>
      <c r="C913" s="39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3.5" customHeight="1" x14ac:dyDescent="0.2">
      <c r="A914" s="40"/>
      <c r="B914" s="39"/>
      <c r="C914" s="39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3.5" customHeight="1" x14ac:dyDescent="0.2">
      <c r="A915" s="40"/>
      <c r="B915" s="39"/>
      <c r="C915" s="39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3.5" customHeight="1" x14ac:dyDescent="0.2">
      <c r="A916" s="40"/>
      <c r="B916" s="39"/>
      <c r="C916" s="39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3.5" customHeight="1" x14ac:dyDescent="0.2">
      <c r="A917" s="40"/>
      <c r="B917" s="39"/>
      <c r="C917" s="39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3.5" customHeight="1" x14ac:dyDescent="0.2">
      <c r="A918" s="40"/>
      <c r="B918" s="39"/>
      <c r="C918" s="39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3.5" customHeight="1" x14ac:dyDescent="0.2">
      <c r="A919" s="40"/>
      <c r="B919" s="39"/>
      <c r="C919" s="39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3.5" customHeight="1" x14ac:dyDescent="0.2">
      <c r="A920" s="40"/>
      <c r="B920" s="39"/>
      <c r="C920" s="39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3.5" customHeight="1" x14ac:dyDescent="0.2">
      <c r="A921" s="40"/>
      <c r="B921" s="39"/>
      <c r="C921" s="39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3.5" customHeight="1" x14ac:dyDescent="0.2">
      <c r="A922" s="40"/>
      <c r="B922" s="39"/>
      <c r="C922" s="39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3.5" customHeight="1" x14ac:dyDescent="0.2">
      <c r="A923" s="40"/>
      <c r="B923" s="39"/>
      <c r="C923" s="39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3.5" customHeight="1" x14ac:dyDescent="0.2">
      <c r="A924" s="40"/>
      <c r="B924" s="39"/>
      <c r="C924" s="39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3.5" customHeight="1" x14ac:dyDescent="0.2">
      <c r="A925" s="40"/>
      <c r="B925" s="39"/>
      <c r="C925" s="39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3.5" customHeight="1" x14ac:dyDescent="0.2">
      <c r="A926" s="40"/>
      <c r="B926" s="39"/>
      <c r="C926" s="39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3.5" customHeight="1" x14ac:dyDescent="0.2">
      <c r="A927" s="40"/>
      <c r="B927" s="39"/>
      <c r="C927" s="39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3.5" customHeight="1" x14ac:dyDescent="0.2">
      <c r="A928" s="40"/>
      <c r="B928" s="39"/>
      <c r="C928" s="39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3.5" customHeight="1" x14ac:dyDescent="0.2">
      <c r="A929" s="40"/>
      <c r="B929" s="39"/>
      <c r="C929" s="39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3.5" customHeight="1" x14ac:dyDescent="0.2">
      <c r="A930" s="40"/>
      <c r="B930" s="39"/>
      <c r="C930" s="39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3.5" customHeight="1" x14ac:dyDescent="0.2">
      <c r="A931" s="40"/>
      <c r="B931" s="39"/>
      <c r="C931" s="39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3.5" customHeight="1" x14ac:dyDescent="0.2">
      <c r="A932" s="40"/>
      <c r="B932" s="39"/>
      <c r="C932" s="39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3.5" customHeight="1" x14ac:dyDescent="0.2">
      <c r="A933" s="40"/>
      <c r="B933" s="39"/>
      <c r="C933" s="39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3.5" customHeight="1" x14ac:dyDescent="0.2">
      <c r="A934" s="40"/>
      <c r="B934" s="39"/>
      <c r="C934" s="39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3.5" customHeight="1" x14ac:dyDescent="0.2">
      <c r="A935" s="40"/>
      <c r="B935" s="39"/>
      <c r="C935" s="39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3.5" customHeight="1" x14ac:dyDescent="0.2">
      <c r="A936" s="40"/>
      <c r="B936" s="39"/>
      <c r="C936" s="39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3.5" customHeight="1" x14ac:dyDescent="0.2">
      <c r="A937" s="40"/>
      <c r="B937" s="39"/>
      <c r="C937" s="39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3.5" customHeight="1" x14ac:dyDescent="0.2">
      <c r="A938" s="40"/>
      <c r="B938" s="39"/>
      <c r="C938" s="39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3.5" customHeight="1" x14ac:dyDescent="0.2">
      <c r="A939" s="40"/>
      <c r="B939" s="39"/>
      <c r="C939" s="39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3.5" customHeight="1" x14ac:dyDescent="0.2">
      <c r="A940" s="40"/>
      <c r="B940" s="39"/>
      <c r="C940" s="39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3.5" customHeight="1" x14ac:dyDescent="0.2">
      <c r="A941" s="40"/>
      <c r="B941" s="39"/>
      <c r="C941" s="39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3.5" customHeight="1" x14ac:dyDescent="0.2">
      <c r="A942" s="40"/>
      <c r="B942" s="39"/>
      <c r="C942" s="39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3.5" customHeight="1" x14ac:dyDescent="0.2">
      <c r="A943" s="40"/>
      <c r="B943" s="39"/>
      <c r="C943" s="39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3.5" customHeight="1" x14ac:dyDescent="0.2">
      <c r="A944" s="40"/>
      <c r="B944" s="39"/>
      <c r="C944" s="39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3.5" customHeight="1" x14ac:dyDescent="0.2">
      <c r="A945" s="40"/>
      <c r="B945" s="39"/>
      <c r="C945" s="39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3.5" customHeight="1" x14ac:dyDescent="0.2">
      <c r="A946" s="40"/>
      <c r="B946" s="39"/>
      <c r="C946" s="39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3.5" customHeight="1" x14ac:dyDescent="0.2">
      <c r="A947" s="40"/>
      <c r="B947" s="39"/>
      <c r="C947" s="39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3.5" customHeight="1" x14ac:dyDescent="0.2">
      <c r="A948" s="40"/>
      <c r="B948" s="39"/>
      <c r="C948" s="39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3.5" customHeight="1" x14ac:dyDescent="0.2">
      <c r="A949" s="40"/>
      <c r="B949" s="39"/>
      <c r="C949" s="39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3.5" customHeight="1" x14ac:dyDescent="0.2">
      <c r="A950" s="40"/>
      <c r="B950" s="39"/>
      <c r="C950" s="39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3.5" customHeight="1" x14ac:dyDescent="0.2">
      <c r="A951" s="40"/>
      <c r="B951" s="39"/>
      <c r="C951" s="39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3.5" customHeight="1" x14ac:dyDescent="0.2">
      <c r="A952" s="40"/>
      <c r="B952" s="39"/>
      <c r="C952" s="39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3.5" customHeight="1" x14ac:dyDescent="0.2">
      <c r="A953" s="40"/>
      <c r="B953" s="39"/>
      <c r="C953" s="39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3.5" customHeight="1" x14ac:dyDescent="0.2">
      <c r="A954" s="40"/>
      <c r="B954" s="39"/>
      <c r="C954" s="39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3.5" customHeight="1" x14ac:dyDescent="0.2">
      <c r="A955" s="40"/>
      <c r="B955" s="39"/>
      <c r="C955" s="39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3.5" customHeight="1" x14ac:dyDescent="0.2">
      <c r="A956" s="40"/>
      <c r="B956" s="39"/>
      <c r="C956" s="39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3.5" customHeight="1" x14ac:dyDescent="0.2">
      <c r="A957" s="40"/>
      <c r="B957" s="39"/>
      <c r="C957" s="39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3.5" customHeight="1" x14ac:dyDescent="0.2">
      <c r="A958" s="40"/>
      <c r="B958" s="39"/>
      <c r="C958" s="39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3.5" customHeight="1" x14ac:dyDescent="0.2">
      <c r="A959" s="40"/>
      <c r="B959" s="39"/>
      <c r="C959" s="39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3.5" customHeight="1" x14ac:dyDescent="0.2">
      <c r="A960" s="40"/>
      <c r="B960" s="39"/>
      <c r="C960" s="39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3.5" customHeight="1" x14ac:dyDescent="0.2">
      <c r="A961" s="40"/>
      <c r="B961" s="39"/>
      <c r="C961" s="39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3.5" customHeight="1" x14ac:dyDescent="0.2">
      <c r="A962" s="40"/>
      <c r="B962" s="39"/>
      <c r="C962" s="39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3.5" customHeight="1" x14ac:dyDescent="0.2">
      <c r="A963" s="40"/>
      <c r="B963" s="39"/>
      <c r="C963" s="39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3.5" customHeight="1" x14ac:dyDescent="0.2">
      <c r="A964" s="40"/>
      <c r="B964" s="39"/>
      <c r="C964" s="39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3.5" customHeight="1" x14ac:dyDescent="0.2">
      <c r="A965" s="40"/>
      <c r="B965" s="39"/>
      <c r="C965" s="39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3.5" customHeight="1" x14ac:dyDescent="0.2">
      <c r="A966" s="40"/>
      <c r="B966" s="39"/>
      <c r="C966" s="39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3.5" customHeight="1" x14ac:dyDescent="0.2">
      <c r="A967" s="40"/>
      <c r="B967" s="39"/>
      <c r="C967" s="39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3.5" customHeight="1" x14ac:dyDescent="0.2">
      <c r="A968" s="40"/>
      <c r="B968" s="39"/>
      <c r="C968" s="39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3.5" customHeight="1" x14ac:dyDescent="0.2">
      <c r="A969" s="40"/>
      <c r="B969" s="39"/>
      <c r="C969" s="39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3.5" customHeight="1" x14ac:dyDescent="0.2">
      <c r="A970" s="40"/>
      <c r="B970" s="39"/>
      <c r="C970" s="39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3.5" customHeight="1" x14ac:dyDescent="0.2">
      <c r="A971" s="40"/>
      <c r="B971" s="39"/>
      <c r="C971" s="39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3.5" customHeight="1" x14ac:dyDescent="0.2">
      <c r="A972" s="40"/>
      <c r="B972" s="39"/>
      <c r="C972" s="39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3.5" customHeight="1" x14ac:dyDescent="0.2">
      <c r="A973" s="40"/>
      <c r="B973" s="39"/>
      <c r="C973" s="39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3.5" customHeight="1" x14ac:dyDescent="0.2">
      <c r="A974" s="40"/>
      <c r="B974" s="39"/>
      <c r="C974" s="39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3.5" customHeight="1" x14ac:dyDescent="0.2">
      <c r="A975" s="40"/>
      <c r="B975" s="39"/>
      <c r="C975" s="39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3.5" customHeight="1" x14ac:dyDescent="0.2">
      <c r="A976" s="40"/>
      <c r="B976" s="39"/>
      <c r="C976" s="39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3.5" customHeight="1" x14ac:dyDescent="0.2">
      <c r="A977" s="40"/>
      <c r="B977" s="39"/>
      <c r="C977" s="39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3.5" customHeight="1" x14ac:dyDescent="0.2">
      <c r="A978" s="40"/>
      <c r="B978" s="39"/>
      <c r="C978" s="39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3.5" customHeight="1" x14ac:dyDescent="0.2">
      <c r="A979" s="40"/>
      <c r="B979" s="39"/>
      <c r="C979" s="39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3.5" customHeight="1" x14ac:dyDescent="0.2">
      <c r="A980" s="40"/>
      <c r="B980" s="39"/>
      <c r="C980" s="39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3.5" customHeight="1" x14ac:dyDescent="0.2">
      <c r="A981" s="40"/>
      <c r="B981" s="39"/>
      <c r="C981" s="39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3.5" customHeight="1" x14ac:dyDescent="0.2">
      <c r="A982" s="40"/>
      <c r="B982" s="39"/>
      <c r="C982" s="39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3.5" customHeight="1" x14ac:dyDescent="0.2">
      <c r="A983" s="40"/>
      <c r="B983" s="39"/>
      <c r="C983" s="39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3.5" customHeight="1" x14ac:dyDescent="0.2">
      <c r="A984" s="40"/>
      <c r="B984" s="39"/>
      <c r="C984" s="39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3.5" customHeight="1" x14ac:dyDescent="0.2">
      <c r="A985" s="40"/>
      <c r="B985" s="39"/>
      <c r="C985" s="39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3.5" customHeight="1" x14ac:dyDescent="0.2">
      <c r="A986" s="40"/>
      <c r="B986" s="39"/>
      <c r="C986" s="39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3.5" customHeight="1" x14ac:dyDescent="0.2">
      <c r="A987" s="40"/>
      <c r="B987" s="39"/>
      <c r="C987" s="39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3.5" customHeight="1" x14ac:dyDescent="0.2">
      <c r="A988" s="40"/>
      <c r="B988" s="39"/>
      <c r="C988" s="39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3.5" customHeight="1" x14ac:dyDescent="0.2">
      <c r="A989" s="40"/>
      <c r="B989" s="39"/>
      <c r="C989" s="39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3.5" customHeight="1" x14ac:dyDescent="0.2">
      <c r="A990" s="40"/>
      <c r="B990" s="39"/>
      <c r="C990" s="39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3.5" customHeight="1" x14ac:dyDescent="0.2">
      <c r="A991" s="40"/>
      <c r="B991" s="39"/>
      <c r="C991" s="39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3.5" customHeight="1" x14ac:dyDescent="0.2">
      <c r="A992" s="40"/>
      <c r="B992" s="39"/>
      <c r="C992" s="39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3.5" customHeight="1" x14ac:dyDescent="0.2">
      <c r="A993" s="40"/>
      <c r="B993" s="39"/>
      <c r="C993" s="39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3.5" customHeight="1" x14ac:dyDescent="0.2">
      <c r="A994" s="40"/>
      <c r="B994" s="39"/>
      <c r="C994" s="39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3.5" customHeight="1" x14ac:dyDescent="0.2">
      <c r="A995" s="40"/>
      <c r="B995" s="39"/>
      <c r="C995" s="39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3.5" customHeight="1" x14ac:dyDescent="0.2">
      <c r="A996" s="40"/>
      <c r="B996" s="39"/>
      <c r="C996" s="39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3.5" customHeight="1" x14ac:dyDescent="0.2">
      <c r="A997" s="40"/>
      <c r="B997" s="39"/>
      <c r="C997" s="39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3.5" customHeight="1" x14ac:dyDescent="0.2">
      <c r="A998" s="40"/>
      <c r="B998" s="39"/>
      <c r="C998" s="39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3.5" customHeight="1" x14ac:dyDescent="0.2">
      <c r="A999" s="40"/>
      <c r="B999" s="39"/>
      <c r="C999" s="39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3.5" customHeight="1" x14ac:dyDescent="0.2">
      <c r="A1000" s="40"/>
      <c r="B1000" s="39"/>
      <c r="C1000" s="39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A1:C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G1000"/>
  <sheetViews>
    <sheetView workbookViewId="0"/>
  </sheetViews>
  <sheetFormatPr baseColWidth="10" defaultColWidth="14.5" defaultRowHeight="15" customHeight="1" x14ac:dyDescent="0.2"/>
  <cols>
    <col min="1" max="1" width="9.1640625" customWidth="1"/>
    <col min="2" max="2" width="22.5" customWidth="1"/>
    <col min="3" max="3" width="18.1640625" customWidth="1"/>
    <col min="4" max="26" width="9.1640625" customWidth="1"/>
  </cols>
  <sheetData>
    <row r="2" spans="2:7" ht="19" x14ac:dyDescent="0.25">
      <c r="B2" s="66" t="s">
        <v>620</v>
      </c>
      <c r="C2" s="67"/>
      <c r="E2" s="70" t="s">
        <v>621</v>
      </c>
      <c r="F2" s="71"/>
      <c r="G2" s="72"/>
    </row>
    <row r="3" spans="2:7" ht="27.75" customHeight="1" x14ac:dyDescent="0.2">
      <c r="B3" s="68"/>
      <c r="C3" s="69"/>
      <c r="E3" s="53" t="s">
        <v>622</v>
      </c>
      <c r="F3" s="73" t="s">
        <v>623</v>
      </c>
      <c r="G3" s="74"/>
    </row>
    <row r="4" spans="2:7" ht="16" x14ac:dyDescent="0.2">
      <c r="B4" s="54" t="s">
        <v>624</v>
      </c>
      <c r="C4" s="55" t="s">
        <v>625</v>
      </c>
      <c r="E4" s="56" t="s">
        <v>626</v>
      </c>
      <c r="F4" s="75" t="s">
        <v>627</v>
      </c>
      <c r="G4" s="76"/>
    </row>
    <row r="5" spans="2:7" ht="16" x14ac:dyDescent="0.2">
      <c r="B5" s="57" t="s">
        <v>628</v>
      </c>
      <c r="C5" s="58" t="s">
        <v>629</v>
      </c>
      <c r="E5" s="56" t="s">
        <v>630</v>
      </c>
      <c r="F5" s="77" t="s">
        <v>631</v>
      </c>
      <c r="G5" s="76"/>
    </row>
    <row r="6" spans="2:7" ht="16" x14ac:dyDescent="0.2">
      <c r="B6" s="57" t="s">
        <v>632</v>
      </c>
      <c r="C6" s="58" t="s">
        <v>633</v>
      </c>
      <c r="E6" s="56" t="s">
        <v>634</v>
      </c>
      <c r="F6" s="78" t="s">
        <v>635</v>
      </c>
      <c r="G6" s="76"/>
    </row>
    <row r="7" spans="2:7" ht="16" x14ac:dyDescent="0.2">
      <c r="B7" s="59" t="s">
        <v>636</v>
      </c>
      <c r="C7" s="60" t="s">
        <v>637</v>
      </c>
      <c r="E7" s="61" t="s">
        <v>638</v>
      </c>
      <c r="F7" s="79" t="s">
        <v>639</v>
      </c>
      <c r="G7" s="80"/>
    </row>
    <row r="8" spans="2:7" ht="16" x14ac:dyDescent="0.2">
      <c r="B8" s="59" t="s">
        <v>640</v>
      </c>
      <c r="C8" s="60" t="s">
        <v>637</v>
      </c>
    </row>
    <row r="9" spans="2:7" ht="16" x14ac:dyDescent="0.2">
      <c r="B9" s="59" t="s">
        <v>641</v>
      </c>
      <c r="C9" s="60" t="s">
        <v>642</v>
      </c>
    </row>
    <row r="10" spans="2:7" ht="16" x14ac:dyDescent="0.2">
      <c r="B10" s="59" t="s">
        <v>643</v>
      </c>
      <c r="C10" s="60" t="s">
        <v>644</v>
      </c>
    </row>
    <row r="11" spans="2:7" ht="16" x14ac:dyDescent="0.2">
      <c r="B11" s="62" t="s">
        <v>645</v>
      </c>
      <c r="C11" s="63" t="s">
        <v>646</v>
      </c>
    </row>
    <row r="12" spans="2:7" ht="13.5" customHeight="1" x14ac:dyDescent="0.2">
      <c r="B12" s="81" t="s">
        <v>647</v>
      </c>
      <c r="C12" s="67"/>
    </row>
    <row r="13" spans="2:7" x14ac:dyDescent="0.2">
      <c r="B13" s="82"/>
      <c r="C13" s="83"/>
    </row>
    <row r="14" spans="2:7" x14ac:dyDescent="0.2">
      <c r="B14" s="84"/>
      <c r="C14" s="8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F6:G6"/>
    <mergeCell ref="F7:G7"/>
    <mergeCell ref="B12:C14"/>
    <mergeCell ref="B2:C3"/>
    <mergeCell ref="E2:G2"/>
    <mergeCell ref="F3:G3"/>
    <mergeCell ref="F4:G4"/>
    <mergeCell ref="F5:G5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Calculations</vt:lpstr>
      <vt:lpstr>Summary Sheet</vt:lpstr>
      <vt:lpstr>Data Flagging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Jesmok</dc:creator>
  <cp:lastModifiedBy>Microsoft Office User</cp:lastModifiedBy>
  <dcterms:created xsi:type="dcterms:W3CDTF">2017-06-23T15:23:32Z</dcterms:created>
  <dcterms:modified xsi:type="dcterms:W3CDTF">2023-01-27T04:43:22Z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