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dylandahl/Downloads/"/>
    </mc:Choice>
  </mc:AlternateContent>
  <xr:revisionPtr revIDLastSave="0" documentId="13_ncr:1_{D28C3C9E-92C4-B74B-A348-EE5817056E04}" xr6:coauthVersionLast="47" xr6:coauthVersionMax="47" xr10:uidLastSave="{00000000-0000-0000-0000-000000000000}"/>
  <bookViews>
    <workbookView xWindow="0" yWindow="740" windowWidth="28800" windowHeight="17240" tabRatio="791" xr2:uid="{00000000-000D-0000-FFFF-FFFF00000000}"/>
  </bookViews>
  <sheets>
    <sheet name="Disclaimer + Instructions" sheetId="9" r:id="rId1"/>
    <sheet name="Property-Input" sheetId="3" r:id="rId2"/>
    <sheet name="Loan-Repayment" sheetId="4" r:id="rId3"/>
    <sheet name="Exit-Strategy-Analysis" sheetId="5" r:id="rId4"/>
    <sheet name="Summary" sheetId="7" r:id="rId5"/>
  </sheets>
  <definedNames>
    <definedName name="_" localSheetId="0" hidden="1">#REF!</definedName>
    <definedName name="_" localSheetId="1" hidden="1">#REF!</definedName>
    <definedName name="_" hidden="1">#REF!</definedName>
    <definedName name="___________________________a1" localSheetId="0" hidden="1">{"'Sheet1'!$L$16"}</definedName>
    <definedName name="___________________________a1" hidden="1">{"'Sheet1'!$L$16"}</definedName>
    <definedName name="_________________NSO2" localSheetId="0" hidden="1">{"'Sheet1'!$L$16"}</definedName>
    <definedName name="_________________NSO2" hidden="1">{"'Sheet1'!$L$16"}</definedName>
    <definedName name="______________a1" localSheetId="0" hidden="1">{"'Sheet1'!$L$16"}</definedName>
    <definedName name="______________a1" hidden="1">{"'Sheet1'!$L$16"}</definedName>
    <definedName name="_____________a1" localSheetId="0" hidden="1">{"'Sheet1'!$L$16"}</definedName>
    <definedName name="_____________a1" hidden="1">{"'Sheet1'!$L$16"}</definedName>
    <definedName name="____________a1" localSheetId="0" hidden="1">{"'Sheet1'!$L$16"}</definedName>
    <definedName name="____________a1" hidden="1">{"'Sheet1'!$L$16"}</definedName>
    <definedName name="____________ld2" localSheetId="0" hidden="1">{"'Sheet1'!$L$16"}</definedName>
    <definedName name="____________ld2" hidden="1">{"'Sheet1'!$L$16"}</definedName>
    <definedName name="___________a1" localSheetId="0" hidden="1">{"'Sheet1'!$L$16"}</definedName>
    <definedName name="___________a1" hidden="1">{"'Sheet1'!$L$16"}</definedName>
    <definedName name="___________ld2" localSheetId="0" hidden="1">{"'Sheet1'!$L$16"}</definedName>
    <definedName name="___________ld2" hidden="1">{"'Sheet1'!$L$16"}</definedName>
    <definedName name="__________a1" localSheetId="0" hidden="1">{"'Sheet1'!$L$16"}</definedName>
    <definedName name="__________a1" hidden="1">{"'Sheet1'!$L$16"}</definedName>
    <definedName name="__________a8" localSheetId="0" hidden="1">{#N/A,#N/A,FALSE,"Chi tiÆt"}</definedName>
    <definedName name="__________a8" hidden="1">{#N/A,#N/A,FALSE,"Chi tiÆt"}</definedName>
    <definedName name="__________b1" localSheetId="0" hidden="1">{"'Sheet1'!$L$16"}</definedName>
    <definedName name="__________b1" hidden="1">{"'Sheet1'!$L$16"}</definedName>
    <definedName name="__________b3" localSheetId="0" hidden="1">{"'Sheet1'!$L$16"}</definedName>
    <definedName name="__________b3" hidden="1">{"'Sheet1'!$L$16"}</definedName>
    <definedName name="__________b4" localSheetId="0" hidden="1">{"'Sheet1'!$L$16"}</definedName>
    <definedName name="__________b4" hidden="1">{"'Sheet1'!$L$16"}</definedName>
    <definedName name="__________b5" localSheetId="0" hidden="1">{"'Sheet1'!$L$16"}</definedName>
    <definedName name="__________b5" hidden="1">{"'Sheet1'!$L$16"}</definedName>
    <definedName name="__________b6" localSheetId="0" hidden="1">{"'Sheet1'!$L$16"}</definedName>
    <definedName name="__________b6" hidden="1">{"'Sheet1'!$L$16"}</definedName>
    <definedName name="__________b7" localSheetId="0" hidden="1">{#N/A,#N/A,FALSE,"Chi tiÆt"}</definedName>
    <definedName name="__________b7" hidden="1">{#N/A,#N/A,FALSE,"Chi tiÆt"}</definedName>
    <definedName name="__________e1" localSheetId="0" hidden="1">{"'Sheet1'!$L$16"}</definedName>
    <definedName name="__________e1" hidden="1">{"'Sheet1'!$L$16"}</definedName>
    <definedName name="__________e2" localSheetId="0" hidden="1">{"'Sheet1'!$L$16"}</definedName>
    <definedName name="__________e2" hidden="1">{"'Sheet1'!$L$16"}</definedName>
    <definedName name="__________e4" localSheetId="0" hidden="1">{"'Sheet1'!$L$16"}</definedName>
    <definedName name="__________e4" hidden="1">{"'Sheet1'!$L$16"}</definedName>
    <definedName name="__________e5" localSheetId="0" hidden="1">{"'Sheet1'!$L$16"}</definedName>
    <definedName name="__________e5" hidden="1">{"'Sheet1'!$L$16"}</definedName>
    <definedName name="__________e6" localSheetId="0" hidden="1">{"'Sheet1'!$L$16"}</definedName>
    <definedName name="__________e6" hidden="1">{"'Sheet1'!$L$16"}</definedName>
    <definedName name="__________e7" localSheetId="0" hidden="1">{"'Sheet1'!$L$16"}</definedName>
    <definedName name="__________e7" hidden="1">{"'Sheet1'!$L$16"}</definedName>
    <definedName name="__________e8" localSheetId="0" hidden="1">{#N/A,#N/A,FALSE,"Chi tiÆt"}</definedName>
    <definedName name="__________e8" hidden="1">{#N/A,#N/A,FALSE,"Chi tiÆt"}</definedName>
    <definedName name="__________f1" localSheetId="0" hidden="1">{"'Sheet1'!$L$16"}</definedName>
    <definedName name="__________f1" hidden="1">{"'Sheet1'!$L$16"}</definedName>
    <definedName name="__________f2" localSheetId="0" hidden="1">{"'Sheet1'!$L$16"}</definedName>
    <definedName name="__________f2" hidden="1">{"'Sheet1'!$L$16"}</definedName>
    <definedName name="__________f3" localSheetId="0" hidden="1">{"'Sheet1'!$L$16"}</definedName>
    <definedName name="__________f3" hidden="1">{"'Sheet1'!$L$16"}</definedName>
    <definedName name="__________f4" localSheetId="0" hidden="1">{"'Sheet1'!$L$16"}</definedName>
    <definedName name="__________f4" hidden="1">{"'Sheet1'!$L$16"}</definedName>
    <definedName name="__________f5" localSheetId="0" hidden="1">{"'Sheet1'!$L$16"}</definedName>
    <definedName name="__________f5" hidden="1">{"'Sheet1'!$L$16"}</definedName>
    <definedName name="__________f6" localSheetId="0" hidden="1">{"'Sheet1'!$L$16"}</definedName>
    <definedName name="__________f6" hidden="1">{"'Sheet1'!$L$16"}</definedName>
    <definedName name="__________f7" localSheetId="0" hidden="1">{"'Sheet1'!$L$16"}</definedName>
    <definedName name="__________f7" hidden="1">{"'Sheet1'!$L$16"}</definedName>
    <definedName name="__________f8" localSheetId="0" hidden="1">{#N/A,#N/A,FALSE,"Chi tiÆt"}</definedName>
    <definedName name="__________f8" hidden="1">{#N/A,#N/A,FALSE,"Chi tiÆt"}</definedName>
    <definedName name="__________f9" localSheetId="0" hidden="1">{#N/A,#N/A,FALSE,"Chi tiÆt"}</definedName>
    <definedName name="__________f9" hidden="1">{#N/A,#N/A,FALSE,"Chi tiÆt"}</definedName>
    <definedName name="__________gw04" localSheetId="0" hidden="1">{#N/A,#N/A,FALSE,"Aging Summary";#N/A,#N/A,FALSE,"Ratio Analysis";#N/A,#N/A,FALSE,"Test 120 Day Accts";#N/A,#N/A,FALSE,"Tickmarks"}</definedName>
    <definedName name="__________gw04" hidden="1">{#N/A,#N/A,FALSE,"Aging Summary";#N/A,#N/A,FALSE,"Ratio Analysis";#N/A,#N/A,FALSE,"Test 120 Day Accts";#N/A,#N/A,FALSE,"Tickmarks"}</definedName>
    <definedName name="__________s1" localSheetId="0" hidden="1">{"'Sheet1'!$L$16"}</definedName>
    <definedName name="__________s1" hidden="1">{"'Sheet1'!$L$16"}</definedName>
    <definedName name="__________s2" localSheetId="0" hidden="1">{"'Sheet1'!$L$16"}</definedName>
    <definedName name="__________s2" hidden="1">{"'Sheet1'!$L$16"}</definedName>
    <definedName name="__________s3" localSheetId="0" hidden="1">{"'Sheet1'!$L$16"}</definedName>
    <definedName name="__________s3" hidden="1">{"'Sheet1'!$L$16"}</definedName>
    <definedName name="__________s4" localSheetId="0" hidden="1">{"'Sheet1'!$L$16"}</definedName>
    <definedName name="__________s4" hidden="1">{"'Sheet1'!$L$16"}</definedName>
    <definedName name="__________s5" localSheetId="0" hidden="1">{"'Sheet1'!$L$16"}</definedName>
    <definedName name="__________s5" hidden="1">{"'Sheet1'!$L$16"}</definedName>
    <definedName name="__________s6" localSheetId="0" hidden="1">{#N/A,#N/A,FALSE,"Chi tiÆt"}</definedName>
    <definedName name="__________s6" hidden="1">{#N/A,#N/A,FALSE,"Chi tiÆt"}</definedName>
    <definedName name="__________s7" localSheetId="0" hidden="1">{#N/A,#N/A,FALSE,"Chi tiÆt"}</definedName>
    <definedName name="__________s7" hidden="1">{#N/A,#N/A,FALSE,"Chi tiÆt"}</definedName>
    <definedName name="__________t2" localSheetId="0" hidden="1">{"'Sheet1'!$L$16"}</definedName>
    <definedName name="__________t2" hidden="1">{"'Sheet1'!$L$16"}</definedName>
    <definedName name="__________t4" localSheetId="0" hidden="1">{"'Sheet1'!$L$16"}</definedName>
    <definedName name="__________t4" hidden="1">{"'Sheet1'!$L$16"}</definedName>
    <definedName name="__________t5" localSheetId="0" hidden="1">{"'Sheet1'!$L$16"}</definedName>
    <definedName name="__________t5" hidden="1">{"'Sheet1'!$L$16"}</definedName>
    <definedName name="__________t6" localSheetId="0" hidden="1">{"'Sheet1'!$L$16"}</definedName>
    <definedName name="__________t6" hidden="1">{"'Sheet1'!$L$16"}</definedName>
    <definedName name="__________t7" localSheetId="0" hidden="1">{"'Sheet1'!$L$16"}</definedName>
    <definedName name="__________t7" hidden="1">{"'Sheet1'!$L$16"}</definedName>
    <definedName name="__________t8" localSheetId="0" hidden="1">{#N/A,#N/A,FALSE,"Chi tiÆt"}</definedName>
    <definedName name="__________t8" hidden="1">{#N/A,#N/A,FALSE,"Chi tiÆt"}</definedName>
    <definedName name="__________t9" localSheetId="0" hidden="1">{"'Sheet1'!$L$16"}</definedName>
    <definedName name="__________t9" hidden="1">{"'Sheet1'!$L$16"}</definedName>
    <definedName name="__________w2" localSheetId="0" hidden="1">{"'Sheet1'!$L$16"}</definedName>
    <definedName name="__________w2" hidden="1">{"'Sheet1'!$L$16"}</definedName>
    <definedName name="__________w3" localSheetId="0" hidden="1">{"'Sheet1'!$L$16"}</definedName>
    <definedName name="__________w3" hidden="1">{"'Sheet1'!$L$16"}</definedName>
    <definedName name="__________w4" localSheetId="0" hidden="1">{"'Sheet1'!$L$16"}</definedName>
    <definedName name="__________w4" hidden="1">{"'Sheet1'!$L$16"}</definedName>
    <definedName name="__________w5" localSheetId="0" hidden="1">{"'Sheet1'!$L$16"}</definedName>
    <definedName name="__________w5" hidden="1">{"'Sheet1'!$L$16"}</definedName>
    <definedName name="__________w6" localSheetId="0" hidden="1">{#N/A,#N/A,FALSE,"Chi tiÆt"}</definedName>
    <definedName name="__________w6" hidden="1">{#N/A,#N/A,FALSE,"Chi tiÆt"}</definedName>
    <definedName name="__________w8" localSheetId="0" hidden="1">{"'Sheet1'!$L$16"}</definedName>
    <definedName name="__________w8" hidden="1">{"'Sheet1'!$L$16"}</definedName>
    <definedName name="__________w9" localSheetId="0" hidden="1">{"'Sheet1'!$L$16"}</definedName>
    <definedName name="__________w9" hidden="1">{"'Sheet1'!$L$16"}</definedName>
    <definedName name="_________a1" localSheetId="0" hidden="1">{"'Sheet1'!$L$16"}</definedName>
    <definedName name="_________a1" hidden="1">{"'Sheet1'!$L$16"}</definedName>
    <definedName name="_________a1_1" localSheetId="0" hidden="1">{"'Sheet1'!$L$16"}</definedName>
    <definedName name="_________a1_1" hidden="1">{"'Sheet1'!$L$16"}</definedName>
    <definedName name="_________a1_2" localSheetId="0" hidden="1">{"'Sheet1'!$L$16"}</definedName>
    <definedName name="_________a1_2" hidden="1">{"'Sheet1'!$L$16"}</definedName>
    <definedName name="_________a129" localSheetId="0" hidden="1">{"Offgrid",#N/A,FALSE,"OFFGRID";"Region",#N/A,FALSE,"REGION";"Offgrid -2",#N/A,FALSE,"OFFGRID";"WTP",#N/A,FALSE,"WTP";"WTP -2",#N/A,FALSE,"WTP";"Project",#N/A,FALSE,"PROJECT";"Summary -2",#N/A,FALSE,"SUMMARY"}</definedName>
    <definedName name="_________a129" hidden="1">{"Offgrid",#N/A,FALSE,"OFFGRID";"Region",#N/A,FALSE,"REGION";"Offgrid -2",#N/A,FALSE,"OFFGRID";"WTP",#N/A,FALSE,"WTP";"WTP -2",#N/A,FALSE,"WTP";"Project",#N/A,FALSE,"PROJECT";"Summary -2",#N/A,FALSE,"SUMMARY"}</definedName>
    <definedName name="_________a130" localSheetId="0" hidden="1">{"Offgrid",#N/A,FALSE,"OFFGRID";"Region",#N/A,FALSE,"REGION";"Offgrid -2",#N/A,FALSE,"OFFGRID";"WTP",#N/A,FALSE,"WTP";"WTP -2",#N/A,FALSE,"WTP";"Project",#N/A,FALSE,"PROJECT";"Summary -2",#N/A,FALSE,"SUMMARY"}</definedName>
    <definedName name="_________a130" hidden="1">{"Offgrid",#N/A,FALSE,"OFFGRID";"Region",#N/A,FALSE,"REGION";"Offgrid -2",#N/A,FALSE,"OFFGRID";"WTP",#N/A,FALSE,"WTP";"WTP -2",#N/A,FALSE,"WTP";"Project",#N/A,FALSE,"PROJECT";"Summary -2",#N/A,FALSE,"SUMMARY"}</definedName>
    <definedName name="_________a2" localSheetId="0" hidden="1">{"'Sheet1'!$L$16"}</definedName>
    <definedName name="_________a2" hidden="1">{"'Sheet1'!$L$16"}</definedName>
    <definedName name="_________a4" localSheetId="0" hidden="1">{"'Sheet1'!$L$16"}</definedName>
    <definedName name="_________a4" hidden="1">{"'Sheet1'!$L$16"}</definedName>
    <definedName name="_________a5" localSheetId="0" hidden="1">{"'Sheet1'!$L$16"}</definedName>
    <definedName name="_________a5" hidden="1">{"'Sheet1'!$L$16"}</definedName>
    <definedName name="_________a6" localSheetId="0" hidden="1">{"'Sheet1'!$L$16"}</definedName>
    <definedName name="_________a6" hidden="1">{"'Sheet1'!$L$16"}</definedName>
    <definedName name="_________a7" localSheetId="0" hidden="1">{"'Sheet1'!$L$16"}</definedName>
    <definedName name="_________a7" hidden="1">{"'Sheet1'!$L$16"}</definedName>
    <definedName name="_________a8" localSheetId="0" hidden="1">{#N/A,#N/A,FALSE,"Chi tiÆt"}</definedName>
    <definedName name="_________a8" hidden="1">{#N/A,#N/A,FALSE,"Chi tiÆt"}</definedName>
    <definedName name="_________b1" localSheetId="0" hidden="1">{"'Sheet1'!$L$16"}</definedName>
    <definedName name="_________b1" hidden="1">{"'Sheet1'!$L$16"}</definedName>
    <definedName name="_________b3" localSheetId="0" hidden="1">{"'Sheet1'!$L$16"}</definedName>
    <definedName name="_________b3" hidden="1">{"'Sheet1'!$L$16"}</definedName>
    <definedName name="_________b4" localSheetId="0" hidden="1">{"'Sheet1'!$L$16"}</definedName>
    <definedName name="_________b4" hidden="1">{"'Sheet1'!$L$16"}</definedName>
    <definedName name="_________b5" localSheetId="0" hidden="1">{"'Sheet1'!$L$16"}</definedName>
    <definedName name="_________b5" hidden="1">{"'Sheet1'!$L$16"}</definedName>
    <definedName name="_________b6" localSheetId="0" hidden="1">{"'Sheet1'!$L$16"}</definedName>
    <definedName name="_________b6" hidden="1">{"'Sheet1'!$L$16"}</definedName>
    <definedName name="_________b7" localSheetId="0" hidden="1">{#N/A,#N/A,FALSE,"Chi tiÆt"}</definedName>
    <definedName name="_________b7" hidden="1">{#N/A,#N/A,FALSE,"Chi tiÆt"}</definedName>
    <definedName name="_________e1" localSheetId="0" hidden="1">{"'Sheet1'!$L$16"}</definedName>
    <definedName name="_________e1" hidden="1">{"'Sheet1'!$L$16"}</definedName>
    <definedName name="_________e2" localSheetId="0" hidden="1">{"'Sheet1'!$L$16"}</definedName>
    <definedName name="_________e2" hidden="1">{"'Sheet1'!$L$16"}</definedName>
    <definedName name="_________e4" localSheetId="0" hidden="1">{"'Sheet1'!$L$16"}</definedName>
    <definedName name="_________e4" hidden="1">{"'Sheet1'!$L$16"}</definedName>
    <definedName name="_________e5" localSheetId="0" hidden="1">{"'Sheet1'!$L$16"}</definedName>
    <definedName name="_________e5" hidden="1">{"'Sheet1'!$L$16"}</definedName>
    <definedName name="_________e6" localSheetId="0" hidden="1">{"'Sheet1'!$L$16"}</definedName>
    <definedName name="_________e6" hidden="1">{"'Sheet1'!$L$16"}</definedName>
    <definedName name="_________e7" localSheetId="0" hidden="1">{"'Sheet1'!$L$16"}</definedName>
    <definedName name="_________e7" hidden="1">{"'Sheet1'!$L$16"}</definedName>
    <definedName name="_________e8" localSheetId="0" hidden="1">{#N/A,#N/A,FALSE,"Chi tiÆt"}</definedName>
    <definedName name="_________e8" hidden="1">{#N/A,#N/A,FALSE,"Chi tiÆt"}</definedName>
    <definedName name="_________f1" localSheetId="0" hidden="1">{"'Sheet1'!$L$16"}</definedName>
    <definedName name="_________f1" hidden="1">{"'Sheet1'!$L$16"}</definedName>
    <definedName name="_________f2" localSheetId="0" hidden="1">{"'Sheet1'!$L$16"}</definedName>
    <definedName name="_________f2" hidden="1">{"'Sheet1'!$L$16"}</definedName>
    <definedName name="_________f3" localSheetId="0" hidden="1">{"'Sheet1'!$L$16"}</definedName>
    <definedName name="_________f3" hidden="1">{"'Sheet1'!$L$16"}</definedName>
    <definedName name="_________f4" localSheetId="0" hidden="1">{"'Sheet1'!$L$16"}</definedName>
    <definedName name="_________f4" hidden="1">{"'Sheet1'!$L$16"}</definedName>
    <definedName name="_________f5" localSheetId="0" hidden="1">{"'Sheet1'!$L$16"}</definedName>
    <definedName name="_________f5" hidden="1">{"'Sheet1'!$L$16"}</definedName>
    <definedName name="_________f6" localSheetId="0" hidden="1">{"'Sheet1'!$L$16"}</definedName>
    <definedName name="_________f6" hidden="1">{"'Sheet1'!$L$16"}</definedName>
    <definedName name="_________f7" localSheetId="0" hidden="1">{"'Sheet1'!$L$16"}</definedName>
    <definedName name="_________f7" hidden="1">{"'Sheet1'!$L$16"}</definedName>
    <definedName name="_________f8" localSheetId="0" hidden="1">{#N/A,#N/A,FALSE,"Chi tiÆt"}</definedName>
    <definedName name="_________f8" hidden="1">{#N/A,#N/A,FALSE,"Chi tiÆt"}</definedName>
    <definedName name="_________f9" localSheetId="0" hidden="1">{#N/A,#N/A,FALSE,"Chi tiÆt"}</definedName>
    <definedName name="_________f9" hidden="1">{#N/A,#N/A,FALSE,"Chi tiÆt"}</definedName>
    <definedName name="_________Goi8" localSheetId="0" hidden="1">{"'Sheet1'!$L$16"}</definedName>
    <definedName name="_________Goi8" hidden="1">{"'Sheet1'!$L$16"}</definedName>
    <definedName name="_________gw04" localSheetId="0" hidden="1">{#N/A,#N/A,FALSE,"Aging Summary";#N/A,#N/A,FALSE,"Ratio Analysis";#N/A,#N/A,FALSE,"Test 120 Day Accts";#N/A,#N/A,FALSE,"Tickmarks"}</definedName>
    <definedName name="_________gw04" hidden="1">{#N/A,#N/A,FALSE,"Aging Summary";#N/A,#N/A,FALSE,"Ratio Analysis";#N/A,#N/A,FALSE,"Test 120 Day Accts";#N/A,#N/A,FALSE,"Tickmarks"}</definedName>
    <definedName name="_________ld2" localSheetId="0" hidden="1">{"'Sheet1'!$L$16"}</definedName>
    <definedName name="_________ld2" hidden="1">{"'Sheet1'!$L$16"}</definedName>
    <definedName name="_________NSO2" localSheetId="0" hidden="1">{"'Sheet1'!$L$16"}</definedName>
    <definedName name="_________NSO2" hidden="1">{"'Sheet1'!$L$16"}</definedName>
    <definedName name="_________NSO2_1" localSheetId="0" hidden="1">{"'Sheet1'!$L$16"}</definedName>
    <definedName name="_________NSO2_1" hidden="1">{"'Sheet1'!$L$16"}</definedName>
    <definedName name="_________NSO2_2" localSheetId="0" hidden="1">{"'Sheet1'!$L$16"}</definedName>
    <definedName name="_________NSO2_2" hidden="1">{"'Sheet1'!$L$16"}</definedName>
    <definedName name="_________PA3" localSheetId="0" hidden="1">{"'Sheet1'!$L$16"}</definedName>
    <definedName name="_________PA3" hidden="1">{"'Sheet1'!$L$16"}</definedName>
    <definedName name="_________s1" localSheetId="0" hidden="1">{"'Sheet1'!$L$16"}</definedName>
    <definedName name="_________s1" hidden="1">{"'Sheet1'!$L$16"}</definedName>
    <definedName name="_________s2" localSheetId="0" hidden="1">{"'Sheet1'!$L$16"}</definedName>
    <definedName name="_________s2" hidden="1">{"'Sheet1'!$L$16"}</definedName>
    <definedName name="_________s3" localSheetId="0" hidden="1">{"'Sheet1'!$L$16"}</definedName>
    <definedName name="_________s3" hidden="1">{"'Sheet1'!$L$16"}</definedName>
    <definedName name="_________s4" localSheetId="0" hidden="1">{"'Sheet1'!$L$16"}</definedName>
    <definedName name="_________s4" hidden="1">{"'Sheet1'!$L$16"}</definedName>
    <definedName name="_________s5" localSheetId="0" hidden="1">{"'Sheet1'!$L$16"}</definedName>
    <definedName name="_________s5" hidden="1">{"'Sheet1'!$L$16"}</definedName>
    <definedName name="_________s6" localSheetId="0" hidden="1">{#N/A,#N/A,FALSE,"Chi tiÆt"}</definedName>
    <definedName name="_________s6" hidden="1">{#N/A,#N/A,FALSE,"Chi tiÆt"}</definedName>
    <definedName name="_________s7" localSheetId="0" hidden="1">{#N/A,#N/A,FALSE,"Chi tiÆt"}</definedName>
    <definedName name="_________s7" hidden="1">{#N/A,#N/A,FALSE,"Chi tiÆt"}</definedName>
    <definedName name="_________t2" localSheetId="0" hidden="1">{"'Sheet1'!$L$16"}</definedName>
    <definedName name="_________t2" hidden="1">{"'Sheet1'!$L$16"}</definedName>
    <definedName name="_________t4" localSheetId="0" hidden="1">{"'Sheet1'!$L$16"}</definedName>
    <definedName name="_________t4" hidden="1">{"'Sheet1'!$L$16"}</definedName>
    <definedName name="_________t5" localSheetId="0" hidden="1">{"'Sheet1'!$L$16"}</definedName>
    <definedName name="_________t5" hidden="1">{"'Sheet1'!$L$16"}</definedName>
    <definedName name="_________t6" localSheetId="0" hidden="1">{"'Sheet1'!$L$16"}</definedName>
    <definedName name="_________t6" hidden="1">{"'Sheet1'!$L$16"}</definedName>
    <definedName name="_________t7" localSheetId="0" hidden="1">{"'Sheet1'!$L$16"}</definedName>
    <definedName name="_________t7" hidden="1">{"'Sheet1'!$L$16"}</definedName>
    <definedName name="_________t8" localSheetId="0" hidden="1">{#N/A,#N/A,FALSE,"Chi tiÆt"}</definedName>
    <definedName name="_________t8" hidden="1">{#N/A,#N/A,FALSE,"Chi tiÆt"}</definedName>
    <definedName name="_________t9" localSheetId="0" hidden="1">{"'Sheet1'!$L$16"}</definedName>
    <definedName name="_________t9" hidden="1">{"'Sheet1'!$L$16"}</definedName>
    <definedName name="_________w2" localSheetId="0" hidden="1">{"'Sheet1'!$L$16"}</definedName>
    <definedName name="_________w2" hidden="1">{"'Sheet1'!$L$16"}</definedName>
    <definedName name="_________w3" localSheetId="0" hidden="1">{"'Sheet1'!$L$16"}</definedName>
    <definedName name="_________w3" hidden="1">{"'Sheet1'!$L$16"}</definedName>
    <definedName name="_________w4" localSheetId="0" hidden="1">{"'Sheet1'!$L$16"}</definedName>
    <definedName name="_________w4" hidden="1">{"'Sheet1'!$L$16"}</definedName>
    <definedName name="_________w5" localSheetId="0" hidden="1">{"'Sheet1'!$L$16"}</definedName>
    <definedName name="_________w5" hidden="1">{"'Sheet1'!$L$16"}</definedName>
    <definedName name="_________w6" localSheetId="0" hidden="1">{#N/A,#N/A,FALSE,"Chi tiÆt"}</definedName>
    <definedName name="_________w6" hidden="1">{#N/A,#N/A,FALSE,"Chi tiÆt"}</definedName>
    <definedName name="_________w8" localSheetId="0" hidden="1">{"'Sheet1'!$L$16"}</definedName>
    <definedName name="_________w8" hidden="1">{"'Sheet1'!$L$16"}</definedName>
    <definedName name="_________w9" localSheetId="0" hidden="1">{"'Sheet1'!$L$16"}</definedName>
    <definedName name="_________w9" hidden="1">{"'Sheet1'!$L$16"}</definedName>
    <definedName name="________a1" localSheetId="0" hidden="1">{"'Sheet1'!$L$16"}</definedName>
    <definedName name="________a1" hidden="1">{"'Sheet1'!$L$16"}</definedName>
    <definedName name="________a1_1" localSheetId="0" hidden="1">{"'Sheet1'!$L$16"}</definedName>
    <definedName name="________a1_1" hidden="1">{"'Sheet1'!$L$16"}</definedName>
    <definedName name="________a1_2" localSheetId="0" hidden="1">{"'Sheet1'!$L$16"}</definedName>
    <definedName name="________a1_2" hidden="1">{"'Sheet1'!$L$16"}</definedName>
    <definedName name="________a2" localSheetId="0" hidden="1">{"'Sheet1'!$L$16"}</definedName>
    <definedName name="________a2" hidden="1">{"'Sheet1'!$L$16"}</definedName>
    <definedName name="________a4" localSheetId="0" hidden="1">{"'Sheet1'!$L$16"}</definedName>
    <definedName name="________a4" hidden="1">{"'Sheet1'!$L$16"}</definedName>
    <definedName name="________a5" localSheetId="0" hidden="1">{"'Sheet1'!$L$16"}</definedName>
    <definedName name="________a5" hidden="1">{"'Sheet1'!$L$16"}</definedName>
    <definedName name="________a6" localSheetId="0" hidden="1">{"'Sheet1'!$L$16"}</definedName>
    <definedName name="________a6" hidden="1">{"'Sheet1'!$L$16"}</definedName>
    <definedName name="________a7" localSheetId="0" hidden="1">{"'Sheet1'!$L$16"}</definedName>
    <definedName name="________a7" hidden="1">{"'Sheet1'!$L$16"}</definedName>
    <definedName name="________a8" localSheetId="0" hidden="1">{#N/A,#N/A,FALSE,"Chi tiÆt"}</definedName>
    <definedName name="________a8" hidden="1">{#N/A,#N/A,FALSE,"Chi tiÆt"}</definedName>
    <definedName name="________b1" localSheetId="0" hidden="1">{"'Sheet1'!$L$16"}</definedName>
    <definedName name="________b1" hidden="1">{"'Sheet1'!$L$16"}</definedName>
    <definedName name="________b3" localSheetId="0" hidden="1">{"'Sheet1'!$L$16"}</definedName>
    <definedName name="________b3" hidden="1">{"'Sheet1'!$L$16"}</definedName>
    <definedName name="________b4" localSheetId="0" hidden="1">{"'Sheet1'!$L$16"}</definedName>
    <definedName name="________b4" hidden="1">{"'Sheet1'!$L$16"}</definedName>
    <definedName name="________b5" localSheetId="0" hidden="1">{"'Sheet1'!$L$16"}</definedName>
    <definedName name="________b5" hidden="1">{"'Sheet1'!$L$16"}</definedName>
    <definedName name="________b6" localSheetId="0" hidden="1">{"'Sheet1'!$L$16"}</definedName>
    <definedName name="________b6" hidden="1">{"'Sheet1'!$L$16"}</definedName>
    <definedName name="________b7" localSheetId="0" hidden="1">{#N/A,#N/A,FALSE,"Chi tiÆt"}</definedName>
    <definedName name="________b7" hidden="1">{#N/A,#N/A,FALSE,"Chi tiÆt"}</definedName>
    <definedName name="________e1" localSheetId="0" hidden="1">{"'Sheet1'!$L$16"}</definedName>
    <definedName name="________e1" hidden="1">{"'Sheet1'!$L$16"}</definedName>
    <definedName name="________e2" localSheetId="0" hidden="1">{"'Sheet1'!$L$16"}</definedName>
    <definedName name="________e2" hidden="1">{"'Sheet1'!$L$16"}</definedName>
    <definedName name="________e4" localSheetId="0" hidden="1">{"'Sheet1'!$L$16"}</definedName>
    <definedName name="________e4" hidden="1">{"'Sheet1'!$L$16"}</definedName>
    <definedName name="________e5" localSheetId="0" hidden="1">{"'Sheet1'!$L$16"}</definedName>
    <definedName name="________e5" hidden="1">{"'Sheet1'!$L$16"}</definedName>
    <definedName name="________e6" localSheetId="0" hidden="1">{"'Sheet1'!$L$16"}</definedName>
    <definedName name="________e6" hidden="1">{"'Sheet1'!$L$16"}</definedName>
    <definedName name="________e7" localSheetId="0" hidden="1">{"'Sheet1'!$L$16"}</definedName>
    <definedName name="________e7" hidden="1">{"'Sheet1'!$L$16"}</definedName>
    <definedName name="________e8" localSheetId="0" hidden="1">{#N/A,#N/A,FALSE,"Chi tiÆt"}</definedName>
    <definedName name="________e8" hidden="1">{#N/A,#N/A,FALSE,"Chi tiÆt"}</definedName>
    <definedName name="________f1" localSheetId="0" hidden="1">{"'Sheet1'!$L$16"}</definedName>
    <definedName name="________f1" hidden="1">{"'Sheet1'!$L$16"}</definedName>
    <definedName name="________f2" localSheetId="0" hidden="1">{"'Sheet1'!$L$16"}</definedName>
    <definedName name="________f2" hidden="1">{"'Sheet1'!$L$16"}</definedName>
    <definedName name="________f3" localSheetId="0" hidden="1">{"'Sheet1'!$L$16"}</definedName>
    <definedName name="________f3" hidden="1">{"'Sheet1'!$L$16"}</definedName>
    <definedName name="________f4" localSheetId="0" hidden="1">{"'Sheet1'!$L$16"}</definedName>
    <definedName name="________f4" hidden="1">{"'Sheet1'!$L$16"}</definedName>
    <definedName name="________f5" localSheetId="0" hidden="1">{"'Sheet1'!$L$16"}</definedName>
    <definedName name="________f5" hidden="1">{"'Sheet1'!$L$16"}</definedName>
    <definedName name="________f6" localSheetId="0" hidden="1">{"'Sheet1'!$L$16"}</definedName>
    <definedName name="________f6" hidden="1">{"'Sheet1'!$L$16"}</definedName>
    <definedName name="________f7" localSheetId="0" hidden="1">{"'Sheet1'!$L$16"}</definedName>
    <definedName name="________f7" hidden="1">{"'Sheet1'!$L$16"}</definedName>
    <definedName name="________f8" localSheetId="0" hidden="1">{#N/A,#N/A,FALSE,"Chi tiÆt"}</definedName>
    <definedName name="________f8" hidden="1">{#N/A,#N/A,FALSE,"Chi tiÆt"}</definedName>
    <definedName name="________f9" localSheetId="0" hidden="1">{#N/A,#N/A,FALSE,"Chi tiÆt"}</definedName>
    <definedName name="________f9" hidden="1">{#N/A,#N/A,FALSE,"Chi tiÆt"}</definedName>
    <definedName name="________gw04" localSheetId="0" hidden="1">{#N/A,#N/A,FALSE,"Aging Summary";#N/A,#N/A,FALSE,"Ratio Analysis";#N/A,#N/A,FALSE,"Test 120 Day Accts";#N/A,#N/A,FALSE,"Tickmarks"}</definedName>
    <definedName name="________gw04" hidden="1">{#N/A,#N/A,FALSE,"Aging Summary";#N/A,#N/A,FALSE,"Ratio Analysis";#N/A,#N/A,FALSE,"Test 120 Day Accts";#N/A,#N/A,FALSE,"Tickmarks"}</definedName>
    <definedName name="________Lan1" localSheetId="0" hidden="1">{"'Sheet1'!$L$16"}</definedName>
    <definedName name="________Lan1" hidden="1">{"'Sheet1'!$L$16"}</definedName>
    <definedName name="________LAN3" localSheetId="0" hidden="1">{"'Sheet1'!$L$16"}</definedName>
    <definedName name="________LAN3" hidden="1">{"'Sheet1'!$L$16"}</definedName>
    <definedName name="________n1" localSheetId="0" hidden="1">{#N/A,#N/A,FALSE,"RECONC'L";#N/A,#N/A,FALSE,"WORKCAP";#N/A,#N/A,FALSE,"RECONC'L";#N/A,#N/A,FALSE,"ACCRUAL";#N/A,#N/A,FALSE,"DEBTOR";#N/A,#N/A,FALSE,"ADMALLOC"}</definedName>
    <definedName name="________n1" hidden="1">{#N/A,#N/A,FALSE,"RECONC'L";#N/A,#N/A,FALSE,"WORKCAP";#N/A,#N/A,FALSE,"RECONC'L";#N/A,#N/A,FALSE,"ACCRUAL";#N/A,#N/A,FALSE,"DEBTOR";#N/A,#N/A,FALSE,"ADMALLOC"}</definedName>
    <definedName name="________NSO2" localSheetId="0" hidden="1">{"'Sheet1'!$L$16"}</definedName>
    <definedName name="________NSO2" hidden="1">{"'Sheet1'!$L$16"}</definedName>
    <definedName name="________NSO2_1" localSheetId="0" hidden="1">{"'Sheet1'!$L$16"}</definedName>
    <definedName name="________NSO2_1" hidden="1">{"'Sheet1'!$L$16"}</definedName>
    <definedName name="________NSO2_2" localSheetId="0" hidden="1">{"'Sheet1'!$L$16"}</definedName>
    <definedName name="________NSO2_2" hidden="1">{"'Sheet1'!$L$16"}</definedName>
    <definedName name="________s1" localSheetId="0" hidden="1">{"'Sheet1'!$L$16"}</definedName>
    <definedName name="________s1" hidden="1">{"'Sheet1'!$L$16"}</definedName>
    <definedName name="________s2" localSheetId="0" hidden="1">{"'Sheet1'!$L$16"}</definedName>
    <definedName name="________s2" hidden="1">{"'Sheet1'!$L$16"}</definedName>
    <definedName name="________s3" localSheetId="0" hidden="1">{"'Sheet1'!$L$16"}</definedName>
    <definedName name="________s3" hidden="1">{"'Sheet1'!$L$16"}</definedName>
    <definedName name="________s4" localSheetId="0" hidden="1">{"'Sheet1'!$L$16"}</definedName>
    <definedName name="________s4" hidden="1">{"'Sheet1'!$L$16"}</definedName>
    <definedName name="________s5" localSheetId="0" hidden="1">{"'Sheet1'!$L$16"}</definedName>
    <definedName name="________s5" hidden="1">{"'Sheet1'!$L$16"}</definedName>
    <definedName name="________s6" localSheetId="0" hidden="1">{#N/A,#N/A,FALSE,"Chi tiÆt"}</definedName>
    <definedName name="________s6" hidden="1">{#N/A,#N/A,FALSE,"Chi tiÆt"}</definedName>
    <definedName name="________s7" localSheetId="0" hidden="1">{#N/A,#N/A,FALSE,"Chi tiÆt"}</definedName>
    <definedName name="________s7" hidden="1">{#N/A,#N/A,FALSE,"Chi tiÆt"}</definedName>
    <definedName name="________T01" hidden="1">#REF!</definedName>
    <definedName name="________t2" localSheetId="0" hidden="1">{"'Sheet1'!$L$16"}</definedName>
    <definedName name="________t2" hidden="1">{"'Sheet1'!$L$16"}</definedName>
    <definedName name="________t4" localSheetId="0" hidden="1">{"'Sheet1'!$L$16"}</definedName>
    <definedName name="________t4" hidden="1">{"'Sheet1'!$L$16"}</definedName>
    <definedName name="________t5" localSheetId="0" hidden="1">{"'Sheet1'!$L$16"}</definedName>
    <definedName name="________t5" hidden="1">{"'Sheet1'!$L$16"}</definedName>
    <definedName name="________t6" localSheetId="0" hidden="1">{"'Sheet1'!$L$16"}</definedName>
    <definedName name="________t6" hidden="1">{"'Sheet1'!$L$16"}</definedName>
    <definedName name="________t7" localSheetId="0" hidden="1">{"'Sheet1'!$L$16"}</definedName>
    <definedName name="________t7" hidden="1">{"'Sheet1'!$L$16"}</definedName>
    <definedName name="________t8" localSheetId="0" hidden="1">{#N/A,#N/A,FALSE,"Chi tiÆt"}</definedName>
    <definedName name="________t8" hidden="1">{#N/A,#N/A,FALSE,"Chi tiÆt"}</definedName>
    <definedName name="________t9" localSheetId="0" hidden="1">{"'Sheet1'!$L$16"}</definedName>
    <definedName name="________t9" hidden="1">{"'Sheet1'!$L$16"}</definedName>
    <definedName name="________w2" localSheetId="0" hidden="1">{"'Sheet1'!$L$16"}</definedName>
    <definedName name="________w2" hidden="1">{"'Sheet1'!$L$16"}</definedName>
    <definedName name="________w3" localSheetId="0" hidden="1">{"'Sheet1'!$L$16"}</definedName>
    <definedName name="________w3" hidden="1">{"'Sheet1'!$L$16"}</definedName>
    <definedName name="________w4" localSheetId="0" hidden="1">{"'Sheet1'!$L$16"}</definedName>
    <definedName name="________w4" hidden="1">{"'Sheet1'!$L$16"}</definedName>
    <definedName name="________w5" localSheetId="0" hidden="1">{"'Sheet1'!$L$16"}</definedName>
    <definedName name="________w5" hidden="1">{"'Sheet1'!$L$16"}</definedName>
    <definedName name="________w6" localSheetId="0" hidden="1">{#N/A,#N/A,FALSE,"Chi tiÆt"}</definedName>
    <definedName name="________w6" hidden="1">{#N/A,#N/A,FALSE,"Chi tiÆt"}</definedName>
    <definedName name="________w8" localSheetId="0" hidden="1">{"'Sheet1'!$L$16"}</definedName>
    <definedName name="________w8" hidden="1">{"'Sheet1'!$L$16"}</definedName>
    <definedName name="________w9" localSheetId="0" hidden="1">{"'Sheet1'!$L$16"}</definedName>
    <definedName name="________w9" hidden="1">{"'Sheet1'!$L$16"}</definedName>
    <definedName name="_______a1" localSheetId="0" hidden="1">{"'Sheet1'!$L$16"}</definedName>
    <definedName name="_______a1" hidden="1">{"'Sheet1'!$L$16"}</definedName>
    <definedName name="_______a1_1" localSheetId="0" hidden="1">{"'Sheet1'!$L$16"}</definedName>
    <definedName name="_______a1_1" hidden="1">{"'Sheet1'!$L$16"}</definedName>
    <definedName name="_______a1_2" localSheetId="0" hidden="1">{"'Sheet1'!$L$16"}</definedName>
    <definedName name="_______a1_2" hidden="1">{"'Sheet1'!$L$16"}</definedName>
    <definedName name="_______a129" localSheetId="0" hidden="1">{"Offgrid",#N/A,FALSE,"OFFGRID";"Region",#N/A,FALSE,"REGION";"Offgrid -2",#N/A,FALSE,"OFFGRID";"WTP",#N/A,FALSE,"WTP";"WTP -2",#N/A,FALSE,"WTP";"Project",#N/A,FALSE,"PROJECT";"Summary -2",#N/A,FALSE,"SUMMARY"}</definedName>
    <definedName name="_______a129" hidden="1">{"Offgrid",#N/A,FALSE,"OFFGRID";"Region",#N/A,FALSE,"REGION";"Offgrid -2",#N/A,FALSE,"OFFGRID";"WTP",#N/A,FALSE,"WTP";"WTP -2",#N/A,FALSE,"WTP";"Project",#N/A,FALSE,"PROJECT";"Summary -2",#N/A,FALSE,"SUMMARY"}</definedName>
    <definedName name="_______a129_1" localSheetId="0" hidden="1">{"Offgrid",#N/A,FALSE,"OFFGRID";"Region",#N/A,FALSE,"REGION";"Offgrid -2",#N/A,FALSE,"OFFGRID";"WTP",#N/A,FALSE,"WTP";"WTP -2",#N/A,FALSE,"WTP";"Project",#N/A,FALSE,"PROJECT";"Summary -2",#N/A,FALSE,"SUMMARY"}</definedName>
    <definedName name="_______a129_1" hidden="1">{"Offgrid",#N/A,FALSE,"OFFGRID";"Region",#N/A,FALSE,"REGION";"Offgrid -2",#N/A,FALSE,"OFFGRID";"WTP",#N/A,FALSE,"WTP";"WTP -2",#N/A,FALSE,"WTP";"Project",#N/A,FALSE,"PROJECT";"Summary -2",#N/A,FALSE,"SUMMARY"}</definedName>
    <definedName name="_______a129_2" localSheetId="0" hidden="1">{"Offgrid",#N/A,FALSE,"OFFGRID";"Region",#N/A,FALSE,"REGION";"Offgrid -2",#N/A,FALSE,"OFFGRID";"WTP",#N/A,FALSE,"WTP";"WTP -2",#N/A,FALSE,"WTP";"Project",#N/A,FALSE,"PROJECT";"Summary -2",#N/A,FALSE,"SUMMARY"}</definedName>
    <definedName name="_______a129_2" hidden="1">{"Offgrid",#N/A,FALSE,"OFFGRID";"Region",#N/A,FALSE,"REGION";"Offgrid -2",#N/A,FALSE,"OFFGRID";"WTP",#N/A,FALSE,"WTP";"WTP -2",#N/A,FALSE,"WTP";"Project",#N/A,FALSE,"PROJECT";"Summary -2",#N/A,FALSE,"SUMMARY"}</definedName>
    <definedName name="_______a130" localSheetId="0" hidden="1">{"Offgrid",#N/A,FALSE,"OFFGRID";"Region",#N/A,FALSE,"REGION";"Offgrid -2",#N/A,FALSE,"OFFGRID";"WTP",#N/A,FALSE,"WTP";"WTP -2",#N/A,FALSE,"WTP";"Project",#N/A,FALSE,"PROJECT";"Summary -2",#N/A,FALSE,"SUMMARY"}</definedName>
    <definedName name="_______a130" hidden="1">{"Offgrid",#N/A,FALSE,"OFFGRID";"Region",#N/A,FALSE,"REGION";"Offgrid -2",#N/A,FALSE,"OFFGRID";"WTP",#N/A,FALSE,"WTP";"WTP -2",#N/A,FALSE,"WTP";"Project",#N/A,FALSE,"PROJECT";"Summary -2",#N/A,FALSE,"SUMMARY"}</definedName>
    <definedName name="_______a130_1" localSheetId="0" hidden="1">{"Offgrid",#N/A,FALSE,"OFFGRID";"Region",#N/A,FALSE,"REGION";"Offgrid -2",#N/A,FALSE,"OFFGRID";"WTP",#N/A,FALSE,"WTP";"WTP -2",#N/A,FALSE,"WTP";"Project",#N/A,FALSE,"PROJECT";"Summary -2",#N/A,FALSE,"SUMMARY"}</definedName>
    <definedName name="_______a130_1" hidden="1">{"Offgrid",#N/A,FALSE,"OFFGRID";"Region",#N/A,FALSE,"REGION";"Offgrid -2",#N/A,FALSE,"OFFGRID";"WTP",#N/A,FALSE,"WTP";"WTP -2",#N/A,FALSE,"WTP";"Project",#N/A,FALSE,"PROJECT";"Summary -2",#N/A,FALSE,"SUMMARY"}</definedName>
    <definedName name="_______a130_2" localSheetId="0" hidden="1">{"Offgrid",#N/A,FALSE,"OFFGRID";"Region",#N/A,FALSE,"REGION";"Offgrid -2",#N/A,FALSE,"OFFGRID";"WTP",#N/A,FALSE,"WTP";"WTP -2",#N/A,FALSE,"WTP";"Project",#N/A,FALSE,"PROJECT";"Summary -2",#N/A,FALSE,"SUMMARY"}</definedName>
    <definedName name="_______a130_2" hidden="1">{"Offgrid",#N/A,FALSE,"OFFGRID";"Region",#N/A,FALSE,"REGION";"Offgrid -2",#N/A,FALSE,"OFFGRID";"WTP",#N/A,FALSE,"WTP";"WTP -2",#N/A,FALSE,"WTP";"Project",#N/A,FALSE,"PROJECT";"Summary -2",#N/A,FALSE,"SUMMARY"}</definedName>
    <definedName name="_______a2" localSheetId="0" hidden="1">{"'Sheet1'!$L$16"}</definedName>
    <definedName name="_______a2" hidden="1">{"'Sheet1'!$L$16"}</definedName>
    <definedName name="_______a4" localSheetId="0" hidden="1">{"'Sheet1'!$L$16"}</definedName>
    <definedName name="_______a4" hidden="1">{"'Sheet1'!$L$16"}</definedName>
    <definedName name="_______a5" localSheetId="0" hidden="1">{"'Sheet1'!$L$16"}</definedName>
    <definedName name="_______a5" hidden="1">{"'Sheet1'!$L$16"}</definedName>
    <definedName name="_______a6" localSheetId="0" hidden="1">{"'Sheet1'!$L$16"}</definedName>
    <definedName name="_______a6" hidden="1">{"'Sheet1'!$L$16"}</definedName>
    <definedName name="_______a7" localSheetId="0" hidden="1">{"'Sheet1'!$L$16"}</definedName>
    <definedName name="_______a7" hidden="1">{"'Sheet1'!$L$16"}</definedName>
    <definedName name="_______a8" localSheetId="0" hidden="1">{#N/A,#N/A,FALSE,"Chi tiÆt"}</definedName>
    <definedName name="_______a8" hidden="1">{#N/A,#N/A,FALSE,"Chi tiÆt"}</definedName>
    <definedName name="_______b1" localSheetId="0" hidden="1">{"'Sheet1'!$L$16"}</definedName>
    <definedName name="_______b1" hidden="1">{"'Sheet1'!$L$16"}</definedName>
    <definedName name="_______b3" localSheetId="0" hidden="1">{"'Sheet1'!$L$16"}</definedName>
    <definedName name="_______b3" hidden="1">{"'Sheet1'!$L$16"}</definedName>
    <definedName name="_______b4" localSheetId="0" hidden="1">{"'Sheet1'!$L$16"}</definedName>
    <definedName name="_______b4" hidden="1">{"'Sheet1'!$L$16"}</definedName>
    <definedName name="_______b5" localSheetId="0" hidden="1">{"'Sheet1'!$L$16"}</definedName>
    <definedName name="_______b5" hidden="1">{"'Sheet1'!$L$16"}</definedName>
    <definedName name="_______b6" localSheetId="0" hidden="1">{"'Sheet1'!$L$16"}</definedName>
    <definedName name="_______b6" hidden="1">{"'Sheet1'!$L$16"}</definedName>
    <definedName name="_______b7" localSheetId="0" hidden="1">{#N/A,#N/A,FALSE,"Chi tiÆt"}</definedName>
    <definedName name="_______b7" hidden="1">{#N/A,#N/A,FALSE,"Chi tiÆt"}</definedName>
    <definedName name="_______e1" localSheetId="0" hidden="1">{"'Sheet1'!$L$16"}</definedName>
    <definedName name="_______e1" hidden="1">{"'Sheet1'!$L$16"}</definedName>
    <definedName name="_______e2" localSheetId="0" hidden="1">{"'Sheet1'!$L$16"}</definedName>
    <definedName name="_______e2" hidden="1">{"'Sheet1'!$L$16"}</definedName>
    <definedName name="_______e4" localSheetId="0" hidden="1">{"'Sheet1'!$L$16"}</definedName>
    <definedName name="_______e4" hidden="1">{"'Sheet1'!$L$16"}</definedName>
    <definedName name="_______e5" localSheetId="0" hidden="1">{"'Sheet1'!$L$16"}</definedName>
    <definedName name="_______e5" hidden="1">{"'Sheet1'!$L$16"}</definedName>
    <definedName name="_______e6" localSheetId="0" hidden="1">{"'Sheet1'!$L$16"}</definedName>
    <definedName name="_______e6" hidden="1">{"'Sheet1'!$L$16"}</definedName>
    <definedName name="_______e7" localSheetId="0" hidden="1">{"'Sheet1'!$L$16"}</definedName>
    <definedName name="_______e7" hidden="1">{"'Sheet1'!$L$16"}</definedName>
    <definedName name="_______e8" localSheetId="0" hidden="1">{#N/A,#N/A,FALSE,"Chi tiÆt"}</definedName>
    <definedName name="_______e8" hidden="1">{#N/A,#N/A,FALSE,"Chi tiÆt"}</definedName>
    <definedName name="_______F1" localSheetId="0" hidden="1">{"'Sheet1'!$L$16"}</definedName>
    <definedName name="_______F1" hidden="1">{"'Sheet1'!$L$16"}</definedName>
    <definedName name="_______f2" localSheetId="0" hidden="1">{"'Sheet1'!$L$16"}</definedName>
    <definedName name="_______f2" hidden="1">{"'Sheet1'!$L$16"}</definedName>
    <definedName name="_______f3" localSheetId="0" hidden="1">{"'Sheet1'!$L$16"}</definedName>
    <definedName name="_______f3" hidden="1">{"'Sheet1'!$L$16"}</definedName>
    <definedName name="_______f4" localSheetId="0" hidden="1">{"'Sheet1'!$L$16"}</definedName>
    <definedName name="_______f4" hidden="1">{"'Sheet1'!$L$16"}</definedName>
    <definedName name="_______f5" localSheetId="0" hidden="1">{"'Sheet1'!$L$16"}</definedName>
    <definedName name="_______f5" hidden="1">{"'Sheet1'!$L$16"}</definedName>
    <definedName name="_______f6" localSheetId="0" hidden="1">{"'Sheet1'!$L$16"}</definedName>
    <definedName name="_______f6" hidden="1">{"'Sheet1'!$L$16"}</definedName>
    <definedName name="_______f7" localSheetId="0" hidden="1">{"'Sheet1'!$L$16"}</definedName>
    <definedName name="_______f7" hidden="1">{"'Sheet1'!$L$16"}</definedName>
    <definedName name="_______f8" localSheetId="0" hidden="1">{#N/A,#N/A,FALSE,"Chi tiÆt"}</definedName>
    <definedName name="_______f8" hidden="1">{#N/A,#N/A,FALSE,"Chi tiÆt"}</definedName>
    <definedName name="_______f9" localSheetId="0" hidden="1">{#N/A,#N/A,FALSE,"Chi tiÆt"}</definedName>
    <definedName name="_______f9" hidden="1">{#N/A,#N/A,FALSE,"Chi tiÆt"}</definedName>
    <definedName name="_______fd4" hidden="1">#REF!</definedName>
    <definedName name="_______gw04" localSheetId="0" hidden="1">{#N/A,#N/A,FALSE,"Aging Summary";#N/A,#N/A,FALSE,"Ratio Analysis";#N/A,#N/A,FALSE,"Test 120 Day Accts";#N/A,#N/A,FALSE,"Tickmarks"}</definedName>
    <definedName name="_______gw04" hidden="1">{#N/A,#N/A,FALSE,"Aging Summary";#N/A,#N/A,FALSE,"Ratio Analysis";#N/A,#N/A,FALSE,"Test 120 Day Accts";#N/A,#N/A,FALSE,"Tickmarks"}</definedName>
    <definedName name="_______huy1" localSheetId="0" hidden="1">{"'Sheet1'!$L$16"}</definedName>
    <definedName name="_______huy1" hidden="1">{"'Sheet1'!$L$16"}</definedName>
    <definedName name="_______ld2" localSheetId="0" hidden="1">{"'Sheet1'!$L$16"}</definedName>
    <definedName name="_______ld2" hidden="1">{"'Sheet1'!$L$16"}</definedName>
    <definedName name="_______n1" localSheetId="0" hidden="1">{#N/A,#N/A,FALSE,"RECONC'L";#N/A,#N/A,FALSE,"WORKCAP";#N/A,#N/A,FALSE,"RECONC'L";#N/A,#N/A,FALSE,"ACCRUAL";#N/A,#N/A,FALSE,"DEBTOR";#N/A,#N/A,FALSE,"ADMALLOC"}</definedName>
    <definedName name="_______n1" hidden="1">{#N/A,#N/A,FALSE,"RECONC'L";#N/A,#N/A,FALSE,"WORKCAP";#N/A,#N/A,FALSE,"RECONC'L";#N/A,#N/A,FALSE,"ACCRUAL";#N/A,#N/A,FALSE,"DEBTOR";#N/A,#N/A,FALSE,"ADMALLOC"}</definedName>
    <definedName name="_______NC1" localSheetId="0" hidden="1">{"'Sheet1'!$L$16"}</definedName>
    <definedName name="_______NC1" hidden="1">{"'Sheet1'!$L$16"}</definedName>
    <definedName name="_______NSO2" localSheetId="0" hidden="1">{"'Sheet1'!$L$16"}</definedName>
    <definedName name="_______NSO2" hidden="1">{"'Sheet1'!$L$16"}</definedName>
    <definedName name="_______NSO2_1" localSheetId="0" hidden="1">{"'Sheet1'!$L$16"}</definedName>
    <definedName name="_______NSO2_1" hidden="1">{"'Sheet1'!$L$16"}</definedName>
    <definedName name="_______NSO2_2" localSheetId="0" hidden="1">{"'Sheet1'!$L$16"}</definedName>
    <definedName name="_______NSO2_2" hidden="1">{"'Sheet1'!$L$16"}</definedName>
    <definedName name="_______NSO3" localSheetId="0" hidden="1">{"'Sheet1'!$L$16"}</definedName>
    <definedName name="_______NSO3" hidden="1">{"'Sheet1'!$L$16"}</definedName>
    <definedName name="_______Quy3" localSheetId="0" hidden="1">{"'Sheet1'!$L$16"}</definedName>
    <definedName name="_______Quy3" hidden="1">{"'Sheet1'!$L$16"}</definedName>
    <definedName name="_______s1" localSheetId="0" hidden="1">{"'Sheet1'!$L$16"}</definedName>
    <definedName name="_______s1" hidden="1">{"'Sheet1'!$L$16"}</definedName>
    <definedName name="_______s2" localSheetId="0" hidden="1">{"'Sheet1'!$L$16"}</definedName>
    <definedName name="_______s2" hidden="1">{"'Sheet1'!$L$16"}</definedName>
    <definedName name="_______s3" localSheetId="0" hidden="1">{"'Sheet1'!$L$16"}</definedName>
    <definedName name="_______s3" hidden="1">{"'Sheet1'!$L$16"}</definedName>
    <definedName name="_______s4" localSheetId="0" hidden="1">{"'Sheet1'!$L$16"}</definedName>
    <definedName name="_______s4" hidden="1">{"'Sheet1'!$L$16"}</definedName>
    <definedName name="_______s5" localSheetId="0" hidden="1">{"'Sheet1'!$L$16"}</definedName>
    <definedName name="_______s5" hidden="1">{"'Sheet1'!$L$16"}</definedName>
    <definedName name="_______s6" localSheetId="0" hidden="1">{#N/A,#N/A,FALSE,"Chi tiÆt"}</definedName>
    <definedName name="_______s6" hidden="1">{#N/A,#N/A,FALSE,"Chi tiÆt"}</definedName>
    <definedName name="_______s7" localSheetId="0" hidden="1">{#N/A,#N/A,FALSE,"Chi tiÆt"}</definedName>
    <definedName name="_______s7" hidden="1">{#N/A,#N/A,FALSE,"Chi tiÆt"}</definedName>
    <definedName name="_______T01" hidden="1">#REF!</definedName>
    <definedName name="_______t2" localSheetId="0" hidden="1">{"'Sheet1'!$L$16"}</definedName>
    <definedName name="_______t2" hidden="1">{"'Sheet1'!$L$16"}</definedName>
    <definedName name="_______t4" localSheetId="0" hidden="1">{"'Sheet1'!$L$16"}</definedName>
    <definedName name="_______t4" hidden="1">{"'Sheet1'!$L$16"}</definedName>
    <definedName name="_______t5" localSheetId="0" hidden="1">{"'Sheet1'!$L$16"}</definedName>
    <definedName name="_______t5" hidden="1">{"'Sheet1'!$L$16"}</definedName>
    <definedName name="_______t6" localSheetId="0" hidden="1">{"'Sheet1'!$L$16"}</definedName>
    <definedName name="_______t6" hidden="1">{"'Sheet1'!$L$16"}</definedName>
    <definedName name="_______t7" localSheetId="0" hidden="1">{"'Sheet1'!$L$16"}</definedName>
    <definedName name="_______t7" hidden="1">{"'Sheet1'!$L$16"}</definedName>
    <definedName name="_______t8" localSheetId="0" hidden="1">{#N/A,#N/A,FALSE,"Chi tiÆt"}</definedName>
    <definedName name="_______t8" hidden="1">{#N/A,#N/A,FALSE,"Chi tiÆt"}</definedName>
    <definedName name="_______t9" localSheetId="0" hidden="1">{"'Sheet1'!$L$16"}</definedName>
    <definedName name="_______t9" hidden="1">{"'Sheet1'!$L$16"}</definedName>
    <definedName name="_______tt3" localSheetId="0" hidden="1">{"'Sheet1'!$L$16"}</definedName>
    <definedName name="_______tt3" hidden="1">{"'Sheet1'!$L$16"}</definedName>
    <definedName name="_______tu4" localSheetId="0" hidden="1">{"'Sheet1'!$L$16"}</definedName>
    <definedName name="_______tu4" hidden="1">{"'Sheet1'!$L$16"}</definedName>
    <definedName name="_______w2" localSheetId="0" hidden="1">{"'Sheet1'!$L$16"}</definedName>
    <definedName name="_______w2" hidden="1">{"'Sheet1'!$L$16"}</definedName>
    <definedName name="_______w3" localSheetId="0" hidden="1">{"'Sheet1'!$L$16"}</definedName>
    <definedName name="_______w3" hidden="1">{"'Sheet1'!$L$16"}</definedName>
    <definedName name="_______w4" localSheetId="0" hidden="1">{"'Sheet1'!$L$16"}</definedName>
    <definedName name="_______w4" hidden="1">{"'Sheet1'!$L$16"}</definedName>
    <definedName name="_______w5" localSheetId="0" hidden="1">{"'Sheet1'!$L$16"}</definedName>
    <definedName name="_______w5" hidden="1">{"'Sheet1'!$L$16"}</definedName>
    <definedName name="_______w6" localSheetId="0" hidden="1">{#N/A,#N/A,FALSE,"Chi tiÆt"}</definedName>
    <definedName name="_______w6" hidden="1">{#N/A,#N/A,FALSE,"Chi tiÆt"}</definedName>
    <definedName name="_______w8" localSheetId="0" hidden="1">{"'Sheet1'!$L$16"}</definedName>
    <definedName name="_______w8" hidden="1">{"'Sheet1'!$L$16"}</definedName>
    <definedName name="_______w9" localSheetId="0" hidden="1">{"'Sheet1'!$L$16"}</definedName>
    <definedName name="_______w9" hidden="1">{"'Sheet1'!$L$16"}</definedName>
    <definedName name="______a1" localSheetId="0" hidden="1">{"'Sheet1'!$L$16"}</definedName>
    <definedName name="______a1" hidden="1">{"'Sheet1'!$L$16"}</definedName>
    <definedName name="______a1_1" localSheetId="0" hidden="1">{"'Sheet1'!$L$16"}</definedName>
    <definedName name="______a1_1" hidden="1">{"'Sheet1'!$L$16"}</definedName>
    <definedName name="______a1_2" localSheetId="0" hidden="1">{"'Sheet1'!$L$16"}</definedName>
    <definedName name="______a1_2" hidden="1">{"'Sheet1'!$L$16"}</definedName>
    <definedName name="______a129" localSheetId="0" hidden="1">{"Offgrid",#N/A,FALSE,"OFFGRID";"Region",#N/A,FALSE,"REGION";"Offgrid -2",#N/A,FALSE,"OFFGRID";"WTP",#N/A,FALSE,"WTP";"WTP -2",#N/A,FALSE,"WTP";"Project",#N/A,FALSE,"PROJECT";"Summary -2",#N/A,FALSE,"SUMMARY"}</definedName>
    <definedName name="______a129" hidden="1">{"Offgrid",#N/A,FALSE,"OFFGRID";"Region",#N/A,FALSE,"REGION";"Offgrid -2",#N/A,FALSE,"OFFGRID";"WTP",#N/A,FALSE,"WTP";"WTP -2",#N/A,FALSE,"WTP";"Project",#N/A,FALSE,"PROJECT";"Summary -2",#N/A,FALSE,"SUMMARY"}</definedName>
    <definedName name="______a129_1" localSheetId="0" hidden="1">{"Offgrid",#N/A,FALSE,"OFFGRID";"Region",#N/A,FALSE,"REGION";"Offgrid -2",#N/A,FALSE,"OFFGRID";"WTP",#N/A,FALSE,"WTP";"WTP -2",#N/A,FALSE,"WTP";"Project",#N/A,FALSE,"PROJECT";"Summary -2",#N/A,FALSE,"SUMMARY"}</definedName>
    <definedName name="______a129_1" hidden="1">{"Offgrid",#N/A,FALSE,"OFFGRID";"Region",#N/A,FALSE,"REGION";"Offgrid -2",#N/A,FALSE,"OFFGRID";"WTP",#N/A,FALSE,"WTP";"WTP -2",#N/A,FALSE,"WTP";"Project",#N/A,FALSE,"PROJECT";"Summary -2",#N/A,FALSE,"SUMMARY"}</definedName>
    <definedName name="______a129_2" localSheetId="0" hidden="1">{"Offgrid",#N/A,FALSE,"OFFGRID";"Region",#N/A,FALSE,"REGION";"Offgrid -2",#N/A,FALSE,"OFFGRID";"WTP",#N/A,FALSE,"WTP";"WTP -2",#N/A,FALSE,"WTP";"Project",#N/A,FALSE,"PROJECT";"Summary -2",#N/A,FALSE,"SUMMARY"}</definedName>
    <definedName name="______a129_2" hidden="1">{"Offgrid",#N/A,FALSE,"OFFGRID";"Region",#N/A,FALSE,"REGION";"Offgrid -2",#N/A,FALSE,"OFFGRID";"WTP",#N/A,FALSE,"WTP";"WTP -2",#N/A,FALSE,"WTP";"Project",#N/A,FALSE,"PROJECT";"Summary -2",#N/A,FALSE,"SUMMARY"}</definedName>
    <definedName name="______a130" localSheetId="0" hidden="1">{"Offgrid",#N/A,FALSE,"OFFGRID";"Region",#N/A,FALSE,"REGION";"Offgrid -2",#N/A,FALSE,"OFFGRID";"WTP",#N/A,FALSE,"WTP";"WTP -2",#N/A,FALSE,"WTP";"Project",#N/A,FALSE,"PROJECT";"Summary -2",#N/A,FALSE,"SUMMARY"}</definedName>
    <definedName name="______a130" hidden="1">{"Offgrid",#N/A,FALSE,"OFFGRID";"Region",#N/A,FALSE,"REGION";"Offgrid -2",#N/A,FALSE,"OFFGRID";"WTP",#N/A,FALSE,"WTP";"WTP -2",#N/A,FALSE,"WTP";"Project",#N/A,FALSE,"PROJECT";"Summary -2",#N/A,FALSE,"SUMMARY"}</definedName>
    <definedName name="______a130_1" localSheetId="0" hidden="1">{"Offgrid",#N/A,FALSE,"OFFGRID";"Region",#N/A,FALSE,"REGION";"Offgrid -2",#N/A,FALSE,"OFFGRID";"WTP",#N/A,FALSE,"WTP";"WTP -2",#N/A,FALSE,"WTP";"Project",#N/A,FALSE,"PROJECT";"Summary -2",#N/A,FALSE,"SUMMARY"}</definedName>
    <definedName name="______a130_1" hidden="1">{"Offgrid",#N/A,FALSE,"OFFGRID";"Region",#N/A,FALSE,"REGION";"Offgrid -2",#N/A,FALSE,"OFFGRID";"WTP",#N/A,FALSE,"WTP";"WTP -2",#N/A,FALSE,"WTP";"Project",#N/A,FALSE,"PROJECT";"Summary -2",#N/A,FALSE,"SUMMARY"}</definedName>
    <definedName name="______a130_2" localSheetId="0" hidden="1">{"Offgrid",#N/A,FALSE,"OFFGRID";"Region",#N/A,FALSE,"REGION";"Offgrid -2",#N/A,FALSE,"OFFGRID";"WTP",#N/A,FALSE,"WTP";"WTP -2",#N/A,FALSE,"WTP";"Project",#N/A,FALSE,"PROJECT";"Summary -2",#N/A,FALSE,"SUMMARY"}</definedName>
    <definedName name="______a130_2" hidden="1">{"Offgrid",#N/A,FALSE,"OFFGRID";"Region",#N/A,FALSE,"REGION";"Offgrid -2",#N/A,FALSE,"OFFGRID";"WTP",#N/A,FALSE,"WTP";"WTP -2",#N/A,FALSE,"WTP";"Project",#N/A,FALSE,"PROJECT";"Summary -2",#N/A,FALSE,"SUMMARY"}</definedName>
    <definedName name="______a2" localSheetId="0" hidden="1">{"'Sheet1'!$L$16"}</definedName>
    <definedName name="______a2" hidden="1">{"'Sheet1'!$L$16"}</definedName>
    <definedName name="______a4" localSheetId="0" hidden="1">{"'Sheet1'!$L$16"}</definedName>
    <definedName name="______a4" hidden="1">{"'Sheet1'!$L$16"}</definedName>
    <definedName name="______a5" localSheetId="0" hidden="1">{"'Sheet1'!$L$16"}</definedName>
    <definedName name="______a5" hidden="1">{"'Sheet1'!$L$16"}</definedName>
    <definedName name="______a6" localSheetId="0" hidden="1">{"'Sheet1'!$L$16"}</definedName>
    <definedName name="______a6" hidden="1">{"'Sheet1'!$L$16"}</definedName>
    <definedName name="______a7" localSheetId="0" hidden="1">{"'Sheet1'!$L$16"}</definedName>
    <definedName name="______a7" hidden="1">{"'Sheet1'!$L$16"}</definedName>
    <definedName name="______a8" localSheetId="0" hidden="1">{#N/A,#N/A,FALSE,"Chi tiÆt"}</definedName>
    <definedName name="______a8" hidden="1">{#N/A,#N/A,FALSE,"Chi tiÆt"}</definedName>
    <definedName name="______b1" localSheetId="0" hidden="1">{"'Sheet1'!$L$16"}</definedName>
    <definedName name="______b1" hidden="1">{"'Sheet1'!$L$16"}</definedName>
    <definedName name="______b3" localSheetId="0" hidden="1">{"'Sheet1'!$L$16"}</definedName>
    <definedName name="______b3" hidden="1">{"'Sheet1'!$L$16"}</definedName>
    <definedName name="______b4" localSheetId="0" hidden="1">{"'Sheet1'!$L$16"}</definedName>
    <definedName name="______b4" hidden="1">{"'Sheet1'!$L$16"}</definedName>
    <definedName name="______b5" localSheetId="0" hidden="1">{"'Sheet1'!$L$16"}</definedName>
    <definedName name="______b5" hidden="1">{"'Sheet1'!$L$16"}</definedName>
    <definedName name="______b6" localSheetId="0" hidden="1">{"'Sheet1'!$L$16"}</definedName>
    <definedName name="______b6" hidden="1">{"'Sheet1'!$L$16"}</definedName>
    <definedName name="______b7" localSheetId="0" hidden="1">{#N/A,#N/A,FALSE,"Chi tiÆt"}</definedName>
    <definedName name="______b7" hidden="1">{#N/A,#N/A,FALSE,"Chi tiÆt"}</definedName>
    <definedName name="______e1" localSheetId="0" hidden="1">{"'Sheet1'!$L$16"}</definedName>
    <definedName name="______e1" hidden="1">{"'Sheet1'!$L$16"}</definedName>
    <definedName name="______e2" localSheetId="0" hidden="1">{"'Sheet1'!$L$16"}</definedName>
    <definedName name="______e2" hidden="1">{"'Sheet1'!$L$16"}</definedName>
    <definedName name="______e4" localSheetId="0" hidden="1">{"'Sheet1'!$L$16"}</definedName>
    <definedName name="______e4" hidden="1">{"'Sheet1'!$L$16"}</definedName>
    <definedName name="______e5" localSheetId="0" hidden="1">{"'Sheet1'!$L$16"}</definedName>
    <definedName name="______e5" hidden="1">{"'Sheet1'!$L$16"}</definedName>
    <definedName name="______e6" localSheetId="0" hidden="1">{"'Sheet1'!$L$16"}</definedName>
    <definedName name="______e6" hidden="1">{"'Sheet1'!$L$16"}</definedName>
    <definedName name="______e7" localSheetId="0" hidden="1">{"'Sheet1'!$L$16"}</definedName>
    <definedName name="______e7" hidden="1">{"'Sheet1'!$L$16"}</definedName>
    <definedName name="______e8" localSheetId="0" hidden="1">{#N/A,#N/A,FALSE,"Chi tiÆt"}</definedName>
    <definedName name="______e8" hidden="1">{#N/A,#N/A,FALSE,"Chi tiÆt"}</definedName>
    <definedName name="______F1" localSheetId="0" hidden="1">{"'Sheet1'!$L$16"}</definedName>
    <definedName name="______F1" hidden="1">{"'Sheet1'!$L$16"}</definedName>
    <definedName name="______f2" localSheetId="0" hidden="1">{"'Sheet1'!$L$16"}</definedName>
    <definedName name="______f2" hidden="1">{"'Sheet1'!$L$16"}</definedName>
    <definedName name="______f3" localSheetId="0" hidden="1">{"'Sheet1'!$L$16"}</definedName>
    <definedName name="______f3" hidden="1">{"'Sheet1'!$L$16"}</definedName>
    <definedName name="______f4" localSheetId="0" hidden="1">{"'Sheet1'!$L$16"}</definedName>
    <definedName name="______f4" hidden="1">{"'Sheet1'!$L$16"}</definedName>
    <definedName name="______f5" localSheetId="0" hidden="1">{"'Sheet1'!$L$16"}</definedName>
    <definedName name="______f5" hidden="1">{"'Sheet1'!$L$16"}</definedName>
    <definedName name="______f6" localSheetId="0" hidden="1">{"'Sheet1'!$L$16"}</definedName>
    <definedName name="______f6" hidden="1">{"'Sheet1'!$L$16"}</definedName>
    <definedName name="______f7" localSheetId="0" hidden="1">{"'Sheet1'!$L$16"}</definedName>
    <definedName name="______f7" hidden="1">{"'Sheet1'!$L$16"}</definedName>
    <definedName name="______f8" localSheetId="0" hidden="1">{#N/A,#N/A,FALSE,"Chi tiÆt"}</definedName>
    <definedName name="______f8" hidden="1">{#N/A,#N/A,FALSE,"Chi tiÆt"}</definedName>
    <definedName name="______f9" localSheetId="0" hidden="1">{#N/A,#N/A,FALSE,"Chi tiÆt"}</definedName>
    <definedName name="______f9" hidden="1">{#N/A,#N/A,FALSE,"Chi tiÆt"}</definedName>
    <definedName name="______fd4" hidden="1">#REF!</definedName>
    <definedName name="______gw04" localSheetId="0" hidden="1">{#N/A,#N/A,FALSE,"Aging Summary";#N/A,#N/A,FALSE,"Ratio Analysis";#N/A,#N/A,FALSE,"Test 120 Day Accts";#N/A,#N/A,FALSE,"Tickmarks"}</definedName>
    <definedName name="______gw04" hidden="1">{#N/A,#N/A,FALSE,"Aging Summary";#N/A,#N/A,FALSE,"Ratio Analysis";#N/A,#N/A,FALSE,"Test 120 Day Accts";#N/A,#N/A,FALSE,"Tickmarks"}</definedName>
    <definedName name="______huy1" localSheetId="0" hidden="1">{"'Sheet1'!$L$16"}</definedName>
    <definedName name="______huy1" hidden="1">{"'Sheet1'!$L$16"}</definedName>
    <definedName name="______ld2" localSheetId="0" hidden="1">{"'Sheet1'!$L$16"}</definedName>
    <definedName name="______ld2" hidden="1">{"'Sheet1'!$L$16"}</definedName>
    <definedName name="______n1" localSheetId="0" hidden="1">{#N/A,#N/A,FALSE,"RECONC'L";#N/A,#N/A,FALSE,"WORKCAP";#N/A,#N/A,FALSE,"RECONC'L";#N/A,#N/A,FALSE,"ACCRUAL";#N/A,#N/A,FALSE,"DEBTOR";#N/A,#N/A,FALSE,"ADMALLOC"}</definedName>
    <definedName name="______n1" hidden="1">{#N/A,#N/A,FALSE,"RECONC'L";#N/A,#N/A,FALSE,"WORKCAP";#N/A,#N/A,FALSE,"RECONC'L";#N/A,#N/A,FALSE,"ACCRUAL";#N/A,#N/A,FALSE,"DEBTOR";#N/A,#N/A,FALSE,"ADMALLOC"}</definedName>
    <definedName name="______NSO2" localSheetId="0" hidden="1">{"'Sheet1'!$L$16"}</definedName>
    <definedName name="______NSO2" hidden="1">{"'Sheet1'!$L$16"}</definedName>
    <definedName name="______NSO2_1" localSheetId="0" hidden="1">{"'Sheet1'!$L$16"}</definedName>
    <definedName name="______NSO2_1" hidden="1">{"'Sheet1'!$L$16"}</definedName>
    <definedName name="______NSO2_2" localSheetId="0" hidden="1">{"'Sheet1'!$L$16"}</definedName>
    <definedName name="______NSO2_2" hidden="1">{"'Sheet1'!$L$16"}</definedName>
    <definedName name="______NSO3" localSheetId="0" hidden="1">{"'Sheet1'!$L$16"}</definedName>
    <definedName name="______NSO3" hidden="1">{"'Sheet1'!$L$16"}</definedName>
    <definedName name="______QUY4" localSheetId="0" hidden="1">{"'Sheet1'!$L$16"}</definedName>
    <definedName name="______QUY4" hidden="1">{"'Sheet1'!$L$16"}</definedName>
    <definedName name="______s1" localSheetId="0" hidden="1">{"'Sheet1'!$L$16"}</definedName>
    <definedName name="______s1" hidden="1">{"'Sheet1'!$L$16"}</definedName>
    <definedName name="______s2" localSheetId="0" hidden="1">{"'Sheet1'!$L$16"}</definedName>
    <definedName name="______s2" hidden="1">{"'Sheet1'!$L$16"}</definedName>
    <definedName name="______s3" localSheetId="0" hidden="1">{"'Sheet1'!$L$16"}</definedName>
    <definedName name="______s3" hidden="1">{"'Sheet1'!$L$16"}</definedName>
    <definedName name="______s4" localSheetId="0" hidden="1">{"'Sheet1'!$L$16"}</definedName>
    <definedName name="______s4" hidden="1">{"'Sheet1'!$L$16"}</definedName>
    <definedName name="______s5" localSheetId="0" hidden="1">{"'Sheet1'!$L$16"}</definedName>
    <definedName name="______s5" hidden="1">{"'Sheet1'!$L$16"}</definedName>
    <definedName name="______s6" localSheetId="0" hidden="1">{#N/A,#N/A,FALSE,"Chi tiÆt"}</definedName>
    <definedName name="______s6" hidden="1">{#N/A,#N/A,FALSE,"Chi tiÆt"}</definedName>
    <definedName name="______s7" localSheetId="0" hidden="1">{#N/A,#N/A,FALSE,"Chi tiÆt"}</definedName>
    <definedName name="______s7" hidden="1">{#N/A,#N/A,FALSE,"Chi tiÆt"}</definedName>
    <definedName name="______T01" hidden="1">#REF!</definedName>
    <definedName name="______t2" localSheetId="0" hidden="1">{"'Sheet1'!$L$16"}</definedName>
    <definedName name="______t2" hidden="1">{"'Sheet1'!$L$16"}</definedName>
    <definedName name="______t4" localSheetId="0" hidden="1">{"'Sheet1'!$L$16"}</definedName>
    <definedName name="______t4" hidden="1">{"'Sheet1'!$L$16"}</definedName>
    <definedName name="______t5" localSheetId="0" hidden="1">{"'Sheet1'!$L$16"}</definedName>
    <definedName name="______t5" hidden="1">{"'Sheet1'!$L$16"}</definedName>
    <definedName name="______t6" localSheetId="0" hidden="1">{"'Sheet1'!$L$16"}</definedName>
    <definedName name="______t6" hidden="1">{"'Sheet1'!$L$16"}</definedName>
    <definedName name="______t7" localSheetId="0" hidden="1">{"'Sheet1'!$L$16"}</definedName>
    <definedName name="______t7" hidden="1">{"'Sheet1'!$L$16"}</definedName>
    <definedName name="______t8" localSheetId="0" hidden="1">{#N/A,#N/A,FALSE,"Chi tiÆt"}</definedName>
    <definedName name="______t8" hidden="1">{#N/A,#N/A,FALSE,"Chi tiÆt"}</definedName>
    <definedName name="______t9" localSheetId="0" hidden="1">{"'Sheet1'!$L$16"}</definedName>
    <definedName name="______t9" hidden="1">{"'Sheet1'!$L$16"}</definedName>
    <definedName name="______w2" localSheetId="0" hidden="1">{"'Sheet1'!$L$16"}</definedName>
    <definedName name="______w2" hidden="1">{"'Sheet1'!$L$16"}</definedName>
    <definedName name="______w3" localSheetId="0" hidden="1">{"'Sheet1'!$L$16"}</definedName>
    <definedName name="______w3" hidden="1">{"'Sheet1'!$L$16"}</definedName>
    <definedName name="______w4" localSheetId="0" hidden="1">{"'Sheet1'!$L$16"}</definedName>
    <definedName name="______w4" hidden="1">{"'Sheet1'!$L$16"}</definedName>
    <definedName name="______w5" localSheetId="0" hidden="1">{"'Sheet1'!$L$16"}</definedName>
    <definedName name="______w5" hidden="1">{"'Sheet1'!$L$16"}</definedName>
    <definedName name="______w6" localSheetId="0" hidden="1">{#N/A,#N/A,FALSE,"Chi tiÆt"}</definedName>
    <definedName name="______w6" hidden="1">{#N/A,#N/A,FALSE,"Chi tiÆt"}</definedName>
    <definedName name="______w8" localSheetId="0" hidden="1">{"'Sheet1'!$L$16"}</definedName>
    <definedName name="______w8" hidden="1">{"'Sheet1'!$L$16"}</definedName>
    <definedName name="______w9" localSheetId="0" hidden="1">{"'Sheet1'!$L$16"}</definedName>
    <definedName name="______w9" hidden="1">{"'Sheet1'!$L$16"}</definedName>
    <definedName name="______WW2" localSheetId="0" hidden="1">{"'Sheet1'!$L$16"}</definedName>
    <definedName name="______WW2" hidden="1">{"'Sheet1'!$L$16"}</definedName>
    <definedName name="_____a1" localSheetId="0" hidden="1">{"'Sheet1'!$L$16"}</definedName>
    <definedName name="_____a1" hidden="1">{"'Sheet1'!$L$16"}</definedName>
    <definedName name="_____a1_1" localSheetId="0" hidden="1">{"'Sheet1'!$L$16"}</definedName>
    <definedName name="_____a1_1" hidden="1">{"'Sheet1'!$L$16"}</definedName>
    <definedName name="_____a1_2" localSheetId="0" hidden="1">{"'Sheet1'!$L$16"}</definedName>
    <definedName name="_____a1_2" hidden="1">{"'Sheet1'!$L$16"}</definedName>
    <definedName name="_____a129" localSheetId="0" hidden="1">{"Offgrid",#N/A,FALSE,"OFFGRID";"Region",#N/A,FALSE,"REGION";"Offgrid -2",#N/A,FALSE,"OFFGRID";"WTP",#N/A,FALSE,"WTP";"WTP -2",#N/A,FALSE,"WTP";"Project",#N/A,FALSE,"PROJECT";"Summary -2",#N/A,FALSE,"SUMMARY"}</definedName>
    <definedName name="_____a129" hidden="1">{"Offgrid",#N/A,FALSE,"OFFGRID";"Region",#N/A,FALSE,"REGION";"Offgrid -2",#N/A,FALSE,"OFFGRID";"WTP",#N/A,FALSE,"WTP";"WTP -2",#N/A,FALSE,"WTP";"Project",#N/A,FALSE,"PROJECT";"Summary -2",#N/A,FALSE,"SUMMARY"}</definedName>
    <definedName name="_____a129_1" localSheetId="0" hidden="1">{"Offgrid",#N/A,FALSE,"OFFGRID";"Region",#N/A,FALSE,"REGION";"Offgrid -2",#N/A,FALSE,"OFFGRID";"WTP",#N/A,FALSE,"WTP";"WTP -2",#N/A,FALSE,"WTP";"Project",#N/A,FALSE,"PROJECT";"Summary -2",#N/A,FALSE,"SUMMARY"}</definedName>
    <definedName name="_____a129_1" hidden="1">{"Offgrid",#N/A,FALSE,"OFFGRID";"Region",#N/A,FALSE,"REGION";"Offgrid -2",#N/A,FALSE,"OFFGRID";"WTP",#N/A,FALSE,"WTP";"WTP -2",#N/A,FALSE,"WTP";"Project",#N/A,FALSE,"PROJECT";"Summary -2",#N/A,FALSE,"SUMMARY"}</definedName>
    <definedName name="_____a129_2" localSheetId="0" hidden="1">{"Offgrid",#N/A,FALSE,"OFFGRID";"Region",#N/A,FALSE,"REGION";"Offgrid -2",#N/A,FALSE,"OFFGRID";"WTP",#N/A,FALSE,"WTP";"WTP -2",#N/A,FALSE,"WTP";"Project",#N/A,FALSE,"PROJECT";"Summary -2",#N/A,FALSE,"SUMMARY"}</definedName>
    <definedName name="_____a129_2" hidden="1">{"Offgrid",#N/A,FALSE,"OFFGRID";"Region",#N/A,FALSE,"REGION";"Offgrid -2",#N/A,FALSE,"OFFGRID";"WTP",#N/A,FALSE,"WTP";"WTP -2",#N/A,FALSE,"WTP";"Project",#N/A,FALSE,"PROJECT";"Summary -2",#N/A,FALSE,"SUMMARY"}</definedName>
    <definedName name="_____a130" localSheetId="0" hidden="1">{"Offgrid",#N/A,FALSE,"OFFGRID";"Region",#N/A,FALSE,"REGION";"Offgrid -2",#N/A,FALSE,"OFFGRID";"WTP",#N/A,FALSE,"WTP";"WTP -2",#N/A,FALSE,"WTP";"Project",#N/A,FALSE,"PROJECT";"Summary -2",#N/A,FALSE,"SUMMARY"}</definedName>
    <definedName name="_____a130" hidden="1">{"Offgrid",#N/A,FALSE,"OFFGRID";"Region",#N/A,FALSE,"REGION";"Offgrid -2",#N/A,FALSE,"OFFGRID";"WTP",#N/A,FALSE,"WTP";"WTP -2",#N/A,FALSE,"WTP";"Project",#N/A,FALSE,"PROJECT";"Summary -2",#N/A,FALSE,"SUMMARY"}</definedName>
    <definedName name="_____a130_1" localSheetId="0" hidden="1">{"Offgrid",#N/A,FALSE,"OFFGRID";"Region",#N/A,FALSE,"REGION";"Offgrid -2",#N/A,FALSE,"OFFGRID";"WTP",#N/A,FALSE,"WTP";"WTP -2",#N/A,FALSE,"WTP";"Project",#N/A,FALSE,"PROJECT";"Summary -2",#N/A,FALSE,"SUMMARY"}</definedName>
    <definedName name="_____a130_1" hidden="1">{"Offgrid",#N/A,FALSE,"OFFGRID";"Region",#N/A,FALSE,"REGION";"Offgrid -2",#N/A,FALSE,"OFFGRID";"WTP",#N/A,FALSE,"WTP";"WTP -2",#N/A,FALSE,"WTP";"Project",#N/A,FALSE,"PROJECT";"Summary -2",#N/A,FALSE,"SUMMARY"}</definedName>
    <definedName name="_____a130_2" localSheetId="0" hidden="1">{"Offgrid",#N/A,FALSE,"OFFGRID";"Region",#N/A,FALSE,"REGION";"Offgrid -2",#N/A,FALSE,"OFFGRID";"WTP",#N/A,FALSE,"WTP";"WTP -2",#N/A,FALSE,"WTP";"Project",#N/A,FALSE,"PROJECT";"Summary -2",#N/A,FALSE,"SUMMARY"}</definedName>
    <definedName name="_____a130_2" hidden="1">{"Offgrid",#N/A,FALSE,"OFFGRID";"Region",#N/A,FALSE,"REGION";"Offgrid -2",#N/A,FALSE,"OFFGRID";"WTP",#N/A,FALSE,"WTP";"WTP -2",#N/A,FALSE,"WTP";"Project",#N/A,FALSE,"PROJECT";"Summary -2",#N/A,FALSE,"SUMMARY"}</definedName>
    <definedName name="_____a2" localSheetId="0" hidden="1">{"Page1",#N/A,FALSE,"CompCo";"Page2",#N/A,FALSE,"CompCo"}</definedName>
    <definedName name="_____a2" hidden="1">{"Page1",#N/A,FALSE,"CompCo";"Page2",#N/A,FALSE,"CompCo"}</definedName>
    <definedName name="_____a3" localSheetId="0" hidden="1">{"Page1",#N/A,FALSE,"CompCo";"Page2",#N/A,FALSE,"CompCo"}</definedName>
    <definedName name="_____a3" hidden="1">{"Page1",#N/A,FALSE,"CompCo";"Page2",#N/A,FALSE,"CompCo"}</definedName>
    <definedName name="_____a4" localSheetId="0" hidden="1">{"'Sheet1'!$L$16"}</definedName>
    <definedName name="_____a4" hidden="1">{"'Sheet1'!$L$16"}</definedName>
    <definedName name="_____a5" localSheetId="0" hidden="1">{"'Sheet1'!$L$16"}</definedName>
    <definedName name="_____a5" hidden="1">{"'Sheet1'!$L$16"}</definedName>
    <definedName name="_____a6" localSheetId="0" hidden="1">{"'Sheet1'!$L$16"}</definedName>
    <definedName name="_____a6" hidden="1">{"'Sheet1'!$L$16"}</definedName>
    <definedName name="_____a7" localSheetId="0" hidden="1">{"'Sheet1'!$L$16"}</definedName>
    <definedName name="_____a7" hidden="1">{"'Sheet1'!$L$16"}</definedName>
    <definedName name="_____a8" localSheetId="0" hidden="1">{#N/A,#N/A,FALSE,"Chi tiÆt"}</definedName>
    <definedName name="_____a8" hidden="1">{#N/A,#N/A,FALSE,"Chi tiÆt"}</definedName>
    <definedName name="_____b1" localSheetId="0" hidden="1">{"'Sheet1'!$L$16"}</definedName>
    <definedName name="_____b1" hidden="1">{"'Sheet1'!$L$16"}</definedName>
    <definedName name="_____b3" localSheetId="0" hidden="1">{"'Sheet1'!$L$16"}</definedName>
    <definedName name="_____b3" hidden="1">{"'Sheet1'!$L$16"}</definedName>
    <definedName name="_____b4" localSheetId="0" hidden="1">{"'Sheet1'!$L$16"}</definedName>
    <definedName name="_____b4" hidden="1">{"'Sheet1'!$L$16"}</definedName>
    <definedName name="_____b5" localSheetId="0" hidden="1">{"'Sheet1'!$L$16"}</definedName>
    <definedName name="_____b5" hidden="1">{"'Sheet1'!$L$16"}</definedName>
    <definedName name="_____b6" localSheetId="0" hidden="1">{"'Sheet1'!$L$16"}</definedName>
    <definedName name="_____b6" hidden="1">{"'Sheet1'!$L$16"}</definedName>
    <definedName name="_____b7" localSheetId="0" hidden="1">{#N/A,#N/A,FALSE,"Chi tiÆt"}</definedName>
    <definedName name="_____b7" hidden="1">{#N/A,#N/A,FALSE,"Chi tiÆt"}</definedName>
    <definedName name="_____e1" localSheetId="0" hidden="1">{"'Sheet1'!$L$16"}</definedName>
    <definedName name="_____e1" hidden="1">{"'Sheet1'!$L$16"}</definedName>
    <definedName name="_____e2" localSheetId="0" hidden="1">{"'Sheet1'!$L$16"}</definedName>
    <definedName name="_____e2" hidden="1">{"'Sheet1'!$L$16"}</definedName>
    <definedName name="_____e4" localSheetId="0" hidden="1">{"'Sheet1'!$L$16"}</definedName>
    <definedName name="_____e4" hidden="1">{"'Sheet1'!$L$16"}</definedName>
    <definedName name="_____e5" localSheetId="0" hidden="1">{"'Sheet1'!$L$16"}</definedName>
    <definedName name="_____e5" hidden="1">{"'Sheet1'!$L$16"}</definedName>
    <definedName name="_____e6" localSheetId="0" hidden="1">{"'Sheet1'!$L$16"}</definedName>
    <definedName name="_____e6" hidden="1">{"'Sheet1'!$L$16"}</definedName>
    <definedName name="_____e7" localSheetId="0" hidden="1">{"'Sheet1'!$L$16"}</definedName>
    <definedName name="_____e7" hidden="1">{"'Sheet1'!$L$16"}</definedName>
    <definedName name="_____e8" localSheetId="0" hidden="1">{#N/A,#N/A,FALSE,"Chi tiÆt"}</definedName>
    <definedName name="_____e8" hidden="1">{#N/A,#N/A,FALSE,"Chi tiÆt"}</definedName>
    <definedName name="_____F1" localSheetId="0" hidden="1">{"'Sheet1'!$L$16"}</definedName>
    <definedName name="_____F1" hidden="1">{"'Sheet1'!$L$16"}</definedName>
    <definedName name="_____f2" localSheetId="0" hidden="1">{"'Sheet1'!$L$16"}</definedName>
    <definedName name="_____f2" hidden="1">{"'Sheet1'!$L$16"}</definedName>
    <definedName name="_____f3" localSheetId="0" hidden="1">{"'Sheet1'!$L$16"}</definedName>
    <definedName name="_____f3" hidden="1">{"'Sheet1'!$L$16"}</definedName>
    <definedName name="_____f4" localSheetId="0" hidden="1">{"'Sheet1'!$L$16"}</definedName>
    <definedName name="_____f4" hidden="1">{"'Sheet1'!$L$16"}</definedName>
    <definedName name="_____f5" localSheetId="0" hidden="1">{"'Sheet1'!$L$16"}</definedName>
    <definedName name="_____f5" hidden="1">{"'Sheet1'!$L$16"}</definedName>
    <definedName name="_____f6" localSheetId="0" hidden="1">{"'Sheet1'!$L$16"}</definedName>
    <definedName name="_____f6" hidden="1">{"'Sheet1'!$L$16"}</definedName>
    <definedName name="_____f7" localSheetId="0" hidden="1">{"'Sheet1'!$L$16"}</definedName>
    <definedName name="_____f7" hidden="1">{"'Sheet1'!$L$16"}</definedName>
    <definedName name="_____f8" localSheetId="0" hidden="1">{#N/A,#N/A,FALSE,"Chi tiÆt"}</definedName>
    <definedName name="_____f8" hidden="1">{#N/A,#N/A,FALSE,"Chi tiÆt"}</definedName>
    <definedName name="_____f9" localSheetId="0" hidden="1">{#N/A,#N/A,FALSE,"Chi tiÆt"}</definedName>
    <definedName name="_____f9" hidden="1">{#N/A,#N/A,FALSE,"Chi tiÆt"}</definedName>
    <definedName name="_____fd4" hidden="1">#REF!</definedName>
    <definedName name="_____gw04" localSheetId="0" hidden="1">{#N/A,#N/A,FALSE,"Aging Summary";#N/A,#N/A,FALSE,"Ratio Analysis";#N/A,#N/A,FALSE,"Test 120 Day Accts";#N/A,#N/A,FALSE,"Tickmarks"}</definedName>
    <definedName name="_____gw04" hidden="1">{#N/A,#N/A,FALSE,"Aging Summary";#N/A,#N/A,FALSE,"Ratio Analysis";#N/A,#N/A,FALSE,"Test 120 Day Accts";#N/A,#N/A,FALSE,"Tickmarks"}</definedName>
    <definedName name="_____huy1" localSheetId="0" hidden="1">{"'Sheet1'!$L$16"}</definedName>
    <definedName name="_____huy1" hidden="1">{"'Sheet1'!$L$16"}</definedName>
    <definedName name="_____n1" localSheetId="0" hidden="1">{#N/A,#N/A,FALSE,"RECONC'L";#N/A,#N/A,FALSE,"WORKCAP";#N/A,#N/A,FALSE,"RECONC'L";#N/A,#N/A,FALSE,"ACCRUAL";#N/A,#N/A,FALSE,"DEBTOR";#N/A,#N/A,FALSE,"ADMALLOC"}</definedName>
    <definedName name="_____n1" hidden="1">{#N/A,#N/A,FALSE,"RECONC'L";#N/A,#N/A,FALSE,"WORKCAP";#N/A,#N/A,FALSE,"RECONC'L";#N/A,#N/A,FALSE,"ACCRUAL";#N/A,#N/A,FALSE,"DEBTOR";#N/A,#N/A,FALSE,"ADMALLOC"}</definedName>
    <definedName name="_____NC1" localSheetId="0" hidden="1">{"'Sheet1'!$L$16"}</definedName>
    <definedName name="_____NC1" hidden="1">{"'Sheet1'!$L$16"}</definedName>
    <definedName name="_____NSO2" localSheetId="0" hidden="1">{"'Sheet1'!$L$16"}</definedName>
    <definedName name="_____NSO2" hidden="1">{"'Sheet1'!$L$16"}</definedName>
    <definedName name="_____NSO2_1" localSheetId="0" hidden="1">{"'Sheet1'!$L$16"}</definedName>
    <definedName name="_____NSO2_1" hidden="1">{"'Sheet1'!$L$16"}</definedName>
    <definedName name="_____NSO2_2" localSheetId="0" hidden="1">{"'Sheet1'!$L$16"}</definedName>
    <definedName name="_____NSO2_2" hidden="1">{"'Sheet1'!$L$16"}</definedName>
    <definedName name="_____NSO3" localSheetId="0" hidden="1">{"'Sheet1'!$L$16"}</definedName>
    <definedName name="_____NSO3" hidden="1">{"'Sheet1'!$L$16"}</definedName>
    <definedName name="_____PUR6" localSheetId="0" hidden="1">{#N/A,#N/A,FALSE,"Sheet2"}</definedName>
    <definedName name="_____PUR6" hidden="1">{#N/A,#N/A,FALSE,"Sheet2"}</definedName>
    <definedName name="_____QUY3" localSheetId="0" hidden="1">{#N/A,#N/A,FALSE,"Sheet2"}</definedName>
    <definedName name="_____QUY3" hidden="1">{#N/A,#N/A,FALSE,"Sheet2"}</definedName>
    <definedName name="_____QUY4" localSheetId="0" hidden="1">{"'Sheet1'!$L$16"}</definedName>
    <definedName name="_____QUY4" hidden="1">{"'Sheet1'!$L$16"}</definedName>
    <definedName name="_____s1" localSheetId="0" hidden="1">{"'Sheet1'!$L$16"}</definedName>
    <definedName name="_____s1" hidden="1">{"'Sheet1'!$L$16"}</definedName>
    <definedName name="_____s2" localSheetId="0" hidden="1">{"'Sheet1'!$L$16"}</definedName>
    <definedName name="_____s2" hidden="1">{"'Sheet1'!$L$16"}</definedName>
    <definedName name="_____s3" localSheetId="0" hidden="1">{"'Sheet1'!$L$16"}</definedName>
    <definedName name="_____s3" hidden="1">{"'Sheet1'!$L$16"}</definedName>
    <definedName name="_____s4" localSheetId="0" hidden="1">{"'Sheet1'!$L$16"}</definedName>
    <definedName name="_____s4" hidden="1">{"'Sheet1'!$L$16"}</definedName>
    <definedName name="_____s5" localSheetId="0" hidden="1">{"'Sheet1'!$L$16"}</definedName>
    <definedName name="_____s5" hidden="1">{"'Sheet1'!$L$16"}</definedName>
    <definedName name="_____s6" localSheetId="0" hidden="1">{#N/A,#N/A,FALSE,"Chi tiÆt"}</definedName>
    <definedName name="_____s6" hidden="1">{#N/A,#N/A,FALSE,"Chi tiÆt"}</definedName>
    <definedName name="_____s7" localSheetId="0" hidden="1">{#N/A,#N/A,FALSE,"Chi tiÆt"}</definedName>
    <definedName name="_____s7" hidden="1">{#N/A,#N/A,FALSE,"Chi tiÆt"}</definedName>
    <definedName name="_____T01" hidden="1">#REF!</definedName>
    <definedName name="_____t2" localSheetId="0" hidden="1">{"'Sheet1'!$L$16"}</definedName>
    <definedName name="_____t2" hidden="1">{"'Sheet1'!$L$16"}</definedName>
    <definedName name="_____t4" localSheetId="0" hidden="1">{"'Sheet1'!$L$16"}</definedName>
    <definedName name="_____t4" hidden="1">{"'Sheet1'!$L$16"}</definedName>
    <definedName name="_____t5" localSheetId="0" hidden="1">{"'Sheet1'!$L$16"}</definedName>
    <definedName name="_____t5" hidden="1">{"'Sheet1'!$L$16"}</definedName>
    <definedName name="_____t6" localSheetId="0" hidden="1">{"'Sheet1'!$L$16"}</definedName>
    <definedName name="_____t6" hidden="1">{"'Sheet1'!$L$16"}</definedName>
    <definedName name="_____t7" localSheetId="0" hidden="1">{"'Sheet1'!$L$16"}</definedName>
    <definedName name="_____t7" hidden="1">{"'Sheet1'!$L$16"}</definedName>
    <definedName name="_____t8" localSheetId="0" hidden="1">{#N/A,#N/A,FALSE,"Chi tiÆt"}</definedName>
    <definedName name="_____t8" hidden="1">{#N/A,#N/A,FALSE,"Chi tiÆt"}</definedName>
    <definedName name="_____t9" localSheetId="0" hidden="1">{"'Sheet1'!$L$16"}</definedName>
    <definedName name="_____t9" hidden="1">{"'Sheet1'!$L$16"}</definedName>
    <definedName name="_____tt3" localSheetId="0" hidden="1">{"'Sheet1'!$L$16"}</definedName>
    <definedName name="_____tt3" hidden="1">{"'Sheet1'!$L$16"}</definedName>
    <definedName name="_____tu4" localSheetId="0" hidden="1">{"'Sheet1'!$L$16"}</definedName>
    <definedName name="_____tu4" hidden="1">{"'Sheet1'!$L$16"}</definedName>
    <definedName name="_____w2" localSheetId="0" hidden="1">{"'Sheet1'!$L$16"}</definedName>
    <definedName name="_____w2" hidden="1">{"'Sheet1'!$L$16"}</definedName>
    <definedName name="_____w3" localSheetId="0" hidden="1">{"'Sheet1'!$L$16"}</definedName>
    <definedName name="_____w3" hidden="1">{"'Sheet1'!$L$16"}</definedName>
    <definedName name="_____w4" localSheetId="0" hidden="1">{"'Sheet1'!$L$16"}</definedName>
    <definedName name="_____w4" hidden="1">{"'Sheet1'!$L$16"}</definedName>
    <definedName name="_____w5" localSheetId="0" hidden="1">{"'Sheet1'!$L$16"}</definedName>
    <definedName name="_____w5" hidden="1">{"'Sheet1'!$L$16"}</definedName>
    <definedName name="_____w6" localSheetId="0" hidden="1">{#N/A,#N/A,FALSE,"Chi tiÆt"}</definedName>
    <definedName name="_____w6" hidden="1">{#N/A,#N/A,FALSE,"Chi tiÆt"}</definedName>
    <definedName name="_____w8" localSheetId="0" hidden="1">{"'Sheet1'!$L$16"}</definedName>
    <definedName name="_____w8" hidden="1">{"'Sheet1'!$L$16"}</definedName>
    <definedName name="_____w9" localSheetId="0" hidden="1">{"'Sheet1'!$L$16"}</definedName>
    <definedName name="_____w9" hidden="1">{"'Sheet1'!$L$16"}</definedName>
    <definedName name="_____WW2" localSheetId="0" hidden="1">{"'Sheet1'!$L$16"}</definedName>
    <definedName name="_____WW2" hidden="1">{"'Sheet1'!$L$16"}</definedName>
    <definedName name="____a1" localSheetId="0" hidden="1">{"'Sheet1'!$L$16"}</definedName>
    <definedName name="____a1" hidden="1">{"'Sheet1'!$L$16"}</definedName>
    <definedName name="____a1_1" localSheetId="0" hidden="1">{"'Sheet1'!$L$16"}</definedName>
    <definedName name="____a1_1" hidden="1">{"'Sheet1'!$L$16"}</definedName>
    <definedName name="____a1_2" localSheetId="0" hidden="1">{"'Sheet1'!$L$16"}</definedName>
    <definedName name="____a1_2" hidden="1">{"'Sheet1'!$L$16"}</definedName>
    <definedName name="____a129" localSheetId="0"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29_1" localSheetId="0" hidden="1">{"Offgrid",#N/A,FALSE,"OFFGRID";"Region",#N/A,FALSE,"REGION";"Offgrid -2",#N/A,FALSE,"OFFGRID";"WTP",#N/A,FALSE,"WTP";"WTP -2",#N/A,FALSE,"WTP";"Project",#N/A,FALSE,"PROJECT";"Summary -2",#N/A,FALSE,"SUMMARY"}</definedName>
    <definedName name="____a129_1" hidden="1">{"Offgrid",#N/A,FALSE,"OFFGRID";"Region",#N/A,FALSE,"REGION";"Offgrid -2",#N/A,FALSE,"OFFGRID";"WTP",#N/A,FALSE,"WTP";"WTP -2",#N/A,FALSE,"WTP";"Project",#N/A,FALSE,"PROJECT";"Summary -2",#N/A,FALSE,"SUMMARY"}</definedName>
    <definedName name="____a129_2" localSheetId="0" hidden="1">{"Offgrid",#N/A,FALSE,"OFFGRID";"Region",#N/A,FALSE,"REGION";"Offgrid -2",#N/A,FALSE,"OFFGRID";"WTP",#N/A,FALSE,"WTP";"WTP -2",#N/A,FALSE,"WTP";"Project",#N/A,FALSE,"PROJECT";"Summary -2",#N/A,FALSE,"SUMMARY"}</definedName>
    <definedName name="____a129_2" hidden="1">{"Offgrid",#N/A,FALSE,"OFFGRID";"Region",#N/A,FALSE,"REGION";"Offgrid -2",#N/A,FALSE,"OFFGRID";"WTP",#N/A,FALSE,"WTP";"WTP -2",#N/A,FALSE,"WTP";"Project",#N/A,FALSE,"PROJECT";"Summary -2",#N/A,FALSE,"SUMMARY"}</definedName>
    <definedName name="____a130" localSheetId="0"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130_1" localSheetId="0" hidden="1">{"Offgrid",#N/A,FALSE,"OFFGRID";"Region",#N/A,FALSE,"REGION";"Offgrid -2",#N/A,FALSE,"OFFGRID";"WTP",#N/A,FALSE,"WTP";"WTP -2",#N/A,FALSE,"WTP";"Project",#N/A,FALSE,"PROJECT";"Summary -2",#N/A,FALSE,"SUMMARY"}</definedName>
    <definedName name="____a130_1" hidden="1">{"Offgrid",#N/A,FALSE,"OFFGRID";"Region",#N/A,FALSE,"REGION";"Offgrid -2",#N/A,FALSE,"OFFGRID";"WTP",#N/A,FALSE,"WTP";"WTP -2",#N/A,FALSE,"WTP";"Project",#N/A,FALSE,"PROJECT";"Summary -2",#N/A,FALSE,"SUMMARY"}</definedName>
    <definedName name="____a130_2" localSheetId="0" hidden="1">{"Offgrid",#N/A,FALSE,"OFFGRID";"Region",#N/A,FALSE,"REGION";"Offgrid -2",#N/A,FALSE,"OFFGRID";"WTP",#N/A,FALSE,"WTP";"WTP -2",#N/A,FALSE,"WTP";"Project",#N/A,FALSE,"PROJECT";"Summary -2",#N/A,FALSE,"SUMMARY"}</definedName>
    <definedName name="____a130_2" hidden="1">{"Offgrid",#N/A,FALSE,"OFFGRID";"Region",#N/A,FALSE,"REGION";"Offgrid -2",#N/A,FALSE,"OFFGRID";"WTP",#N/A,FALSE,"WTP";"WTP -2",#N/A,FALSE,"WTP";"Project",#N/A,FALSE,"PROJECT";"Summary -2",#N/A,FALSE,"SUMMARY"}</definedName>
    <definedName name="____a2" localSheetId="0" hidden="1">{"'Sheet1'!$L$16"}</definedName>
    <definedName name="____a2" hidden="1">{"'Sheet1'!$L$16"}</definedName>
    <definedName name="____a4" localSheetId="0" hidden="1">{"'Sheet1'!$L$16"}</definedName>
    <definedName name="____a4" hidden="1">{"'Sheet1'!$L$16"}</definedName>
    <definedName name="____a5" localSheetId="0" hidden="1">{"'Sheet1'!$L$16"}</definedName>
    <definedName name="____a5" hidden="1">{"'Sheet1'!$L$16"}</definedName>
    <definedName name="____a6" localSheetId="0" hidden="1">{"'Sheet1'!$L$16"}</definedName>
    <definedName name="____a6" hidden="1">{"'Sheet1'!$L$16"}</definedName>
    <definedName name="____a7" localSheetId="0" hidden="1">{"'Sheet1'!$L$16"}</definedName>
    <definedName name="____a7" hidden="1">{"'Sheet1'!$L$16"}</definedName>
    <definedName name="____a8" localSheetId="0" hidden="1">{#N/A,#N/A,FALSE,"Chi tiÆt"}</definedName>
    <definedName name="____a8" hidden="1">{#N/A,#N/A,FALSE,"Chi tiÆt"}</definedName>
    <definedName name="____aa2" localSheetId="0" hidden="1">{#N/A,#N/A,FALSE,"Hip.Bas";#N/A,#N/A,FALSE,"ventas";#N/A,#N/A,FALSE,"ingre-Año";#N/A,#N/A,FALSE,"ventas-Año";#N/A,#N/A,FALSE,"Costepro";#N/A,#N/A,FALSE,"inversion";#N/A,#N/A,FALSE,"personal";#N/A,#N/A,FALSE,"Gastos-V";#N/A,#N/A,FALSE,"Circulante";#N/A,#N/A,FALSE,"CONSOLI";#N/A,#N/A,FALSE,"Es-Fin";#N/A,#N/A,FALSE,"Margen-P"}</definedName>
    <definedName name="____aa2" hidden="1">{#N/A,#N/A,FALSE,"Hip.Bas";#N/A,#N/A,FALSE,"ventas";#N/A,#N/A,FALSE,"ingre-Año";#N/A,#N/A,FALSE,"ventas-Año";#N/A,#N/A,FALSE,"Costepro";#N/A,#N/A,FALSE,"inversion";#N/A,#N/A,FALSE,"personal";#N/A,#N/A,FALSE,"Gastos-V";#N/A,#N/A,FALSE,"Circulante";#N/A,#N/A,FALSE,"CONSOLI";#N/A,#N/A,FALSE,"Es-Fin";#N/A,#N/A,FALSE,"Margen-P"}</definedName>
    <definedName name="____aa3" localSheetId="0" hidden="1">{#N/A,#N/A,FALSE,"Hip.Bas";#N/A,#N/A,FALSE,"ventas";#N/A,#N/A,FALSE,"ingre-Año";#N/A,#N/A,FALSE,"ventas-Año";#N/A,#N/A,FALSE,"Costepro";#N/A,#N/A,FALSE,"inversion";#N/A,#N/A,FALSE,"personal";#N/A,#N/A,FALSE,"Gastos-V";#N/A,#N/A,FALSE,"Circulante";#N/A,#N/A,FALSE,"CONSOLI";#N/A,#N/A,FALSE,"Es-Fin";#N/A,#N/A,FALSE,"Margen-P"}</definedName>
    <definedName name="____aa3" hidden="1">{#N/A,#N/A,FALSE,"Hip.Bas";#N/A,#N/A,FALSE,"ventas";#N/A,#N/A,FALSE,"ingre-Año";#N/A,#N/A,FALSE,"ventas-Año";#N/A,#N/A,FALSE,"Costepro";#N/A,#N/A,FALSE,"inversion";#N/A,#N/A,FALSE,"personal";#N/A,#N/A,FALSE,"Gastos-V";#N/A,#N/A,FALSE,"Circulante";#N/A,#N/A,FALSE,"CONSOLI";#N/A,#N/A,FALSE,"Es-Fin";#N/A,#N/A,FALSE,"Margen-P"}</definedName>
    <definedName name="____b1" localSheetId="0" hidden="1">{"'Sheet1'!$L$16"}</definedName>
    <definedName name="____b1" hidden="1">{"'Sheet1'!$L$16"}</definedName>
    <definedName name="____b3" localSheetId="0" hidden="1">{"'Sheet1'!$L$16"}</definedName>
    <definedName name="____b3" hidden="1">{"'Sheet1'!$L$16"}</definedName>
    <definedName name="____b4" localSheetId="0" hidden="1">{"'Sheet1'!$L$16"}</definedName>
    <definedName name="____b4" hidden="1">{"'Sheet1'!$L$16"}</definedName>
    <definedName name="____b5" localSheetId="0" hidden="1">{"'Sheet1'!$L$16"}</definedName>
    <definedName name="____b5" hidden="1">{"'Sheet1'!$L$16"}</definedName>
    <definedName name="____b6" localSheetId="0" hidden="1">{"'Sheet1'!$L$16"}</definedName>
    <definedName name="____b6" hidden="1">{"'Sheet1'!$L$16"}</definedName>
    <definedName name="____b7" localSheetId="0" hidden="1">{#N/A,#N/A,FALSE,"Chi tiÆt"}</definedName>
    <definedName name="____b7" hidden="1">{#N/A,#N/A,FALSE,"Chi tiÆt"}</definedName>
    <definedName name="____bb2" localSheetId="0" hidden="1">{#N/A,#N/A,FALSE,"Hip.Bas";#N/A,#N/A,FALSE,"ventas";#N/A,#N/A,FALSE,"ingre-Año";#N/A,#N/A,FALSE,"ventas-Año";#N/A,#N/A,FALSE,"Costepro";#N/A,#N/A,FALSE,"inversion";#N/A,#N/A,FALSE,"personal";#N/A,#N/A,FALSE,"Gastos-V";#N/A,#N/A,FALSE,"Circulante";#N/A,#N/A,FALSE,"CONSOLI";#N/A,#N/A,FALSE,"Es-Fin";#N/A,#N/A,FALSE,"Margen-P"}</definedName>
    <definedName name="____bb2" hidden="1">{#N/A,#N/A,FALSE,"Hip.Bas";#N/A,#N/A,FALSE,"ventas";#N/A,#N/A,FALSE,"ingre-Año";#N/A,#N/A,FALSE,"ventas-Año";#N/A,#N/A,FALSE,"Costepro";#N/A,#N/A,FALSE,"inversion";#N/A,#N/A,FALSE,"personal";#N/A,#N/A,FALSE,"Gastos-V";#N/A,#N/A,FALSE,"Circulante";#N/A,#N/A,FALSE,"CONSOLI";#N/A,#N/A,FALSE,"Es-Fin";#N/A,#N/A,FALSE,"Margen-P"}</definedName>
    <definedName name="____bb3" localSheetId="0" hidden="1">{#N/A,#N/A,FALSE,"Hip.Bas";#N/A,#N/A,FALSE,"ventas";#N/A,#N/A,FALSE,"ingre-Año";#N/A,#N/A,FALSE,"ventas-Año";#N/A,#N/A,FALSE,"Costepro";#N/A,#N/A,FALSE,"inversion";#N/A,#N/A,FALSE,"personal";#N/A,#N/A,FALSE,"Gastos-V";#N/A,#N/A,FALSE,"Circulante";#N/A,#N/A,FALSE,"CONSOLI";#N/A,#N/A,FALSE,"Es-Fin";#N/A,#N/A,FALSE,"Margen-P"}</definedName>
    <definedName name="____bb3" hidden="1">{#N/A,#N/A,FALSE,"Hip.Bas";#N/A,#N/A,FALSE,"ventas";#N/A,#N/A,FALSE,"ingre-Año";#N/A,#N/A,FALSE,"ventas-Año";#N/A,#N/A,FALSE,"Costepro";#N/A,#N/A,FALSE,"inversion";#N/A,#N/A,FALSE,"personal";#N/A,#N/A,FALSE,"Gastos-V";#N/A,#N/A,FALSE,"Circulante";#N/A,#N/A,FALSE,"CONSOLI";#N/A,#N/A,FALSE,"Es-Fin";#N/A,#N/A,FALSE,"Margen-P"}</definedName>
    <definedName name="____cc2" localSheetId="0" hidden="1">{#N/A,#N/A,FALSE,"Hip.Bas";#N/A,#N/A,FALSE,"ventas";#N/A,#N/A,FALSE,"ingre-Año";#N/A,#N/A,FALSE,"ventas-Año";#N/A,#N/A,FALSE,"Costepro";#N/A,#N/A,FALSE,"inversion";#N/A,#N/A,FALSE,"personal";#N/A,#N/A,FALSE,"Gastos-V";#N/A,#N/A,FALSE,"Circulante";#N/A,#N/A,FALSE,"CONSOLI";#N/A,#N/A,FALSE,"Es-Fin";#N/A,#N/A,FALSE,"Margen-P"}</definedName>
    <definedName name="____cc2" hidden="1">{#N/A,#N/A,FALSE,"Hip.Bas";#N/A,#N/A,FALSE,"ventas";#N/A,#N/A,FALSE,"ingre-Año";#N/A,#N/A,FALSE,"ventas-Año";#N/A,#N/A,FALSE,"Costepro";#N/A,#N/A,FALSE,"inversion";#N/A,#N/A,FALSE,"personal";#N/A,#N/A,FALSE,"Gastos-V";#N/A,#N/A,FALSE,"Circulante";#N/A,#N/A,FALSE,"CONSOLI";#N/A,#N/A,FALSE,"Es-Fin";#N/A,#N/A,FALSE,"Margen-P"}</definedName>
    <definedName name="____cc3" localSheetId="0" hidden="1">{#N/A,#N/A,FALSE,"Hip.Bas";#N/A,#N/A,FALSE,"ventas";#N/A,#N/A,FALSE,"ingre-Año";#N/A,#N/A,FALSE,"ventas-Año";#N/A,#N/A,FALSE,"Costepro";#N/A,#N/A,FALSE,"inversion";#N/A,#N/A,FALSE,"personal";#N/A,#N/A,FALSE,"Gastos-V";#N/A,#N/A,FALSE,"Circulante";#N/A,#N/A,FALSE,"CONSOLI";#N/A,#N/A,FALSE,"Es-Fin";#N/A,#N/A,FALSE,"Margen-P"}</definedName>
    <definedName name="____cc3" hidden="1">{#N/A,#N/A,FALSE,"Hip.Bas";#N/A,#N/A,FALSE,"ventas";#N/A,#N/A,FALSE,"ingre-Año";#N/A,#N/A,FALSE,"ventas-Año";#N/A,#N/A,FALSE,"Costepro";#N/A,#N/A,FALSE,"inversion";#N/A,#N/A,FALSE,"personal";#N/A,#N/A,FALSE,"Gastos-V";#N/A,#N/A,FALSE,"Circulante";#N/A,#N/A,FALSE,"CONSOLI";#N/A,#N/A,FALSE,"Es-Fin";#N/A,#N/A,FALSE,"Margen-P"}</definedName>
    <definedName name="____cc4" localSheetId="0" hidden="1">{#N/A,#N/A,FALSE,"Hip.Bas";#N/A,#N/A,FALSE,"ventas";#N/A,#N/A,FALSE,"ingre-Año";#N/A,#N/A,FALSE,"ventas-Año";#N/A,#N/A,FALSE,"Costepro";#N/A,#N/A,FALSE,"inversion";#N/A,#N/A,FALSE,"personal";#N/A,#N/A,FALSE,"Gastos-V";#N/A,#N/A,FALSE,"Circulante";#N/A,#N/A,FALSE,"CONSOLI";#N/A,#N/A,FALSE,"Es-Fin";#N/A,#N/A,FALSE,"Margen-P"}</definedName>
    <definedName name="____cc4" hidden="1">{#N/A,#N/A,FALSE,"Hip.Bas";#N/A,#N/A,FALSE,"ventas";#N/A,#N/A,FALSE,"ingre-Año";#N/A,#N/A,FALSE,"ventas-Año";#N/A,#N/A,FALSE,"Costepro";#N/A,#N/A,FALSE,"inversion";#N/A,#N/A,FALSE,"personal";#N/A,#N/A,FALSE,"Gastos-V";#N/A,#N/A,FALSE,"Circulante";#N/A,#N/A,FALSE,"CONSOLI";#N/A,#N/A,FALSE,"Es-Fin";#N/A,#N/A,FALSE,"Margen-P"}</definedName>
    <definedName name="____e1" localSheetId="0" hidden="1">{"'Sheet1'!$L$16"}</definedName>
    <definedName name="____e1" hidden="1">{"'Sheet1'!$L$16"}</definedName>
    <definedName name="____e2" localSheetId="0" hidden="1">{"'Sheet1'!$L$16"}</definedName>
    <definedName name="____e2" hidden="1">{"'Sheet1'!$L$16"}</definedName>
    <definedName name="____e4" localSheetId="0" hidden="1">{"'Sheet1'!$L$16"}</definedName>
    <definedName name="____e4" hidden="1">{"'Sheet1'!$L$16"}</definedName>
    <definedName name="____e5" localSheetId="0" hidden="1">{"'Sheet1'!$L$16"}</definedName>
    <definedName name="____e5" hidden="1">{"'Sheet1'!$L$16"}</definedName>
    <definedName name="____e6" localSheetId="0" hidden="1">{"'Sheet1'!$L$16"}</definedName>
    <definedName name="____e6" hidden="1">{"'Sheet1'!$L$16"}</definedName>
    <definedName name="____e7" localSheetId="0" hidden="1">{"'Sheet1'!$L$16"}</definedName>
    <definedName name="____e7" hidden="1">{"'Sheet1'!$L$16"}</definedName>
    <definedName name="____e8" localSheetId="0" hidden="1">{#N/A,#N/A,FALSE,"Chi tiÆt"}</definedName>
    <definedName name="____e8" hidden="1">{#N/A,#N/A,FALSE,"Chi tiÆt"}</definedName>
    <definedName name="____F1" localSheetId="0" hidden="1">{"'Sheet1'!$L$16"}</definedName>
    <definedName name="____F1" hidden="1">{"'Sheet1'!$L$16"}</definedName>
    <definedName name="____f2" localSheetId="0" hidden="1">{"'Sheet1'!$L$16"}</definedName>
    <definedName name="____f2" hidden="1">{"'Sheet1'!$L$16"}</definedName>
    <definedName name="____f3" localSheetId="0" hidden="1">{"'Sheet1'!$L$16"}</definedName>
    <definedName name="____f3" hidden="1">{"'Sheet1'!$L$16"}</definedName>
    <definedName name="____f4" localSheetId="0" hidden="1">{"'Sheet1'!$L$16"}</definedName>
    <definedName name="____f4" hidden="1">{"'Sheet1'!$L$16"}</definedName>
    <definedName name="____f5" localSheetId="0" hidden="1">{"'Sheet1'!$L$16"}</definedName>
    <definedName name="____f5" hidden="1">{"'Sheet1'!$L$16"}</definedName>
    <definedName name="____f6" localSheetId="0" hidden="1">{"'Sheet1'!$L$16"}</definedName>
    <definedName name="____f6" hidden="1">{"'Sheet1'!$L$16"}</definedName>
    <definedName name="____f7" localSheetId="0" hidden="1">{"'Sheet1'!$L$16"}</definedName>
    <definedName name="____f7" hidden="1">{"'Sheet1'!$L$16"}</definedName>
    <definedName name="____f8" localSheetId="0" hidden="1">{#N/A,#N/A,FALSE,"Chi tiÆt"}</definedName>
    <definedName name="____f8" hidden="1">{#N/A,#N/A,FALSE,"Chi tiÆt"}</definedName>
    <definedName name="____f9" localSheetId="0" hidden="1">{#N/A,#N/A,FALSE,"Chi tiÆt"}</definedName>
    <definedName name="____f9" hidden="1">{#N/A,#N/A,FALSE,"Chi tiÆt"}</definedName>
    <definedName name="____fd4" hidden="1">#REF!</definedName>
    <definedName name="____gw04" localSheetId="0" hidden="1">{#N/A,#N/A,FALSE,"Aging Summary";#N/A,#N/A,FALSE,"Ratio Analysis";#N/A,#N/A,FALSE,"Test 120 Day Accts";#N/A,#N/A,FALSE,"Tickmarks"}</definedName>
    <definedName name="____gw04" hidden="1">{#N/A,#N/A,FALSE,"Aging Summary";#N/A,#N/A,FALSE,"Ratio Analysis";#N/A,#N/A,FALSE,"Test 120 Day Accts";#N/A,#N/A,FALSE,"Tickmarks"}</definedName>
    <definedName name="____huy1" localSheetId="0" hidden="1">{"'Sheet1'!$L$16"}</definedName>
    <definedName name="____huy1" hidden="1">{"'Sheet1'!$L$16"}</definedName>
    <definedName name="____ld2" localSheetId="0" hidden="1">{"'Sheet1'!$L$16"}</definedName>
    <definedName name="____ld2" hidden="1">{"'Sheet1'!$L$16"}</definedName>
    <definedName name="____m1" localSheetId="0" hidden="1">{"'Sheet1'!$L$16"}</definedName>
    <definedName name="____m1" hidden="1">{"'Sheet1'!$L$16"}</definedName>
    <definedName name="____n1" localSheetId="0" hidden="1">{#N/A,#N/A,FALSE,"RECONC'L";#N/A,#N/A,FALSE,"WORKCAP";#N/A,#N/A,FALSE,"RECONC'L";#N/A,#N/A,FALSE,"ACCRUAL";#N/A,#N/A,FALSE,"DEBTOR";#N/A,#N/A,FALSE,"ADMALLOC"}</definedName>
    <definedName name="____n1" hidden="1">{#N/A,#N/A,FALSE,"RECONC'L";#N/A,#N/A,FALSE,"WORKCAP";#N/A,#N/A,FALSE,"RECONC'L";#N/A,#N/A,FALSE,"ACCRUAL";#N/A,#N/A,FALSE,"DEBTOR";#N/A,#N/A,FALSE,"ADMALLOC"}</definedName>
    <definedName name="____NSO2" localSheetId="0" hidden="1">{"'Sheet1'!$L$16"}</definedName>
    <definedName name="____NSO2" hidden="1">{"'Sheet1'!$L$16"}</definedName>
    <definedName name="____NSO2_1" localSheetId="0" hidden="1">{"'Sheet1'!$L$16"}</definedName>
    <definedName name="____NSO2_1" hidden="1">{"'Sheet1'!$L$16"}</definedName>
    <definedName name="____NSO2_2" localSheetId="0" hidden="1">{"'Sheet1'!$L$16"}</definedName>
    <definedName name="____NSO2_2" hidden="1">{"'Sheet1'!$L$16"}</definedName>
    <definedName name="____NSO3" localSheetId="0" hidden="1">{"'Sheet1'!$L$16"}</definedName>
    <definedName name="____NSO3" hidden="1">{"'Sheet1'!$L$16"}</definedName>
    <definedName name="____PA3" localSheetId="0" hidden="1">{"'Sheet1'!$L$16"}</definedName>
    <definedName name="____PA3" hidden="1">{"'Sheet1'!$L$16"}</definedName>
    <definedName name="____PUR6" localSheetId="0" hidden="1">{#N/A,#N/A,FALSE,"Sheet2"}</definedName>
    <definedName name="____PUR6" hidden="1">{#N/A,#N/A,FALSE,"Sheet2"}</definedName>
    <definedName name="____QUY3" localSheetId="0" hidden="1">{#N/A,#N/A,FALSE,"Sheet2"}</definedName>
    <definedName name="____QUY3" hidden="1">{#N/A,#N/A,FALSE,"Sheet2"}</definedName>
    <definedName name="____QUY4" localSheetId="0" hidden="1">{"'Sheet1'!$L$16"}</definedName>
    <definedName name="____QUY4" hidden="1">{"'Sheet1'!$L$16"}</definedName>
    <definedName name="____s1" localSheetId="0" hidden="1">{"'Sheet1'!$L$16"}</definedName>
    <definedName name="____s1" hidden="1">{"'Sheet1'!$L$16"}</definedName>
    <definedName name="____s2" localSheetId="0" hidden="1">{"'Sheet1'!$L$16"}</definedName>
    <definedName name="____s2" hidden="1">{"'Sheet1'!$L$16"}</definedName>
    <definedName name="____s3" localSheetId="0" hidden="1">{"'Sheet1'!$L$16"}</definedName>
    <definedName name="____s3" hidden="1">{"'Sheet1'!$L$16"}</definedName>
    <definedName name="____s4" localSheetId="0" hidden="1">{"'Sheet1'!$L$16"}</definedName>
    <definedName name="____s4" hidden="1">{"'Sheet1'!$L$16"}</definedName>
    <definedName name="____s5" localSheetId="0" hidden="1">{"'Sheet1'!$L$16"}</definedName>
    <definedName name="____s5" hidden="1">{"'Sheet1'!$L$16"}</definedName>
    <definedName name="____s6" localSheetId="0" hidden="1">{#N/A,#N/A,FALSE,"Chi tiÆt"}</definedName>
    <definedName name="____s6" hidden="1">{#N/A,#N/A,FALSE,"Chi tiÆt"}</definedName>
    <definedName name="____s7" localSheetId="0" hidden="1">{#N/A,#N/A,FALSE,"Chi tiÆt"}</definedName>
    <definedName name="____s7" hidden="1">{#N/A,#N/A,FALSE,"Chi tiÆt"}</definedName>
    <definedName name="____T01" hidden="1">#REF!</definedName>
    <definedName name="____T04" localSheetId="0" hidden="1">{#N/A,#N/A,FALSE,"CCTV"}</definedName>
    <definedName name="____T04" hidden="1">{#N/A,#N/A,FALSE,"CCTV"}</definedName>
    <definedName name="____t2" localSheetId="0" hidden="1">{"'Sheet1'!$L$16"}</definedName>
    <definedName name="____t2" hidden="1">{"'Sheet1'!$L$16"}</definedName>
    <definedName name="____t4" localSheetId="0" hidden="1">{"'Sheet1'!$L$16"}</definedName>
    <definedName name="____t4" hidden="1">{"'Sheet1'!$L$16"}</definedName>
    <definedName name="____t5" localSheetId="0" hidden="1">{"'Sheet1'!$L$16"}</definedName>
    <definedName name="____t5" hidden="1">{"'Sheet1'!$L$16"}</definedName>
    <definedName name="____t6" localSheetId="0" hidden="1">{"'Sheet1'!$L$16"}</definedName>
    <definedName name="____t6" hidden="1">{"'Sheet1'!$L$16"}</definedName>
    <definedName name="____t7" localSheetId="0" hidden="1">{"'Sheet1'!$L$16"}</definedName>
    <definedName name="____t7" hidden="1">{"'Sheet1'!$L$16"}</definedName>
    <definedName name="____t8" localSheetId="0" hidden="1">{#N/A,#N/A,FALSE,"Chi tiÆt"}</definedName>
    <definedName name="____t8" hidden="1">{#N/A,#N/A,FALSE,"Chi tiÆt"}</definedName>
    <definedName name="____t9" localSheetId="0" hidden="1">{"'Sheet1'!$L$16"}</definedName>
    <definedName name="____t9" hidden="1">{"'Sheet1'!$L$16"}</definedName>
    <definedName name="____tt3" localSheetId="0" hidden="1">{"'Sheet1'!$L$16"}</definedName>
    <definedName name="____tt3" hidden="1">{"'Sheet1'!$L$16"}</definedName>
    <definedName name="____U3" localSheetId="0" hidden="1">{#N/A,#N/A,FALSE,"Aging Summary";#N/A,#N/A,FALSE,"Ratio Analysis";#N/A,#N/A,FALSE,"Test 120 Day Accts";#N/A,#N/A,FALSE,"Tickmarks"}</definedName>
    <definedName name="____U3" hidden="1">{#N/A,#N/A,FALSE,"Aging Summary";#N/A,#N/A,FALSE,"Ratio Analysis";#N/A,#N/A,FALSE,"Test 120 Day Accts";#N/A,#N/A,FALSE,"Tickmarks"}</definedName>
    <definedName name="____w2" localSheetId="0" hidden="1">{"'Sheet1'!$L$16"}</definedName>
    <definedName name="____w2" hidden="1">{"'Sheet1'!$L$16"}</definedName>
    <definedName name="____w3" localSheetId="0" hidden="1">{"'Sheet1'!$L$16"}</definedName>
    <definedName name="____w3" hidden="1">{"'Sheet1'!$L$16"}</definedName>
    <definedName name="____w4" localSheetId="0" hidden="1">{"'Sheet1'!$L$16"}</definedName>
    <definedName name="____w4" hidden="1">{"'Sheet1'!$L$16"}</definedName>
    <definedName name="____w5" localSheetId="0" hidden="1">{"'Sheet1'!$L$16"}</definedName>
    <definedName name="____w5" hidden="1">{"'Sheet1'!$L$16"}</definedName>
    <definedName name="____w6" localSheetId="0" hidden="1">{#N/A,#N/A,FALSE,"Chi tiÆt"}</definedName>
    <definedName name="____w6" hidden="1">{#N/A,#N/A,FALSE,"Chi tiÆt"}</definedName>
    <definedName name="____w8" localSheetId="0" hidden="1">{"'Sheet1'!$L$16"}</definedName>
    <definedName name="____w8" hidden="1">{"'Sheet1'!$L$16"}</definedName>
    <definedName name="____w9" localSheetId="0" hidden="1">{"'Sheet1'!$L$16"}</definedName>
    <definedName name="____w9" hidden="1">{"'Sheet1'!$L$16"}</definedName>
    <definedName name="____WW2" localSheetId="0" hidden="1">{"'Sheet1'!$L$16"}</definedName>
    <definedName name="____WW2" hidden="1">{"'Sheet1'!$L$16"}</definedName>
    <definedName name="___a1" localSheetId="0" hidden="1">{"'Sheet1'!$L$16"}</definedName>
    <definedName name="___a1" hidden="1">{"'Sheet1'!$L$16"}</definedName>
    <definedName name="___a1_1" localSheetId="0" hidden="1">{"'Sheet1'!$L$16"}</definedName>
    <definedName name="___a1_1" hidden="1">{"'Sheet1'!$L$16"}</definedName>
    <definedName name="___a1_2" localSheetId="0" hidden="1">{"'Sheet1'!$L$16"}</definedName>
    <definedName name="___a1_2" hidden="1">{"'Sheet1'!$L$16"}</definedName>
    <definedName name="___A123" hidden="1">#REF!</definedName>
    <definedName name="___a129" localSheetId="0"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29_1" localSheetId="0" hidden="1">{"Offgrid",#N/A,FALSE,"OFFGRID";"Region",#N/A,FALSE,"REGION";"Offgrid -2",#N/A,FALSE,"OFFGRID";"WTP",#N/A,FALSE,"WTP";"WTP -2",#N/A,FALSE,"WTP";"Project",#N/A,FALSE,"PROJECT";"Summary -2",#N/A,FALSE,"SUMMARY"}</definedName>
    <definedName name="___a129_1" hidden="1">{"Offgrid",#N/A,FALSE,"OFFGRID";"Region",#N/A,FALSE,"REGION";"Offgrid -2",#N/A,FALSE,"OFFGRID";"WTP",#N/A,FALSE,"WTP";"WTP -2",#N/A,FALSE,"WTP";"Project",#N/A,FALSE,"PROJECT";"Summary -2",#N/A,FALSE,"SUMMARY"}</definedName>
    <definedName name="___a129_2" localSheetId="0" hidden="1">{"Offgrid",#N/A,FALSE,"OFFGRID";"Region",#N/A,FALSE,"REGION";"Offgrid -2",#N/A,FALSE,"OFFGRID";"WTP",#N/A,FALSE,"WTP";"WTP -2",#N/A,FALSE,"WTP";"Project",#N/A,FALSE,"PROJECT";"Summary -2",#N/A,FALSE,"SUMMARY"}</definedName>
    <definedName name="___a129_2" hidden="1">{"Offgrid",#N/A,FALSE,"OFFGRID";"Region",#N/A,FALSE,"REGION";"Offgrid -2",#N/A,FALSE,"OFFGRID";"WTP",#N/A,FALSE,"WTP";"WTP -2",#N/A,FALSE,"WTP";"Project",#N/A,FALSE,"PROJECT";"Summary -2",#N/A,FALSE,"SUMMARY"}</definedName>
    <definedName name="___a130" localSheetId="0"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a130_1" localSheetId="0" hidden="1">{"Offgrid",#N/A,FALSE,"OFFGRID";"Region",#N/A,FALSE,"REGION";"Offgrid -2",#N/A,FALSE,"OFFGRID";"WTP",#N/A,FALSE,"WTP";"WTP -2",#N/A,FALSE,"WTP";"Project",#N/A,FALSE,"PROJECT";"Summary -2",#N/A,FALSE,"SUMMARY"}</definedName>
    <definedName name="___a130_1" hidden="1">{"Offgrid",#N/A,FALSE,"OFFGRID";"Region",#N/A,FALSE,"REGION";"Offgrid -2",#N/A,FALSE,"OFFGRID";"WTP",#N/A,FALSE,"WTP";"WTP -2",#N/A,FALSE,"WTP";"Project",#N/A,FALSE,"PROJECT";"Summary -2",#N/A,FALSE,"SUMMARY"}</definedName>
    <definedName name="___a130_2" localSheetId="0" hidden="1">{"Offgrid",#N/A,FALSE,"OFFGRID";"Region",#N/A,FALSE,"REGION";"Offgrid -2",#N/A,FALSE,"OFFGRID";"WTP",#N/A,FALSE,"WTP";"WTP -2",#N/A,FALSE,"WTP";"Project",#N/A,FALSE,"PROJECT";"Summary -2",#N/A,FALSE,"SUMMARY"}</definedName>
    <definedName name="___a130_2" hidden="1">{"Offgrid",#N/A,FALSE,"OFFGRID";"Region",#N/A,FALSE,"REGION";"Offgrid -2",#N/A,FALSE,"OFFGRID";"WTP",#N/A,FALSE,"WTP";"WTP -2",#N/A,FALSE,"WTP";"Project",#N/A,FALSE,"PROJECT";"Summary -2",#N/A,FALSE,"SUMMARY"}</definedName>
    <definedName name="___a2" localSheetId="0" hidden="1">{"'Sheet1'!$L$16"}</definedName>
    <definedName name="___a2" hidden="1">{"'Sheet1'!$L$16"}</definedName>
    <definedName name="___a4" localSheetId="0" hidden="1">{"'Sheet1'!$L$16"}</definedName>
    <definedName name="___a4" hidden="1">{"'Sheet1'!$L$16"}</definedName>
    <definedName name="___a5" localSheetId="0" hidden="1">{"'Sheet1'!$L$16"}</definedName>
    <definedName name="___a5" hidden="1">{"'Sheet1'!$L$16"}</definedName>
    <definedName name="___a6" localSheetId="0" hidden="1">{"'Sheet1'!$L$16"}</definedName>
    <definedName name="___a6" hidden="1">{"'Sheet1'!$L$16"}</definedName>
    <definedName name="___a7" localSheetId="0" hidden="1">{"'Sheet1'!$L$16"}</definedName>
    <definedName name="___a7" hidden="1">{"'Sheet1'!$L$16"}</definedName>
    <definedName name="___a8" localSheetId="0" hidden="1">{#N/A,#N/A,FALSE,"Chi tiÆt"}</definedName>
    <definedName name="___a8" hidden="1">{#N/A,#N/A,FALSE,"Chi tiÆt"}</definedName>
    <definedName name="___b1" localSheetId="0" hidden="1">{"'Sheet1'!$L$16"}</definedName>
    <definedName name="___b1" hidden="1">{"'Sheet1'!$L$16"}</definedName>
    <definedName name="___b3" localSheetId="0" hidden="1">{"'Sheet1'!$L$16"}</definedName>
    <definedName name="___b3" hidden="1">{"'Sheet1'!$L$16"}</definedName>
    <definedName name="___b4" localSheetId="0" hidden="1">{"'Sheet1'!$L$16"}</definedName>
    <definedName name="___b4" hidden="1">{"'Sheet1'!$L$16"}</definedName>
    <definedName name="___b5" localSheetId="0" hidden="1">{"'Sheet1'!$L$16"}</definedName>
    <definedName name="___b5" hidden="1">{"'Sheet1'!$L$16"}</definedName>
    <definedName name="___b6" localSheetId="0" hidden="1">{"'Sheet1'!$L$16"}</definedName>
    <definedName name="___b6" hidden="1">{"'Sheet1'!$L$16"}</definedName>
    <definedName name="___b7" localSheetId="0" hidden="1">{#N/A,#N/A,FALSE,"Chi tiÆt"}</definedName>
    <definedName name="___b7" hidden="1">{#N/A,#N/A,FALSE,"Chi tiÆt"}</definedName>
    <definedName name="___Bm2" localSheetId="0" hidden="1">{"'Sheet1'!$L$16"}</definedName>
    <definedName name="___Bm2" hidden="1">{"'Sheet1'!$L$16"}</definedName>
    <definedName name="___e1" localSheetId="0" hidden="1">{"'Sheet1'!$L$16"}</definedName>
    <definedName name="___e1" hidden="1">{"'Sheet1'!$L$16"}</definedName>
    <definedName name="___e2" localSheetId="0" hidden="1">{"'Sheet1'!$L$16"}</definedName>
    <definedName name="___e2" hidden="1">{"'Sheet1'!$L$16"}</definedName>
    <definedName name="___e4" localSheetId="0" hidden="1">{"'Sheet1'!$L$16"}</definedName>
    <definedName name="___e4" hidden="1">{"'Sheet1'!$L$16"}</definedName>
    <definedName name="___e5" localSheetId="0" hidden="1">{"'Sheet1'!$L$16"}</definedName>
    <definedName name="___e5" hidden="1">{"'Sheet1'!$L$16"}</definedName>
    <definedName name="___e6" localSheetId="0" hidden="1">{"'Sheet1'!$L$16"}</definedName>
    <definedName name="___e6" hidden="1">{"'Sheet1'!$L$16"}</definedName>
    <definedName name="___e7" localSheetId="0" hidden="1">{"'Sheet1'!$L$16"}</definedName>
    <definedName name="___e7" hidden="1">{"'Sheet1'!$L$16"}</definedName>
    <definedName name="___e8" localSheetId="0" hidden="1">{#N/A,#N/A,FALSE,"Chi tiÆt"}</definedName>
    <definedName name="___e8" hidden="1">{#N/A,#N/A,FALSE,"Chi tiÆt"}</definedName>
    <definedName name="___F1" localSheetId="0" hidden="1">{"'Sheet1'!$L$16"}</definedName>
    <definedName name="___F1" hidden="1">{"'Sheet1'!$L$16"}</definedName>
    <definedName name="___f2" localSheetId="0" hidden="1">{"'Sheet1'!$L$16"}</definedName>
    <definedName name="___f2" hidden="1">{"'Sheet1'!$L$16"}</definedName>
    <definedName name="___f3" localSheetId="0" hidden="1">{"'Sheet1'!$L$16"}</definedName>
    <definedName name="___f3" hidden="1">{"'Sheet1'!$L$16"}</definedName>
    <definedName name="___f4" localSheetId="0" hidden="1">{"'Sheet1'!$L$16"}</definedName>
    <definedName name="___f4" hidden="1">{"'Sheet1'!$L$16"}</definedName>
    <definedName name="___f5" localSheetId="0" hidden="1">{"'Sheet1'!$L$16"}</definedName>
    <definedName name="___f5" hidden="1">{"'Sheet1'!$L$16"}</definedName>
    <definedName name="___f6" localSheetId="0" hidden="1">{"'Sheet1'!$L$16"}</definedName>
    <definedName name="___f6" hidden="1">{"'Sheet1'!$L$16"}</definedName>
    <definedName name="___f7" localSheetId="0" hidden="1">{"'Sheet1'!$L$16"}</definedName>
    <definedName name="___f7" hidden="1">{"'Sheet1'!$L$16"}</definedName>
    <definedName name="___f8" localSheetId="0" hidden="1">{#N/A,#N/A,FALSE,"Chi tiÆt"}</definedName>
    <definedName name="___f8" hidden="1">{#N/A,#N/A,FALSE,"Chi tiÆt"}</definedName>
    <definedName name="___f9" localSheetId="0" hidden="1">{#N/A,#N/A,FALSE,"Chi tiÆt"}</definedName>
    <definedName name="___f9" hidden="1">{#N/A,#N/A,FALSE,"Chi tiÆt"}</definedName>
    <definedName name="___fd4" hidden="1">#REF!</definedName>
    <definedName name="___Goi8" localSheetId="0" hidden="1">{"'Sheet1'!$L$16"}</definedName>
    <definedName name="___Goi8" hidden="1">{"'Sheet1'!$L$16"}</definedName>
    <definedName name="___gw04" localSheetId="0" hidden="1">{#N/A,#N/A,FALSE,"Aging Summary";#N/A,#N/A,FALSE,"Ratio Analysis";#N/A,#N/A,FALSE,"Test 120 Day Accts";#N/A,#N/A,FALSE,"Tickmarks"}</definedName>
    <definedName name="___gw04" hidden="1">{#N/A,#N/A,FALSE,"Aging Summary";#N/A,#N/A,FALSE,"Ratio Analysis";#N/A,#N/A,FALSE,"Test 120 Day Accts";#N/A,#N/A,FALSE,"Tickmarks"}</definedName>
    <definedName name="___huy1" localSheetId="0" hidden="1">{"'Sheet1'!$L$16"}</definedName>
    <definedName name="___huy1" hidden="1">{"'Sheet1'!$L$16"}</definedName>
    <definedName name="___Lan1" localSheetId="0" hidden="1">{"'Sheet1'!$L$16"}</definedName>
    <definedName name="___Lan1" hidden="1">{"'Sheet1'!$L$16"}</definedName>
    <definedName name="___LAN3" localSheetId="0" hidden="1">{"'Sheet1'!$L$16"}</definedName>
    <definedName name="___LAN3" hidden="1">{"'Sheet1'!$L$16"}</definedName>
    <definedName name="___ld2" localSheetId="0" hidden="1">{"'Sheet1'!$L$16"}</definedName>
    <definedName name="___ld2" hidden="1">{"'Sheet1'!$L$16"}</definedName>
    <definedName name="___n1" localSheetId="0" hidden="1">{#N/A,#N/A,FALSE,"RECONC'L";#N/A,#N/A,FALSE,"WORKCAP";#N/A,#N/A,FALSE,"RECONC'L";#N/A,#N/A,FALSE,"ACCRUAL";#N/A,#N/A,FALSE,"DEBTOR";#N/A,#N/A,FALSE,"ADMALLOC"}</definedName>
    <definedName name="___n1" hidden="1">{#N/A,#N/A,FALSE,"RECONC'L";#N/A,#N/A,FALSE,"WORKCAP";#N/A,#N/A,FALSE,"RECONC'L";#N/A,#N/A,FALSE,"ACCRUAL";#N/A,#N/A,FALSE,"DEBTOR";#N/A,#N/A,FALSE,"ADMALLOC"}</definedName>
    <definedName name="___NC1" localSheetId="0" hidden="1">{"'Sheet1'!$L$16"}</definedName>
    <definedName name="___NC1" hidden="1">{"'Sheet1'!$L$16"}</definedName>
    <definedName name="___NSO2" localSheetId="0" hidden="1">{"'Sheet1'!$L$16"}</definedName>
    <definedName name="___NSO2" hidden="1">{"'Sheet1'!$L$16"}</definedName>
    <definedName name="___NSO2_1" localSheetId="0" hidden="1">{"'Sheet1'!$L$16"}</definedName>
    <definedName name="___NSO2_1" hidden="1">{"'Sheet1'!$L$16"}</definedName>
    <definedName name="___NSO2_2" localSheetId="0" hidden="1">{"'Sheet1'!$L$16"}</definedName>
    <definedName name="___NSO2_2" hidden="1">{"'Sheet1'!$L$16"}</definedName>
    <definedName name="___NSO3" localSheetId="0" hidden="1">{"'Sheet1'!$L$16"}</definedName>
    <definedName name="___NSO3" hidden="1">{"'Sheet1'!$L$16"}</definedName>
    <definedName name="___PA3" localSheetId="0" hidden="1">{"'Sheet1'!$L$16"}</definedName>
    <definedName name="___PA3" hidden="1">{"'Sheet1'!$L$16"}</definedName>
    <definedName name="___PUR6" localSheetId="0" hidden="1">{#N/A,#N/A,FALSE,"Sheet2"}</definedName>
    <definedName name="___PUR6" hidden="1">{#N/A,#N/A,FALSE,"Sheet2"}</definedName>
    <definedName name="___QUY3" localSheetId="0" hidden="1">{#N/A,#N/A,FALSE,"Sheet2"}</definedName>
    <definedName name="___QUY3" hidden="1">{#N/A,#N/A,FALSE,"Sheet2"}</definedName>
    <definedName name="___QUY4" localSheetId="0" hidden="1">{"'Sheet1'!$L$16"}</definedName>
    <definedName name="___QUY4" hidden="1">{"'Sheet1'!$L$16"}</definedName>
    <definedName name="___s1" localSheetId="0" hidden="1">{"'Sheet1'!$L$16"}</definedName>
    <definedName name="___s1" hidden="1">{"'Sheet1'!$L$16"}</definedName>
    <definedName name="___s2" localSheetId="0" hidden="1">{"'Sheet1'!$L$16"}</definedName>
    <definedName name="___s2" hidden="1">{"'Sheet1'!$L$16"}</definedName>
    <definedName name="___s3" localSheetId="0" hidden="1">{"'Sheet1'!$L$16"}</definedName>
    <definedName name="___s3" hidden="1">{"'Sheet1'!$L$16"}</definedName>
    <definedName name="___s4" localSheetId="0" hidden="1">{"'Sheet1'!$L$16"}</definedName>
    <definedName name="___s4" hidden="1">{"'Sheet1'!$L$16"}</definedName>
    <definedName name="___s5" localSheetId="0" hidden="1">{"'Sheet1'!$L$16"}</definedName>
    <definedName name="___s5" hidden="1">{"'Sheet1'!$L$16"}</definedName>
    <definedName name="___s6" localSheetId="0" hidden="1">{#N/A,#N/A,FALSE,"Chi tiÆt"}</definedName>
    <definedName name="___s6" hidden="1">{#N/A,#N/A,FALSE,"Chi tiÆt"}</definedName>
    <definedName name="___s7" localSheetId="0" hidden="1">{#N/A,#N/A,FALSE,"Chi tiÆt"}</definedName>
    <definedName name="___s7" hidden="1">{#N/A,#N/A,FALSE,"Chi tiÆt"}</definedName>
    <definedName name="___T01" hidden="1">#REF!</definedName>
    <definedName name="___T04" localSheetId="0" hidden="1">{#N/A,#N/A,FALSE,"CCTV"}</definedName>
    <definedName name="___T04" hidden="1">{#N/A,#N/A,FALSE,"CCTV"}</definedName>
    <definedName name="___t2" localSheetId="0" hidden="1">{"'Sheet1'!$L$16"}</definedName>
    <definedName name="___t2" hidden="1">{"'Sheet1'!$L$16"}</definedName>
    <definedName name="___t4" localSheetId="0" hidden="1">{"'Sheet1'!$L$16"}</definedName>
    <definedName name="___t4" hidden="1">{"'Sheet1'!$L$16"}</definedName>
    <definedName name="___t5" localSheetId="0" hidden="1">{"'Sheet1'!$L$16"}</definedName>
    <definedName name="___t5" hidden="1">{"'Sheet1'!$L$16"}</definedName>
    <definedName name="___t6" localSheetId="0" hidden="1">{"'Sheet1'!$L$16"}</definedName>
    <definedName name="___t6" hidden="1">{"'Sheet1'!$L$16"}</definedName>
    <definedName name="___t7" localSheetId="0" hidden="1">{"'Sheet1'!$L$16"}</definedName>
    <definedName name="___t7" hidden="1">{"'Sheet1'!$L$16"}</definedName>
    <definedName name="___t8" localSheetId="0" hidden="1">{#N/A,#N/A,FALSE,"Chi tiÆt"}</definedName>
    <definedName name="___t8" hidden="1">{#N/A,#N/A,FALSE,"Chi tiÆt"}</definedName>
    <definedName name="___t9" localSheetId="0" hidden="1">{"'Sheet1'!$L$16"}</definedName>
    <definedName name="___t9" hidden="1">{"'Sheet1'!$L$16"}</definedName>
    <definedName name="___TM2" localSheetId="0" hidden="1">{"'Sheet1'!$L$16"}</definedName>
    <definedName name="___TM2" hidden="1">{"'Sheet1'!$L$16"}</definedName>
    <definedName name="___tt3" localSheetId="0" hidden="1">{"'Sheet1'!$L$16"}</definedName>
    <definedName name="___tt3" hidden="1">{"'Sheet1'!$L$16"}</definedName>
    <definedName name="___tu4" localSheetId="0" hidden="1">{"'Sheet1'!$L$16"}</definedName>
    <definedName name="___tu4" hidden="1">{"'Sheet1'!$L$16"}</definedName>
    <definedName name="___U3" localSheetId="0" hidden="1">{#N/A,#N/A,FALSE,"Aging Summary";#N/A,#N/A,FALSE,"Ratio Analysis";#N/A,#N/A,FALSE,"Test 120 Day Accts";#N/A,#N/A,FALSE,"Tickmarks"}</definedName>
    <definedName name="___U3" hidden="1">{#N/A,#N/A,FALSE,"Aging Summary";#N/A,#N/A,FALSE,"Ratio Analysis";#N/A,#N/A,FALSE,"Test 120 Day Accts";#N/A,#N/A,FALSE,"Tickmarks"}</definedName>
    <definedName name="___w2" localSheetId="0" hidden="1">{"'Sheet1'!$L$16"}</definedName>
    <definedName name="___w2" hidden="1">{"'Sheet1'!$L$16"}</definedName>
    <definedName name="___w3" localSheetId="0" hidden="1">{"'Sheet1'!$L$16"}</definedName>
    <definedName name="___w3" hidden="1">{"'Sheet1'!$L$16"}</definedName>
    <definedName name="___w4" localSheetId="0" hidden="1">{"'Sheet1'!$L$16"}</definedName>
    <definedName name="___w4" hidden="1">{"'Sheet1'!$L$16"}</definedName>
    <definedName name="___w5" localSheetId="0" hidden="1">{"'Sheet1'!$L$16"}</definedName>
    <definedName name="___w5" hidden="1">{"'Sheet1'!$L$16"}</definedName>
    <definedName name="___w6" localSheetId="0" hidden="1">{#N/A,#N/A,FALSE,"Chi tiÆt"}</definedName>
    <definedName name="___w6" hidden="1">{#N/A,#N/A,FALSE,"Chi tiÆt"}</definedName>
    <definedName name="___w8" localSheetId="0" hidden="1">{"'Sheet1'!$L$16"}</definedName>
    <definedName name="___w8" hidden="1">{"'Sheet1'!$L$16"}</definedName>
    <definedName name="___w9" localSheetId="0" hidden="1">{"'Sheet1'!$L$16"}</definedName>
    <definedName name="___w9" hidden="1">{"'Sheet1'!$L$16"}</definedName>
    <definedName name="___WW2" localSheetId="0" hidden="1">{"'Sheet1'!$L$16"}</definedName>
    <definedName name="___WW2" hidden="1">{"'Sheet1'!$L$16"}</definedName>
    <definedName name="__123Graph_A" hidden="1">#REF!</definedName>
    <definedName name="__123Graph_AChart1" hidden="1">#REF!</definedName>
    <definedName name="__123Graph_ACurrent" hidden="1">#REF!</definedName>
    <definedName name="__123Graph_APIS" hidden="1">#REF!</definedName>
    <definedName name="__123Graph_B" hidden="1">#REF!</definedName>
    <definedName name="__123Graph_BChart1" hidden="1">#REF!</definedName>
    <definedName name="__123Graph_BCurrent" hidden="1">#REF!</definedName>
    <definedName name="__123Graph_BPIS" hidden="1">#REF!</definedName>
    <definedName name="__123Graph_C" hidden="1">#REF!</definedName>
    <definedName name="__123Graph_CChart1" hidden="1">#REF!</definedName>
    <definedName name="__123Graph_CCurrent" hidden="1">#REF!</definedName>
    <definedName name="__123Graph_CPIS" hidden="1">#REF!</definedName>
    <definedName name="__123Graph_D" hidden="1">#REF!</definedName>
    <definedName name="__123Graph_DChart1" hidden="1">#REF!</definedName>
    <definedName name="__123Graph_DCurrent" hidden="1">#REF!</definedName>
    <definedName name="__123Graph_DPIS" hidden="1">#REF!</definedName>
    <definedName name="__123Graph_E" hidden="1">#REF!</definedName>
    <definedName name="__123Graph_E1" hidden="1">#REF!</definedName>
    <definedName name="__123Graph_EChart1" hidden="1">#REF!</definedName>
    <definedName name="__123Graph_ECurrent" hidden="1">#REF!</definedName>
    <definedName name="__123Graph_F" hidden="1">#REF!</definedName>
    <definedName name="__123Graph_F1" hidden="1">#REF!</definedName>
    <definedName name="__123Graph_FCurrent" hidden="1">#REF!</definedName>
    <definedName name="__123Graph_X" hidden="1">#REF!</definedName>
    <definedName name="__123Graph_XChart1" hidden="1">#REF!</definedName>
    <definedName name="__123Graph_XCurrent" hidden="1">#REF!</definedName>
    <definedName name="__123Graph_XPIS" hidden="1">#REF!</definedName>
    <definedName name="__a1" localSheetId="0" hidden="1">{"Assump",#N/A,TRUE,"Proforma";"first",#N/A,TRUE,"Proforma";"second",#N/A,TRUE,"Proforma";"lease1",#N/A,TRUE,"Proforma";"lease2",#N/A,TRUE,"Proforma"}</definedName>
    <definedName name="__a1" hidden="1">{"Assump",#N/A,TRUE,"Proforma";"first",#N/A,TRUE,"Proforma";"second",#N/A,TRUE,"Proforma";"lease1",#N/A,TRUE,"Proforma";"lease2",#N/A,TRUE,"Proforma"}</definedName>
    <definedName name="__a1_1" localSheetId="0" hidden="1">{"'Sheet1'!$L$16"}</definedName>
    <definedName name="__a1_1" hidden="1">{"'Sheet1'!$L$16"}</definedName>
    <definedName name="__a1_1_1" localSheetId="0" hidden="1">{"'Sheet1'!$L$16"}</definedName>
    <definedName name="__a1_1_1" hidden="1">{"'Sheet1'!$L$16"}</definedName>
    <definedName name="__a1_1_1_1" localSheetId="0" hidden="1">{"'Sheet1'!$L$16"}</definedName>
    <definedName name="__a1_1_1_1" hidden="1">{"'Sheet1'!$L$16"}</definedName>
    <definedName name="__a1_1_1_2" localSheetId="0" hidden="1">{"'Sheet1'!$L$16"}</definedName>
    <definedName name="__a1_1_1_2" hidden="1">{"'Sheet1'!$L$16"}</definedName>
    <definedName name="__a1_1_2" localSheetId="0" hidden="1">{"'Sheet1'!$L$16"}</definedName>
    <definedName name="__a1_1_2" hidden="1">{"'Sheet1'!$L$16"}</definedName>
    <definedName name="__a1_1_3" localSheetId="0" hidden="1">{"'Sheet1'!$L$16"}</definedName>
    <definedName name="__a1_1_3" hidden="1">{"'Sheet1'!$L$16"}</definedName>
    <definedName name="__a1_2" localSheetId="0" hidden="1">{"'Sheet1'!$L$16"}</definedName>
    <definedName name="__a1_2" hidden="1">{"'Sheet1'!$L$16"}</definedName>
    <definedName name="__a1_2_1" localSheetId="0" hidden="1">{"'Sheet1'!$L$16"}</definedName>
    <definedName name="__a1_2_1" hidden="1">{"'Sheet1'!$L$16"}</definedName>
    <definedName name="__a1_2_2" localSheetId="0" hidden="1">{"'Sheet1'!$L$16"}</definedName>
    <definedName name="__a1_2_2" hidden="1">{"'Sheet1'!$L$16"}</definedName>
    <definedName name="__a1_3" localSheetId="0" hidden="1">{"'Sheet1'!$L$16"}</definedName>
    <definedName name="__a1_3" hidden="1">{"'Sheet1'!$L$16"}</definedName>
    <definedName name="__a1_4" localSheetId="0" hidden="1">{"'Sheet1'!$L$16"}</definedName>
    <definedName name="__a1_4" hidden="1">{"'Sheet1'!$L$16"}</definedName>
    <definedName name="__a1_5" localSheetId="0" hidden="1">{"'Sheet1'!$L$16"}</definedName>
    <definedName name="__a1_5" hidden="1">{"'Sheet1'!$L$16"}</definedName>
    <definedName name="__a10" localSheetId="0" hidden="1">{"'Sheet1'!$L$16"}</definedName>
    <definedName name="__a10" hidden="1">{"'Sheet1'!$L$16"}</definedName>
    <definedName name="__a11" localSheetId="0" hidden="1">{"'Sheet1'!$L$16"}</definedName>
    <definedName name="__a11" hidden="1">{"'Sheet1'!$L$16"}</definedName>
    <definedName name="__a12" localSheetId="0" hidden="1">{"'Sheet1'!$L$16"}</definedName>
    <definedName name="__a12" hidden="1">{"'Sheet1'!$L$16"}</definedName>
    <definedName name="__A123" hidden="1">#REF!</definedName>
    <definedName name="__a129" localSheetId="0" hidden="1">{"Offgrid",#N/A,FALSE,"OFFGRID";"Region",#N/A,FALSE,"REGION";"Offgrid -2",#N/A,FALSE,"OFFGRID";"WTP",#N/A,FALSE,"WTP";"WTP -2",#N/A,FALSE,"WTP";"Project",#N/A,FALSE,"PROJECT";"Summary -2",#N/A,FALSE,"SUMMARY"}</definedName>
    <definedName name="__a129" hidden="1">{"Offgrid",#N/A,FALSE,"OFFGRID";"Region",#N/A,FALSE,"REGION";"Offgrid -2",#N/A,FALSE,"OFFGRID";"WTP",#N/A,FALSE,"WTP";"WTP -2",#N/A,FALSE,"WTP";"Project",#N/A,FALSE,"PROJECT";"Summary -2",#N/A,FALSE,"SUMMARY"}</definedName>
    <definedName name="__a129_1" localSheetId="0" hidden="1">{"Offgrid",#N/A,FALSE,"OFFGRID";"Region",#N/A,FALSE,"REGION";"Offgrid -2",#N/A,FALSE,"OFFGRID";"WTP",#N/A,FALSE,"WTP";"WTP -2",#N/A,FALSE,"WTP";"Project",#N/A,FALSE,"PROJECT";"Summary -2",#N/A,FALSE,"SUMMARY"}</definedName>
    <definedName name="__a129_1" hidden="1">{"Offgrid",#N/A,FALSE,"OFFGRID";"Region",#N/A,FALSE,"REGION";"Offgrid -2",#N/A,FALSE,"OFFGRID";"WTP",#N/A,FALSE,"WTP";"WTP -2",#N/A,FALSE,"WTP";"Project",#N/A,FALSE,"PROJECT";"Summary -2",#N/A,FALSE,"SUMMARY"}</definedName>
    <definedName name="__a129_2" localSheetId="0" hidden="1">{"Offgrid",#N/A,FALSE,"OFFGRID";"Region",#N/A,FALSE,"REGION";"Offgrid -2",#N/A,FALSE,"OFFGRID";"WTP",#N/A,FALSE,"WTP";"WTP -2",#N/A,FALSE,"WTP";"Project",#N/A,FALSE,"PROJECT";"Summary -2",#N/A,FALSE,"SUMMARY"}</definedName>
    <definedName name="__a129_2" hidden="1">{"Offgrid",#N/A,FALSE,"OFFGRID";"Region",#N/A,FALSE,"REGION";"Offgrid -2",#N/A,FALSE,"OFFGRID";"WTP",#N/A,FALSE,"WTP";"WTP -2",#N/A,FALSE,"WTP";"Project",#N/A,FALSE,"PROJECT";"Summary -2",#N/A,FALSE,"SUMMARY"}</definedName>
    <definedName name="__a130" localSheetId="0"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130_1" localSheetId="0" hidden="1">{"Offgrid",#N/A,FALSE,"OFFGRID";"Region",#N/A,FALSE,"REGION";"Offgrid -2",#N/A,FALSE,"OFFGRID";"WTP",#N/A,FALSE,"WTP";"WTP -2",#N/A,FALSE,"WTP";"Project",#N/A,FALSE,"PROJECT";"Summary -2",#N/A,FALSE,"SUMMARY"}</definedName>
    <definedName name="__a130_1" hidden="1">{"Offgrid",#N/A,FALSE,"OFFGRID";"Region",#N/A,FALSE,"REGION";"Offgrid -2",#N/A,FALSE,"OFFGRID";"WTP",#N/A,FALSE,"WTP";"WTP -2",#N/A,FALSE,"WTP";"Project",#N/A,FALSE,"PROJECT";"Summary -2",#N/A,FALSE,"SUMMARY"}</definedName>
    <definedName name="__a130_2" localSheetId="0" hidden="1">{"Offgrid",#N/A,FALSE,"OFFGRID";"Region",#N/A,FALSE,"REGION";"Offgrid -2",#N/A,FALSE,"OFFGRID";"WTP",#N/A,FALSE,"WTP";"WTP -2",#N/A,FALSE,"WTP";"Project",#N/A,FALSE,"PROJECT";"Summary -2",#N/A,FALSE,"SUMMARY"}</definedName>
    <definedName name="__a130_2" hidden="1">{"Offgrid",#N/A,FALSE,"OFFGRID";"Region",#N/A,FALSE,"REGION";"Offgrid -2",#N/A,FALSE,"OFFGRID";"WTP",#N/A,FALSE,"WTP";"WTP -2",#N/A,FALSE,"WTP";"Project",#N/A,FALSE,"PROJECT";"Summary -2",#N/A,FALSE,"SUMMARY"}</definedName>
    <definedName name="__a132" localSheetId="0" hidden="1">{"Offgrid",#N/A,FALSE,"OFFGRID";"Region",#N/A,FALSE,"REGION";"Offgrid -2",#N/A,FALSE,"OFFGRID";"WTP",#N/A,FALSE,"WTP";"WTP -2",#N/A,FALSE,"WTP";"Project",#N/A,FALSE,"PROJECT";"Summary -2",#N/A,FALSE,"SUMMARY"}</definedName>
    <definedName name="__a132" hidden="1">{"Offgrid",#N/A,FALSE,"OFFGRID";"Region",#N/A,FALSE,"REGION";"Offgrid -2",#N/A,FALSE,"OFFGRID";"WTP",#N/A,FALSE,"WTP";"WTP -2",#N/A,FALSE,"WTP";"Project",#N/A,FALSE,"PROJECT";"Summary -2",#N/A,FALSE,"SUMMARY"}</definedName>
    <definedName name="__a14" localSheetId="0" hidden="1">{"TAG1AGMS",#N/A,FALSE,"TAG 1A"}</definedName>
    <definedName name="__a14" hidden="1">{"TAG1AGMS",#N/A,FALSE,"TAG 1A"}</definedName>
    <definedName name="__a15" localSheetId="0" hidden="1">{"weichwaren",#N/A,FALSE,"Liste 1";"hartwaren",#N/A,FALSE,"Liste 1";"food",#N/A,FALSE,"Liste 1";"fleisch",#N/A,FALSE,"Liste 1"}</definedName>
    <definedName name="__a15" hidden="1">{"weichwaren",#N/A,FALSE,"Liste 1";"hartwaren",#N/A,FALSE,"Liste 1";"food",#N/A,FALSE,"Liste 1";"fleisch",#N/A,FALSE,"Liste 1"}</definedName>
    <definedName name="__a16" localSheetId="0" hidden="1">{"weichwaren",#N/A,FALSE,"Liste 1";"hartwaren",#N/A,FALSE,"Liste 1";"food",#N/A,FALSE,"Liste 1";"fleisch",#N/A,FALSE,"Liste 1"}</definedName>
    <definedName name="__a16" hidden="1">{"weichwaren",#N/A,FALSE,"Liste 1";"hartwaren",#N/A,FALSE,"Liste 1";"food",#N/A,FALSE,"Liste 1";"fleisch",#N/A,FALSE,"Liste 1"}</definedName>
    <definedName name="__a17" localSheetId="0" hidden="1">{"TAG1AGMS",#N/A,FALSE,"TAG 1A"}</definedName>
    <definedName name="__a17" hidden="1">{"TAG1AGMS",#N/A,FALSE,"TAG 1A"}</definedName>
    <definedName name="__a18" localSheetId="0" hidden="1">{"Tages_D",#N/A,FALSE,"Tagesbericht";"Tages_PL",#N/A,FALSE,"Tagesbericht"}</definedName>
    <definedName name="__a18" hidden="1">{"Tages_D",#N/A,FALSE,"Tagesbericht";"Tages_PL",#N/A,FALSE,"Tagesbericht"}</definedName>
    <definedName name="__a19" localSheetId="0" hidden="1">{"fleisch",#N/A,FALSE,"WG HK";"food",#N/A,FALSE,"WG HK";"hartwaren",#N/A,FALSE,"WG HK";"weichwaren",#N/A,FALSE,"WG HK"}</definedName>
    <definedName name="__a19" hidden="1">{"fleisch",#N/A,FALSE,"WG HK";"food",#N/A,FALSE,"WG HK";"hartwaren",#N/A,FALSE,"WG HK";"weichwaren",#N/A,FALSE,"WG HK"}</definedName>
    <definedName name="__a2" localSheetId="0" hidden="1">{"'Sheet1'!$L$16"}</definedName>
    <definedName name="__a2" hidden="1">{"'Sheet1'!$L$16"}</definedName>
    <definedName name="__a3" localSheetId="0" hidden="1">{"'Sheet1'!$L$16"}</definedName>
    <definedName name="__a3" hidden="1">{"'Sheet1'!$L$16"}</definedName>
    <definedName name="__a33" localSheetId="0" hidden="1">{"fleisch",#N/A,FALSE,"WG HK";"food",#N/A,FALSE,"WG HK";"hartwaren",#N/A,FALSE,"WG HK";"weichwaren",#N/A,FALSE,"WG HK"}</definedName>
    <definedName name="__a33" hidden="1">{"fleisch",#N/A,FALSE,"WG HK";"food",#N/A,FALSE,"WG HK";"hartwaren",#N/A,FALSE,"WG HK";"weichwaren",#N/A,FALSE,"WG HK"}</definedName>
    <definedName name="__a4" localSheetId="0" hidden="1">{"'Sheet1'!$L$16"}</definedName>
    <definedName name="__a4" hidden="1">{"'Sheet1'!$L$16"}</definedName>
    <definedName name="__a5" localSheetId="0" hidden="1">{"'Sheet1'!$L$16"}</definedName>
    <definedName name="__a5" hidden="1">{"'Sheet1'!$L$16"}</definedName>
    <definedName name="__a55" localSheetId="0" hidden="1">{"Tages_D",#N/A,FALSE,"Tagesbericht";"Tages_PL",#N/A,FALSE,"Tagesbericht"}</definedName>
    <definedName name="__a55" hidden="1">{"Tages_D",#N/A,FALSE,"Tagesbericht";"Tages_PL",#N/A,FALSE,"Tagesbericht"}</definedName>
    <definedName name="__a6" localSheetId="0" hidden="1">{"'Sheet1'!$L$16"}</definedName>
    <definedName name="__a6" hidden="1">{"'Sheet1'!$L$16"}</definedName>
    <definedName name="__a66" localSheetId="0" hidden="1">{"TAG1AGMS",#N/A,FALSE,"TAG 1A"}</definedName>
    <definedName name="__a66" hidden="1">{"TAG1AGMS",#N/A,FALSE,"TAG 1A"}</definedName>
    <definedName name="__a7" localSheetId="0" hidden="1">{"'Sheet1'!$L$16"}</definedName>
    <definedName name="__a7" hidden="1">{"'Sheet1'!$L$16"}</definedName>
    <definedName name="__a8" localSheetId="0" hidden="1">{"'Sheet1'!$L$16"}</definedName>
    <definedName name="__a8" hidden="1">{"'Sheet1'!$L$16"}</definedName>
    <definedName name="__a9" localSheetId="0" hidden="1">{"'Sheet1'!$L$16"}</definedName>
    <definedName name="__a9" hidden="1">{"'Sheet1'!$L$16"}</definedName>
    <definedName name="__aa22" localSheetId="0" hidden="1">{"Tages_D",#N/A,FALSE,"Tagesbericht";"Tages_PL",#N/A,FALSE,"Tagesbericht"}</definedName>
    <definedName name="__aa22" hidden="1">{"Tages_D",#N/A,FALSE,"Tagesbericht";"Tages_PL",#N/A,FALSE,"Tagesbericht"}</definedName>
    <definedName name="__APW_RESTORE_DATA104__" localSheetId="0" hidden="1">#REF!,#REF!,#REF!,#REF!,#REF!,#REF!,#REF!,#REF!,#REF!,#REF!</definedName>
    <definedName name="__APW_RESTORE_DATA104__" hidden="1">#REF!,#REF!,#REF!,#REF!,#REF!,#REF!,#REF!,#REF!,#REF!,#REF!</definedName>
    <definedName name="__APW_RESTORE_DATA105__" hidden="1">#REF!,#REF!,#REF!,#REF!,#REF!,#REF!,#REF!,#REF!,#REF!,#REF!</definedName>
    <definedName name="__APW_RESTORE_DATA106__" hidden="1">#REF!,#REF!,#REF!,#REF!,#REF!,#REF!,#REF!,#REF!,#REF!,#REF!</definedName>
    <definedName name="__APW_RESTORE_DATA107__" hidden="1">#REF!,#REF!,#REF!,#REF!,#REF!,#REF!,#REF!,#REF!,#REF!,#REF!</definedName>
    <definedName name="__b1" localSheetId="0" hidden="1">{"'Sheet1'!$L$16"}</definedName>
    <definedName name="__b1" hidden="1">{"'Sheet1'!$L$16"}</definedName>
    <definedName name="__b18" localSheetId="0" hidden="1">{"Tages_D",#N/A,FALSE,"Tagesbericht";"Tages_PL",#N/A,FALSE,"Tagesbericht"}</definedName>
    <definedName name="__b18" hidden="1">{"Tages_D",#N/A,FALSE,"Tagesbericht";"Tages_PL",#N/A,FALSE,"Tagesbericht"}</definedName>
    <definedName name="__b19" localSheetId="0" hidden="1">{"Tages_D",#N/A,FALSE,"Tagesbericht";"Tages_PL",#N/A,FALSE,"Tagesbericht"}</definedName>
    <definedName name="__b19" hidden="1">{"Tages_D",#N/A,FALSE,"Tagesbericht";"Tages_PL",#N/A,FALSE,"Tagesbericht"}</definedName>
    <definedName name="__b3" localSheetId="0" hidden="1">{"'Sheet1'!$L$16"}</definedName>
    <definedName name="__b3" hidden="1">{"'Sheet1'!$L$16"}</definedName>
    <definedName name="__b4" localSheetId="0" hidden="1">{"'Sheet1'!$L$16"}</definedName>
    <definedName name="__b4" hidden="1">{"'Sheet1'!$L$16"}</definedName>
    <definedName name="__b5" localSheetId="0" hidden="1">{"'Sheet1'!$L$16"}</definedName>
    <definedName name="__b5" hidden="1">{"'Sheet1'!$L$16"}</definedName>
    <definedName name="__b6" localSheetId="0" hidden="1">{"'Sheet1'!$L$16"}</definedName>
    <definedName name="__b6" hidden="1">{"'Sheet1'!$L$16"}</definedName>
    <definedName name="__b7" localSheetId="0" hidden="1">{#N/A,#N/A,FALSE,"Chi tiÆt"}</definedName>
    <definedName name="__b7" hidden="1">{#N/A,#N/A,FALSE,"Chi tiÆt"}</definedName>
    <definedName name="__BA2" localSheetId="0" hidden="1">{"'Sheet1'!$L$16"}</definedName>
    <definedName name="__BA2" hidden="1">{"'Sheet1'!$L$16"}</definedName>
    <definedName name="__Bm2" localSheetId="0" hidden="1">{"'Sheet1'!$L$16"}</definedName>
    <definedName name="__Bm2" hidden="1">{"'Sheet1'!$L$16"}</definedName>
    <definedName name="__BQ22" localSheetId="0" hidden="1">{"'Sheet1'!$L$16"}</definedName>
    <definedName name="__BQ22" hidden="1">{"'Sheet1'!$L$16"}</definedName>
    <definedName name="__BS0509" localSheetId="0" hidden="1">{#N/A,#N/A,FALSE,"CCTV"}</definedName>
    <definedName name="__BS0509" hidden="1">{#N/A,#N/A,FALSE,"CCTV"}</definedName>
    <definedName name="__d1500" localSheetId="0" hidden="1">{"'Sheet1'!$L$16"}</definedName>
    <definedName name="__d1500" hidden="1">{"'Sheet1'!$L$16"}</definedName>
    <definedName name="__e1" localSheetId="0" hidden="1">{"'Sheet1'!$L$16"}</definedName>
    <definedName name="__e1" hidden="1">{"'Sheet1'!$L$16"}</definedName>
    <definedName name="__e2" localSheetId="0" hidden="1">{"'Sheet1'!$L$16"}</definedName>
    <definedName name="__e2" hidden="1">{"'Sheet1'!$L$16"}</definedName>
    <definedName name="__e4" localSheetId="0" hidden="1">{"'Sheet1'!$L$16"}</definedName>
    <definedName name="__e4" hidden="1">{"'Sheet1'!$L$16"}</definedName>
    <definedName name="__e5" localSheetId="0" hidden="1">{"'Sheet1'!$L$16"}</definedName>
    <definedName name="__e5" hidden="1">{"'Sheet1'!$L$16"}</definedName>
    <definedName name="__e6" localSheetId="0" hidden="1">{"'Sheet1'!$L$16"}</definedName>
    <definedName name="__e6" hidden="1">{"'Sheet1'!$L$16"}</definedName>
    <definedName name="__e7" localSheetId="0" hidden="1">{"'Sheet1'!$L$16"}</definedName>
    <definedName name="__e7" hidden="1">{"'Sheet1'!$L$16"}</definedName>
    <definedName name="__e8" localSheetId="0" hidden="1">{#N/A,#N/A,FALSE,"Chi tiÆt"}</definedName>
    <definedName name="__e8" hidden="1">{#N/A,#N/A,FALSE,"Chi tiÆt"}</definedName>
    <definedName name="__F1" localSheetId="0" hidden="1">{"'Sheet1'!$L$16"}</definedName>
    <definedName name="__F1" hidden="1">{"'Sheet1'!$L$16"}</definedName>
    <definedName name="__f2" localSheetId="0" hidden="1">{"'Sheet1'!$L$16"}</definedName>
    <definedName name="__f2" hidden="1">{"'Sheet1'!$L$16"}</definedName>
    <definedName name="__f3" localSheetId="0" hidden="1">{"'Sheet1'!$L$16"}</definedName>
    <definedName name="__f3" hidden="1">{"'Sheet1'!$L$16"}</definedName>
    <definedName name="__f4" localSheetId="0" hidden="1">{"'Sheet1'!$L$16"}</definedName>
    <definedName name="__f4" hidden="1">{"'Sheet1'!$L$16"}</definedName>
    <definedName name="__f5" localSheetId="0" hidden="1">{"'Sheet1'!$L$16"}</definedName>
    <definedName name="__f5" hidden="1">{"'Sheet1'!$L$16"}</definedName>
    <definedName name="__f6" localSheetId="0" hidden="1">{"'Sheet1'!$L$16"}</definedName>
    <definedName name="__f6" hidden="1">{"'Sheet1'!$L$16"}</definedName>
    <definedName name="__f7" localSheetId="0" hidden="1">{"'Sheet1'!$L$16"}</definedName>
    <definedName name="__f7" hidden="1">{"'Sheet1'!$L$16"}</definedName>
    <definedName name="__f8" localSheetId="0" hidden="1">{#N/A,#N/A,FALSE,"Chi tiÆt"}</definedName>
    <definedName name="__f8" hidden="1">{#N/A,#N/A,FALSE,"Chi tiÆt"}</definedName>
    <definedName name="__f9" localSheetId="0" hidden="1">{#N/A,#N/A,FALSE,"Chi tiÆt"}</definedName>
    <definedName name="__f9" hidden="1">{#N/A,#N/A,FALSE,"Chi tiÆt"}</definedName>
    <definedName name="__fd4" hidden="1">#REF!</definedName>
    <definedName name="__FDS_HYPERLINK_TOGGLE_STATE__" hidden="1">"ON"</definedName>
    <definedName name="__FDS_UNIQUE_RANGE_ID_GENERATOR_COUNTER" hidden="1">2</definedName>
    <definedName name="__FDS_USED_FOR_REUSING_RANGE_IDS_RECYCLE" localSheetId="0" hidden="1">{3808}</definedName>
    <definedName name="__FDS_USED_FOR_REUSING_RANGE_IDS_RECYCLE" hidden="1">{3808}</definedName>
    <definedName name="__gg1" localSheetId="0" hidden="1">{"'Sheet1'!$L$16"}</definedName>
    <definedName name="__gg1" hidden="1">{"'Sheet1'!$L$16"}</definedName>
    <definedName name="__gg1_1" localSheetId="0" hidden="1">{"'Sheet1'!$L$16"}</definedName>
    <definedName name="__gg1_1" hidden="1">{"'Sheet1'!$L$16"}</definedName>
    <definedName name="__gg1_1_1" localSheetId="0" hidden="1">{"'Sheet1'!$L$16"}</definedName>
    <definedName name="__gg1_1_1" hidden="1">{"'Sheet1'!$L$16"}</definedName>
    <definedName name="__gg1_1_1_1" localSheetId="0" hidden="1">{"'Sheet1'!$L$16"}</definedName>
    <definedName name="__gg1_1_1_1" hidden="1">{"'Sheet1'!$L$16"}</definedName>
    <definedName name="__gg1_1_1_2" localSheetId="0" hidden="1">{"'Sheet1'!$L$16"}</definedName>
    <definedName name="__gg1_1_1_2" hidden="1">{"'Sheet1'!$L$16"}</definedName>
    <definedName name="__gg1_1_2" localSheetId="0" hidden="1">{"'Sheet1'!$L$16"}</definedName>
    <definedName name="__gg1_1_2" hidden="1">{"'Sheet1'!$L$16"}</definedName>
    <definedName name="__gg1_1_3" localSheetId="0" hidden="1">{"'Sheet1'!$L$16"}</definedName>
    <definedName name="__gg1_1_3" hidden="1">{"'Sheet1'!$L$16"}</definedName>
    <definedName name="__gg1_2" localSheetId="0" hidden="1">{"'Sheet1'!$L$16"}</definedName>
    <definedName name="__gg1_2" hidden="1">{"'Sheet1'!$L$16"}</definedName>
    <definedName name="__gg1_2_1" localSheetId="0" hidden="1">{"'Sheet1'!$L$16"}</definedName>
    <definedName name="__gg1_2_1" hidden="1">{"'Sheet1'!$L$16"}</definedName>
    <definedName name="__gg1_2_2" localSheetId="0" hidden="1">{"'Sheet1'!$L$16"}</definedName>
    <definedName name="__gg1_2_2" hidden="1">{"'Sheet1'!$L$16"}</definedName>
    <definedName name="__gg1_3" localSheetId="0" hidden="1">{"'Sheet1'!$L$16"}</definedName>
    <definedName name="__gg1_3" hidden="1">{"'Sheet1'!$L$16"}</definedName>
    <definedName name="__gg1_4" localSheetId="0" hidden="1">{"'Sheet1'!$L$16"}</definedName>
    <definedName name="__gg1_4" hidden="1">{"'Sheet1'!$L$16"}</definedName>
    <definedName name="__gw04" localSheetId="0" hidden="1">{#N/A,#N/A,FALSE,"Aging Summary";#N/A,#N/A,FALSE,"Ratio Analysis";#N/A,#N/A,FALSE,"Test 120 Day Accts";#N/A,#N/A,FALSE,"Tickmarks"}</definedName>
    <definedName name="__gw04" hidden="1">{#N/A,#N/A,FALSE,"Aging Summary";#N/A,#N/A,FALSE,"Ratio Analysis";#N/A,#N/A,FALSE,"Test 120 Day Accts";#N/A,#N/A,FALSE,"Tickmarks"}</definedName>
    <definedName name="__h1" localSheetId="0" hidden="1">{"'Sheet1'!$L$16"}</definedName>
    <definedName name="__h1" hidden="1">{"'Sheet1'!$L$16"}</definedName>
    <definedName name="__h1_1" localSheetId="0" hidden="1">{"'Sheet1'!$L$16"}</definedName>
    <definedName name="__h1_1" hidden="1">{"'Sheet1'!$L$16"}</definedName>
    <definedName name="__h1_1_1" localSheetId="0" hidden="1">{"'Sheet1'!$L$16"}</definedName>
    <definedName name="__h1_1_1" hidden="1">{"'Sheet1'!$L$16"}</definedName>
    <definedName name="__h1_1_1_1" localSheetId="0" hidden="1">{"'Sheet1'!$L$16"}</definedName>
    <definedName name="__h1_1_1_1" hidden="1">{"'Sheet1'!$L$16"}</definedName>
    <definedName name="__h1_1_1_2" localSheetId="0" hidden="1">{"'Sheet1'!$L$16"}</definedName>
    <definedName name="__h1_1_1_2" hidden="1">{"'Sheet1'!$L$16"}</definedName>
    <definedName name="__h1_1_2" localSheetId="0" hidden="1">{"'Sheet1'!$L$16"}</definedName>
    <definedName name="__h1_1_2" hidden="1">{"'Sheet1'!$L$16"}</definedName>
    <definedName name="__h1_1_3" localSheetId="0" hidden="1">{"'Sheet1'!$L$16"}</definedName>
    <definedName name="__h1_1_3" hidden="1">{"'Sheet1'!$L$16"}</definedName>
    <definedName name="__h1_2" localSheetId="0" hidden="1">{"'Sheet1'!$L$16"}</definedName>
    <definedName name="__h1_2" hidden="1">{"'Sheet1'!$L$16"}</definedName>
    <definedName name="__h1_2_1" localSheetId="0" hidden="1">{"'Sheet1'!$L$16"}</definedName>
    <definedName name="__h1_2_1" hidden="1">{"'Sheet1'!$L$16"}</definedName>
    <definedName name="__h1_2_2" localSheetId="0" hidden="1">{"'Sheet1'!$L$16"}</definedName>
    <definedName name="__h1_2_2" hidden="1">{"'Sheet1'!$L$16"}</definedName>
    <definedName name="__h1_3" localSheetId="0" hidden="1">{"'Sheet1'!$L$16"}</definedName>
    <definedName name="__h1_3" hidden="1">{"'Sheet1'!$L$16"}</definedName>
    <definedName name="__h1_4" localSheetId="0" hidden="1">{"'Sheet1'!$L$16"}</definedName>
    <definedName name="__h1_4" hidden="1">{"'Sheet1'!$L$16"}</definedName>
    <definedName name="__H13" localSheetId="0" hidden="1">{"'Sheet1'!$L$16"}</definedName>
    <definedName name="__H13" hidden="1">{"'Sheet1'!$L$16"}</definedName>
    <definedName name="__h2" localSheetId="0" hidden="1">{"'Sheet1'!$L$16"}</definedName>
    <definedName name="__h2" hidden="1">{"'Sheet1'!$L$16"}</definedName>
    <definedName name="__h2_1" localSheetId="0" hidden="1">{"'Sheet1'!$L$16"}</definedName>
    <definedName name="__h2_1" hidden="1">{"'Sheet1'!$L$16"}</definedName>
    <definedName name="__h2_1_1" localSheetId="0" hidden="1">{"'Sheet1'!$L$16"}</definedName>
    <definedName name="__h2_1_1" hidden="1">{"'Sheet1'!$L$16"}</definedName>
    <definedName name="__h2_1_1_1" localSheetId="0" hidden="1">{"'Sheet1'!$L$16"}</definedName>
    <definedName name="__h2_1_1_1" hidden="1">{"'Sheet1'!$L$16"}</definedName>
    <definedName name="__h2_1_1_2" localSheetId="0" hidden="1">{"'Sheet1'!$L$16"}</definedName>
    <definedName name="__h2_1_1_2" hidden="1">{"'Sheet1'!$L$16"}</definedName>
    <definedName name="__h2_1_2" localSheetId="0" hidden="1">{"'Sheet1'!$L$16"}</definedName>
    <definedName name="__h2_1_2" hidden="1">{"'Sheet1'!$L$16"}</definedName>
    <definedName name="__h2_1_3" localSheetId="0" hidden="1">{"'Sheet1'!$L$16"}</definedName>
    <definedName name="__h2_1_3" hidden="1">{"'Sheet1'!$L$16"}</definedName>
    <definedName name="__h2_2" localSheetId="0" hidden="1">{"'Sheet1'!$L$16"}</definedName>
    <definedName name="__h2_2" hidden="1">{"'Sheet1'!$L$16"}</definedName>
    <definedName name="__h2_2_1" localSheetId="0" hidden="1">{"'Sheet1'!$L$16"}</definedName>
    <definedName name="__h2_2_1" hidden="1">{"'Sheet1'!$L$16"}</definedName>
    <definedName name="__h2_2_2" localSheetId="0" hidden="1">{"'Sheet1'!$L$16"}</definedName>
    <definedName name="__h2_2_2" hidden="1">{"'Sheet1'!$L$16"}</definedName>
    <definedName name="__h2_3" localSheetId="0" hidden="1">{"'Sheet1'!$L$16"}</definedName>
    <definedName name="__h2_3" hidden="1">{"'Sheet1'!$L$16"}</definedName>
    <definedName name="__h2_4" localSheetId="0" hidden="1">{"'Sheet1'!$L$16"}</definedName>
    <definedName name="__h2_4" hidden="1">{"'Sheet1'!$L$16"}</definedName>
    <definedName name="__HOA12" localSheetId="0" hidden="1">{"'Sheet1'!$L$16"}</definedName>
    <definedName name="__HOA12" hidden="1">{"'Sheet1'!$L$16"}</definedName>
    <definedName name="__huy1" localSheetId="0" hidden="1">{"'Sheet1'!$L$16"}</definedName>
    <definedName name="__huy1" hidden="1">{"'Sheet1'!$L$16"}</definedName>
    <definedName name="__huy1_1" localSheetId="0" hidden="1">{"'Sheet1'!$L$16"}</definedName>
    <definedName name="__huy1_1" hidden="1">{"'Sheet1'!$L$16"}</definedName>
    <definedName name="__huy1_1_1" localSheetId="0" hidden="1">{"'Sheet1'!$L$16"}</definedName>
    <definedName name="__huy1_1_1" hidden="1">{"'Sheet1'!$L$16"}</definedName>
    <definedName name="__huy1_1_1_1" localSheetId="0" hidden="1">{"'Sheet1'!$L$16"}</definedName>
    <definedName name="__huy1_1_1_1" hidden="1">{"'Sheet1'!$L$16"}</definedName>
    <definedName name="__huy1_1_1_2" localSheetId="0" hidden="1">{"'Sheet1'!$L$16"}</definedName>
    <definedName name="__huy1_1_1_2" hidden="1">{"'Sheet1'!$L$16"}</definedName>
    <definedName name="__huy1_1_2" localSheetId="0" hidden="1">{"'Sheet1'!$L$16"}</definedName>
    <definedName name="__huy1_1_2" hidden="1">{"'Sheet1'!$L$16"}</definedName>
    <definedName name="__huy1_1_3" localSheetId="0" hidden="1">{"'Sheet1'!$L$16"}</definedName>
    <definedName name="__huy1_1_3" hidden="1">{"'Sheet1'!$L$16"}</definedName>
    <definedName name="__huy1_2" localSheetId="0" hidden="1">{"'Sheet1'!$L$16"}</definedName>
    <definedName name="__huy1_2" hidden="1">{"'Sheet1'!$L$16"}</definedName>
    <definedName name="__huy1_2_1" localSheetId="0" hidden="1">{"'Sheet1'!$L$16"}</definedName>
    <definedName name="__huy1_2_1" hidden="1">{"'Sheet1'!$L$16"}</definedName>
    <definedName name="__huy1_2_2" localSheetId="0" hidden="1">{"'Sheet1'!$L$16"}</definedName>
    <definedName name="__huy1_2_2" hidden="1">{"'Sheet1'!$L$16"}</definedName>
    <definedName name="__huy1_3" localSheetId="0" hidden="1">{"'Sheet1'!$L$16"}</definedName>
    <definedName name="__huy1_3" hidden="1">{"'Sheet1'!$L$16"}</definedName>
    <definedName name="__huy1_4" localSheetId="0" hidden="1">{"'Sheet1'!$L$16"}</definedName>
    <definedName name="__huy1_4" hidden="1">{"'Sheet1'!$L$16"}</definedName>
    <definedName name="__HUY5" localSheetId="0" hidden="1">{"'Sheet1'!$L$16"}</definedName>
    <definedName name="__HUY5" hidden="1">{"'Sheet1'!$L$16"}</definedName>
    <definedName name="__IN123" localSheetId="0" hidden="1">{"'Sheet1'!$L$16"}</definedName>
    <definedName name="__IN123" hidden="1">{"'Sheet1'!$L$16"}</definedName>
    <definedName name="__IntlFixup" hidden="1">TRUE</definedName>
    <definedName name="__IntlFixupTable" hidden="1">#REF!</definedName>
    <definedName name="__key3" hidden="1">#REF!</definedName>
    <definedName name="__ld2" localSheetId="0" hidden="1">{"'Sheet1'!$L$16"}</definedName>
    <definedName name="__ld2" hidden="1">{"'Sheet1'!$L$16"}</definedName>
    <definedName name="__lk2" localSheetId="0" hidden="1">{"'Sheet1'!$L$16"}</definedName>
    <definedName name="__lk2" hidden="1">{"'Sheet1'!$L$16"}</definedName>
    <definedName name="__m1" localSheetId="0" hidden="1">{"'Sheet1'!$L$16"}</definedName>
    <definedName name="__m1" hidden="1">{"'Sheet1'!$L$16"}</definedName>
    <definedName name="__M2" localSheetId="0" hidden="1">{"'Sheet1'!$L$16"}</definedName>
    <definedName name="__M2" hidden="1">{"'Sheet1'!$L$16"}</definedName>
    <definedName name="__n1" localSheetId="0" hidden="1">{#N/A,#N/A,FALSE,"RECONC'L";#N/A,#N/A,FALSE,"WORKCAP";#N/A,#N/A,FALSE,"RECONC'L";#N/A,#N/A,FALSE,"ACCRUAL";#N/A,#N/A,FALSE,"DEBTOR";#N/A,#N/A,FALSE,"ADMALLOC"}</definedName>
    <definedName name="__n1" hidden="1">{#N/A,#N/A,FALSE,"RECONC'L";#N/A,#N/A,FALSE,"WORKCAP";#N/A,#N/A,FALSE,"RECONC'L";#N/A,#N/A,FALSE,"ACCRUAL";#N/A,#N/A,FALSE,"DEBTOR";#N/A,#N/A,FALSE,"ADMALLOC"}</definedName>
    <definedName name="__new1" localSheetId="0" hidden="1">{#N/A,#N/A,FALSE,"Gesamt";#N/A,#N/A,FALSE,"Ree KG";#N/A,#N/A,FALSE,"Ree Inter";#N/A,#N/A,FALSE,"BTM";#N/A,#N/A,FALSE,"GmbH";#N/A,#N/A,FALSE,"Sonstige"}</definedName>
    <definedName name="__new1" hidden="1">{#N/A,#N/A,FALSE,"Gesamt";#N/A,#N/A,FALSE,"Ree KG";#N/A,#N/A,FALSE,"Ree Inter";#N/A,#N/A,FALSE,"BTM";#N/A,#N/A,FALSE,"GmbH";#N/A,#N/A,FALSE,"Sonstige"}</definedName>
    <definedName name="__new2" localSheetId="0" hidden="1">{"'Sheet1'!$L$16"}</definedName>
    <definedName name="__new2" hidden="1">{"'Sheet1'!$L$16"}</definedName>
    <definedName name="__new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_new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_new4"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_new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_NS03" localSheetId="0" hidden="1">{"'Sheet1'!$L$16"}</definedName>
    <definedName name="__NS03" hidden="1">{"'Sheet1'!$L$16"}</definedName>
    <definedName name="__NS03_1" localSheetId="0" hidden="1">{"'Sheet1'!$L$16"}</definedName>
    <definedName name="__NS03_1" hidden="1">{"'Sheet1'!$L$16"}</definedName>
    <definedName name="__NS03_2" localSheetId="0" hidden="1">{"'Sheet1'!$L$16"}</definedName>
    <definedName name="__NS03_2" hidden="1">{"'Sheet1'!$L$16"}</definedName>
    <definedName name="__NS03_3" localSheetId="0" hidden="1">{"'Sheet1'!$L$16"}</definedName>
    <definedName name="__NS03_3" hidden="1">{"'Sheet1'!$L$16"}</definedName>
    <definedName name="__NS03_4" localSheetId="0" hidden="1">{"'Sheet1'!$L$16"}</definedName>
    <definedName name="__NS03_4" hidden="1">{"'Sheet1'!$L$16"}</definedName>
    <definedName name="__NS03_5" localSheetId="0" hidden="1">{"'Sheet1'!$L$16"}</definedName>
    <definedName name="__NS03_5" hidden="1">{"'Sheet1'!$L$16"}</definedName>
    <definedName name="__NSO2" localSheetId="0" hidden="1">{"'Sheet1'!$L$16"}</definedName>
    <definedName name="__NSO2" hidden="1">{"'Sheet1'!$L$16"}</definedName>
    <definedName name="__NSO2_1" localSheetId="0" hidden="1">{"'Sheet1'!$L$16"}</definedName>
    <definedName name="__NSO2_1" hidden="1">{"'Sheet1'!$L$16"}</definedName>
    <definedName name="__NSO2_1_1" localSheetId="0" hidden="1">{"'Sheet1'!$L$16"}</definedName>
    <definedName name="__NSO2_1_1" hidden="1">{"'Sheet1'!$L$16"}</definedName>
    <definedName name="__NSO2_1_1_1" localSheetId="0" hidden="1">{"'Sheet1'!$L$16"}</definedName>
    <definedName name="__NSO2_1_1_1" hidden="1">{"'Sheet1'!$L$16"}</definedName>
    <definedName name="__NSO2_1_1_2" localSheetId="0" hidden="1">{"'Sheet1'!$L$16"}</definedName>
    <definedName name="__NSO2_1_1_2" hidden="1">{"'Sheet1'!$L$16"}</definedName>
    <definedName name="__NSO2_1_2" localSheetId="0" hidden="1">{"'Sheet1'!$L$16"}</definedName>
    <definedName name="__NSO2_1_2" hidden="1">{"'Sheet1'!$L$16"}</definedName>
    <definedName name="__NSO2_1_3" localSheetId="0" hidden="1">{"'Sheet1'!$L$16"}</definedName>
    <definedName name="__NSO2_1_3" hidden="1">{"'Sheet1'!$L$16"}</definedName>
    <definedName name="__NSO2_2" localSheetId="0" hidden="1">{"'Sheet1'!$L$16"}</definedName>
    <definedName name="__NSO2_2" hidden="1">{"'Sheet1'!$L$16"}</definedName>
    <definedName name="__NSO2_2_1" localSheetId="0" hidden="1">{"'Sheet1'!$L$16"}</definedName>
    <definedName name="__NSO2_2_1" hidden="1">{"'Sheet1'!$L$16"}</definedName>
    <definedName name="__NSO2_2_2" localSheetId="0" hidden="1">{"'Sheet1'!$L$16"}</definedName>
    <definedName name="__NSO2_2_2" hidden="1">{"'Sheet1'!$L$16"}</definedName>
    <definedName name="__NSO2_3" localSheetId="0" hidden="1">{"'Sheet1'!$L$16"}</definedName>
    <definedName name="__NSO2_3" hidden="1">{"'Sheet1'!$L$16"}</definedName>
    <definedName name="__NSO2_4" localSheetId="0" hidden="1">{"'Sheet1'!$L$16"}</definedName>
    <definedName name="__NSO2_4" hidden="1">{"'Sheet1'!$L$16"}</definedName>
    <definedName name="__NSO2_5" localSheetId="0" hidden="1">{"'Sheet1'!$L$16"}</definedName>
    <definedName name="__NSO2_5" hidden="1">{"'Sheet1'!$L$16"}</definedName>
    <definedName name="__NSO23" localSheetId="0" hidden="1">{"'Sheet1'!$L$16"}</definedName>
    <definedName name="__NSO23" hidden="1">{"'Sheet1'!$L$16"}</definedName>
    <definedName name="__NSO3" localSheetId="0" hidden="1">{"'Sheet1'!$L$16"}</definedName>
    <definedName name="__NSO3" hidden="1">{"'Sheet1'!$L$16"}</definedName>
    <definedName name="__nso3_1" localSheetId="0" hidden="1">{"'Sheet1'!$L$16"}</definedName>
    <definedName name="__nso3_1" hidden="1">{"'Sheet1'!$L$16"}</definedName>
    <definedName name="__nso3_1_1" localSheetId="0" hidden="1">{"'Sheet1'!$L$16"}</definedName>
    <definedName name="__nso3_1_1" hidden="1">{"'Sheet1'!$L$16"}</definedName>
    <definedName name="__nso3_1_1_1" localSheetId="0" hidden="1">{"'Sheet1'!$L$16"}</definedName>
    <definedName name="__nso3_1_1_1" hidden="1">{"'Sheet1'!$L$16"}</definedName>
    <definedName name="__nso3_1_1_2" localSheetId="0" hidden="1">{"'Sheet1'!$L$16"}</definedName>
    <definedName name="__nso3_1_1_2" hidden="1">{"'Sheet1'!$L$16"}</definedName>
    <definedName name="__nso3_1_2" localSheetId="0" hidden="1">{"'Sheet1'!$L$16"}</definedName>
    <definedName name="__nso3_1_2" hidden="1">{"'Sheet1'!$L$16"}</definedName>
    <definedName name="__nso3_1_3" localSheetId="0" hidden="1">{"'Sheet1'!$L$16"}</definedName>
    <definedName name="__nso3_1_3" hidden="1">{"'Sheet1'!$L$16"}</definedName>
    <definedName name="__nso3_2" localSheetId="0" hidden="1">{"'Sheet1'!$L$16"}</definedName>
    <definedName name="__nso3_2" hidden="1">{"'Sheet1'!$L$16"}</definedName>
    <definedName name="__nso3_2_1" localSheetId="0" hidden="1">{"'Sheet1'!$L$16"}</definedName>
    <definedName name="__nso3_2_1" hidden="1">{"'Sheet1'!$L$16"}</definedName>
    <definedName name="__nso3_2_2" localSheetId="0" hidden="1">{"'Sheet1'!$L$16"}</definedName>
    <definedName name="__nso3_2_2" hidden="1">{"'Sheet1'!$L$16"}</definedName>
    <definedName name="__nso3_3" localSheetId="0" hidden="1">{"'Sheet1'!$L$16"}</definedName>
    <definedName name="__nso3_3" hidden="1">{"'Sheet1'!$L$16"}</definedName>
    <definedName name="__nso3_4" localSheetId="0" hidden="1">{"'Sheet1'!$L$16"}</definedName>
    <definedName name="__nso3_4" hidden="1">{"'Sheet1'!$L$16"}</definedName>
    <definedName name="__PA3" localSheetId="0" hidden="1">{"'Sheet1'!$L$16"}</definedName>
    <definedName name="__PA3" hidden="1">{"'Sheet1'!$L$16"}</definedName>
    <definedName name="__PA3_1" localSheetId="0" hidden="1">{"'Sheet1'!$L$16"}</definedName>
    <definedName name="__PA3_1" hidden="1">{"'Sheet1'!$L$16"}</definedName>
    <definedName name="__PA3_1_1" localSheetId="0" hidden="1">{"'Sheet1'!$L$16"}</definedName>
    <definedName name="__PA3_1_1" hidden="1">{"'Sheet1'!$L$16"}</definedName>
    <definedName name="__PA3_1_1_1" localSheetId="0" hidden="1">{"'Sheet1'!$L$16"}</definedName>
    <definedName name="__PA3_1_1_1" hidden="1">{"'Sheet1'!$L$16"}</definedName>
    <definedName name="__PA3_1_1_2" localSheetId="0" hidden="1">{"'Sheet1'!$L$16"}</definedName>
    <definedName name="__PA3_1_1_2" hidden="1">{"'Sheet1'!$L$16"}</definedName>
    <definedName name="__PA3_1_2" localSheetId="0" hidden="1">{"'Sheet1'!$L$16"}</definedName>
    <definedName name="__PA3_1_2" hidden="1">{"'Sheet1'!$L$16"}</definedName>
    <definedName name="__PA3_1_3" localSheetId="0" hidden="1">{"'Sheet1'!$L$16"}</definedName>
    <definedName name="__PA3_1_3" hidden="1">{"'Sheet1'!$L$16"}</definedName>
    <definedName name="__PA3_2" localSheetId="0" hidden="1">{"'Sheet1'!$L$16"}</definedName>
    <definedName name="__PA3_2" hidden="1">{"'Sheet1'!$L$16"}</definedName>
    <definedName name="__PA3_2_1" localSheetId="0" hidden="1">{"'Sheet1'!$L$16"}</definedName>
    <definedName name="__PA3_2_1" hidden="1">{"'Sheet1'!$L$16"}</definedName>
    <definedName name="__PA3_2_2" localSheetId="0" hidden="1">{"'Sheet1'!$L$16"}</definedName>
    <definedName name="__PA3_2_2" hidden="1">{"'Sheet1'!$L$16"}</definedName>
    <definedName name="__PA3_3" localSheetId="0" hidden="1">{"'Sheet1'!$L$16"}</definedName>
    <definedName name="__PA3_3" hidden="1">{"'Sheet1'!$L$16"}</definedName>
    <definedName name="__PA3_4" localSheetId="0" hidden="1">{"'Sheet1'!$L$16"}</definedName>
    <definedName name="__PA3_4" hidden="1">{"'Sheet1'!$L$16"}</definedName>
    <definedName name="__PUR6" localSheetId="0" hidden="1">{#N/A,#N/A,FALSE,"Sheet2"}</definedName>
    <definedName name="__PUR6" hidden="1">{#N/A,#N/A,FALSE,"Sheet2"}</definedName>
    <definedName name="__q1" localSheetId="0" hidden="1">{"'Sheet1'!$L$16"}</definedName>
    <definedName name="__q1" hidden="1">{"'Sheet1'!$L$16"}</definedName>
    <definedName name="__QUY3" localSheetId="0" hidden="1">{#N/A,#N/A,FALSE,"Sheet2"}</definedName>
    <definedName name="__QUY3" hidden="1">{#N/A,#N/A,FALSE,"Sheet2"}</definedName>
    <definedName name="__QUY4" localSheetId="0" hidden="1">{"'Sheet1'!$L$16"}</definedName>
    <definedName name="__QUY4" hidden="1">{"'Sheet1'!$L$16"}</definedName>
    <definedName name="__s1" localSheetId="0" hidden="1">{"'Sheet1'!$L$16"}</definedName>
    <definedName name="__s1" hidden="1">{"'Sheet1'!$L$16"}</definedName>
    <definedName name="__s2" localSheetId="0" hidden="1">{"'Sheet1'!$L$16"}</definedName>
    <definedName name="__s2" hidden="1">{"'Sheet1'!$L$16"}</definedName>
    <definedName name="__s3" localSheetId="0" hidden="1">{"'Sheet1'!$L$16"}</definedName>
    <definedName name="__s3" hidden="1">{"'Sheet1'!$L$16"}</definedName>
    <definedName name="__s4" localSheetId="0" hidden="1">{"'Sheet1'!$L$16"}</definedName>
    <definedName name="__s4" hidden="1">{"'Sheet1'!$L$16"}</definedName>
    <definedName name="__s5" localSheetId="0" hidden="1">{"'Sheet1'!$L$16"}</definedName>
    <definedName name="__s5" hidden="1">{"'Sheet1'!$L$16"}</definedName>
    <definedName name="__s6" localSheetId="0" hidden="1">{#N/A,#N/A,FALSE,"Chi tiÆt"}</definedName>
    <definedName name="__s6" hidden="1">{#N/A,#N/A,FALSE,"Chi tiÆt"}</definedName>
    <definedName name="__s7" localSheetId="0" hidden="1">{#N/A,#N/A,FALSE,"Chi tiÆt"}</definedName>
    <definedName name="__s7" hidden="1">{#N/A,#N/A,FALSE,"Chi tiÆt"}</definedName>
    <definedName name="__se1" localSheetId="0" hidden="1">{#N/A,#N/A,FALSE,"m66";#N/A,#N/A,FALSE,"m66"}</definedName>
    <definedName name="__se1" hidden="1">{#N/A,#N/A,FALSE,"m66";#N/A,#N/A,FALSE,"m66"}</definedName>
    <definedName name="__T01" hidden="1">#REF!</definedName>
    <definedName name="__T04" localSheetId="0" hidden="1">{#N/A,#N/A,FALSE,"CCTV"}</definedName>
    <definedName name="__T04" hidden="1">{#N/A,#N/A,FALSE,"CCTV"}</definedName>
    <definedName name="__t2" localSheetId="0" hidden="1">{"'Sheet1'!$L$16"}</definedName>
    <definedName name="__t2" hidden="1">{"'Sheet1'!$L$16"}</definedName>
    <definedName name="__t4" localSheetId="0" hidden="1">{"'Sheet1'!$L$16"}</definedName>
    <definedName name="__t4" hidden="1">{"'Sheet1'!$L$16"}</definedName>
    <definedName name="__t5" localSheetId="0" hidden="1">{"'Sheet1'!$L$16"}</definedName>
    <definedName name="__t5" hidden="1">{"'Sheet1'!$L$16"}</definedName>
    <definedName name="__t6" localSheetId="0" hidden="1">{"'Sheet1'!$L$16"}</definedName>
    <definedName name="__t6" hidden="1">{"'Sheet1'!$L$16"}</definedName>
    <definedName name="__t7" localSheetId="0" hidden="1">{"'Sheet1'!$L$16"}</definedName>
    <definedName name="__t7" hidden="1">{"'Sheet1'!$L$16"}</definedName>
    <definedName name="__t8" localSheetId="0" hidden="1">{#N/A,#N/A,FALSE,"Chi tiÆt"}</definedName>
    <definedName name="__t8" hidden="1">{#N/A,#N/A,FALSE,"Chi tiÆt"}</definedName>
    <definedName name="__t9" localSheetId="0" hidden="1">{"'Sheet1'!$L$16"}</definedName>
    <definedName name="__t9" hidden="1">{"'Sheet1'!$L$16"}</definedName>
    <definedName name="__thu1" localSheetId="0" hidden="1">{"'Sheet1'!$L$16"}</definedName>
    <definedName name="__thu1" hidden="1">{"'Sheet1'!$L$16"}</definedName>
    <definedName name="__thu1_1" localSheetId="0" hidden="1">{"'Sheet1'!$L$16"}</definedName>
    <definedName name="__thu1_1" hidden="1">{"'Sheet1'!$L$16"}</definedName>
    <definedName name="__thu1_1_1" localSheetId="0" hidden="1">{"'Sheet1'!$L$16"}</definedName>
    <definedName name="__thu1_1_1" hidden="1">{"'Sheet1'!$L$16"}</definedName>
    <definedName name="__thu1_1_1_1" localSheetId="0" hidden="1">{"'Sheet1'!$L$16"}</definedName>
    <definedName name="__thu1_1_1_1" hidden="1">{"'Sheet1'!$L$16"}</definedName>
    <definedName name="__thu1_1_1_2" localSheetId="0" hidden="1">{"'Sheet1'!$L$16"}</definedName>
    <definedName name="__thu1_1_1_2" hidden="1">{"'Sheet1'!$L$16"}</definedName>
    <definedName name="__thu1_1_2" localSheetId="0" hidden="1">{"'Sheet1'!$L$16"}</definedName>
    <definedName name="__thu1_1_2" hidden="1">{"'Sheet1'!$L$16"}</definedName>
    <definedName name="__thu1_1_3" localSheetId="0" hidden="1">{"'Sheet1'!$L$16"}</definedName>
    <definedName name="__thu1_1_3" hidden="1">{"'Sheet1'!$L$16"}</definedName>
    <definedName name="__thu1_2" localSheetId="0" hidden="1">{"'Sheet1'!$L$16"}</definedName>
    <definedName name="__thu1_2" hidden="1">{"'Sheet1'!$L$16"}</definedName>
    <definedName name="__thu1_2_1" localSheetId="0" hidden="1">{"'Sheet1'!$L$16"}</definedName>
    <definedName name="__thu1_2_1" hidden="1">{"'Sheet1'!$L$16"}</definedName>
    <definedName name="__thu1_2_2" localSheetId="0" hidden="1">{"'Sheet1'!$L$16"}</definedName>
    <definedName name="__thu1_2_2" hidden="1">{"'Sheet1'!$L$16"}</definedName>
    <definedName name="__thu1_3" localSheetId="0" hidden="1">{"'Sheet1'!$L$16"}</definedName>
    <definedName name="__thu1_3" hidden="1">{"'Sheet1'!$L$16"}</definedName>
    <definedName name="__thu1_4" localSheetId="0" hidden="1">{"'Sheet1'!$L$16"}</definedName>
    <definedName name="__thu1_4" hidden="1">{"'Sheet1'!$L$16"}</definedName>
    <definedName name="__thu2" localSheetId="0" hidden="1">{"'Sheet1'!$L$16"}</definedName>
    <definedName name="__thu2" hidden="1">{"'Sheet1'!$L$16"}</definedName>
    <definedName name="__thu2_1" localSheetId="0" hidden="1">{"'Sheet1'!$L$16"}</definedName>
    <definedName name="__thu2_1" hidden="1">{"'Sheet1'!$L$16"}</definedName>
    <definedName name="__thu2_1_1" localSheetId="0" hidden="1">{"'Sheet1'!$L$16"}</definedName>
    <definedName name="__thu2_1_1" hidden="1">{"'Sheet1'!$L$16"}</definedName>
    <definedName name="__thu2_1_1_1" localSheetId="0" hidden="1">{"'Sheet1'!$L$16"}</definedName>
    <definedName name="__thu2_1_1_1" hidden="1">{"'Sheet1'!$L$16"}</definedName>
    <definedName name="__thu2_1_1_2" localSheetId="0" hidden="1">{"'Sheet1'!$L$16"}</definedName>
    <definedName name="__thu2_1_1_2" hidden="1">{"'Sheet1'!$L$16"}</definedName>
    <definedName name="__thu2_1_2" localSheetId="0" hidden="1">{"'Sheet1'!$L$16"}</definedName>
    <definedName name="__thu2_1_2" hidden="1">{"'Sheet1'!$L$16"}</definedName>
    <definedName name="__thu2_1_3" localSheetId="0" hidden="1">{"'Sheet1'!$L$16"}</definedName>
    <definedName name="__thu2_1_3" hidden="1">{"'Sheet1'!$L$16"}</definedName>
    <definedName name="__thu2_2" localSheetId="0" hidden="1">{"'Sheet1'!$L$16"}</definedName>
    <definedName name="__thu2_2" hidden="1">{"'Sheet1'!$L$16"}</definedName>
    <definedName name="__thu2_2_1" localSheetId="0" hidden="1">{"'Sheet1'!$L$16"}</definedName>
    <definedName name="__thu2_2_1" hidden="1">{"'Sheet1'!$L$16"}</definedName>
    <definedName name="__thu2_2_2" localSheetId="0" hidden="1">{"'Sheet1'!$L$16"}</definedName>
    <definedName name="__thu2_2_2" hidden="1">{"'Sheet1'!$L$16"}</definedName>
    <definedName name="__thu2_3" localSheetId="0" hidden="1">{"'Sheet1'!$L$16"}</definedName>
    <definedName name="__thu2_3" hidden="1">{"'Sheet1'!$L$16"}</definedName>
    <definedName name="__thu2_4" localSheetId="0" hidden="1">{"'Sheet1'!$L$16"}</definedName>
    <definedName name="__thu2_4" hidden="1">{"'Sheet1'!$L$16"}</definedName>
    <definedName name="__thu4" localSheetId="0" hidden="1">{"'Sheet1'!$L$16"}</definedName>
    <definedName name="__thu4" hidden="1">{"'Sheet1'!$L$16"}</definedName>
    <definedName name="__thu4_1" localSheetId="0" hidden="1">{"'Sheet1'!$L$16"}</definedName>
    <definedName name="__thu4_1" hidden="1">{"'Sheet1'!$L$16"}</definedName>
    <definedName name="__thu4_1_1" localSheetId="0" hidden="1">{"'Sheet1'!$L$16"}</definedName>
    <definedName name="__thu4_1_1" hidden="1">{"'Sheet1'!$L$16"}</definedName>
    <definedName name="__thu4_1_1_1" localSheetId="0" hidden="1">{"'Sheet1'!$L$16"}</definedName>
    <definedName name="__thu4_1_1_1" hidden="1">{"'Sheet1'!$L$16"}</definedName>
    <definedName name="__thu4_1_1_2" localSheetId="0" hidden="1">{"'Sheet1'!$L$16"}</definedName>
    <definedName name="__thu4_1_1_2" hidden="1">{"'Sheet1'!$L$16"}</definedName>
    <definedName name="__thu4_1_2" localSheetId="0" hidden="1">{"'Sheet1'!$L$16"}</definedName>
    <definedName name="__thu4_1_2" hidden="1">{"'Sheet1'!$L$16"}</definedName>
    <definedName name="__thu4_1_3" localSheetId="0" hidden="1">{"'Sheet1'!$L$16"}</definedName>
    <definedName name="__thu4_1_3" hidden="1">{"'Sheet1'!$L$16"}</definedName>
    <definedName name="__thu4_2" localSheetId="0" hidden="1">{"'Sheet1'!$L$16"}</definedName>
    <definedName name="__thu4_2" hidden="1">{"'Sheet1'!$L$16"}</definedName>
    <definedName name="__thu4_2_1" localSheetId="0" hidden="1">{"'Sheet1'!$L$16"}</definedName>
    <definedName name="__thu4_2_1" hidden="1">{"'Sheet1'!$L$16"}</definedName>
    <definedName name="__thu4_2_2" localSheetId="0" hidden="1">{"'Sheet1'!$L$16"}</definedName>
    <definedName name="__thu4_2_2" hidden="1">{"'Sheet1'!$L$16"}</definedName>
    <definedName name="__thu4_3" localSheetId="0" hidden="1">{"'Sheet1'!$L$16"}</definedName>
    <definedName name="__thu4_3" hidden="1">{"'Sheet1'!$L$16"}</definedName>
    <definedName name="__thu4_4" localSheetId="0" hidden="1">{"'Sheet1'!$L$16"}</definedName>
    <definedName name="__thu4_4" hidden="1">{"'Sheet1'!$L$16"}</definedName>
    <definedName name="__thu5" localSheetId="0" hidden="1">{"'Sheet1'!$L$16"}</definedName>
    <definedName name="__thu5" hidden="1">{"'Sheet1'!$L$16"}</definedName>
    <definedName name="__thu5_1" localSheetId="0" hidden="1">{"'Sheet1'!$L$16"}</definedName>
    <definedName name="__thu5_1" hidden="1">{"'Sheet1'!$L$16"}</definedName>
    <definedName name="__thu5_1_1" localSheetId="0" hidden="1">{"'Sheet1'!$L$16"}</definedName>
    <definedName name="__thu5_1_1" hidden="1">{"'Sheet1'!$L$16"}</definedName>
    <definedName name="__thu5_1_1_1" localSheetId="0" hidden="1">{"'Sheet1'!$L$16"}</definedName>
    <definedName name="__thu5_1_1_1" hidden="1">{"'Sheet1'!$L$16"}</definedName>
    <definedName name="__thu5_1_1_2" localSheetId="0" hidden="1">{"'Sheet1'!$L$16"}</definedName>
    <definedName name="__thu5_1_1_2" hidden="1">{"'Sheet1'!$L$16"}</definedName>
    <definedName name="__thu5_1_2" localSheetId="0" hidden="1">{"'Sheet1'!$L$16"}</definedName>
    <definedName name="__thu5_1_2" hidden="1">{"'Sheet1'!$L$16"}</definedName>
    <definedName name="__thu5_1_3" localSheetId="0" hidden="1">{"'Sheet1'!$L$16"}</definedName>
    <definedName name="__thu5_1_3" hidden="1">{"'Sheet1'!$L$16"}</definedName>
    <definedName name="__thu5_2" localSheetId="0" hidden="1">{"'Sheet1'!$L$16"}</definedName>
    <definedName name="__thu5_2" hidden="1">{"'Sheet1'!$L$16"}</definedName>
    <definedName name="__thu5_2_1" localSheetId="0" hidden="1">{"'Sheet1'!$L$16"}</definedName>
    <definedName name="__thu5_2_1" hidden="1">{"'Sheet1'!$L$16"}</definedName>
    <definedName name="__thu5_2_2" localSheetId="0" hidden="1">{"'Sheet1'!$L$16"}</definedName>
    <definedName name="__thu5_2_2" hidden="1">{"'Sheet1'!$L$16"}</definedName>
    <definedName name="__thu5_3" localSheetId="0" hidden="1">{"'Sheet1'!$L$16"}</definedName>
    <definedName name="__thu5_3" hidden="1">{"'Sheet1'!$L$16"}</definedName>
    <definedName name="__thu5_4" localSheetId="0" hidden="1">{"'Sheet1'!$L$16"}</definedName>
    <definedName name="__thu5_4" hidden="1">{"'Sheet1'!$L$16"}</definedName>
    <definedName name="__u18" localSheetId="0" hidden="1">{"Tages_D",#N/A,FALSE,"Tagesbericht";"Tages_PL",#N/A,FALSE,"Tagesbericht"}</definedName>
    <definedName name="__u18" hidden="1">{"Tages_D",#N/A,FALSE,"Tagesbericht";"Tages_PL",#N/A,FALSE,"Tagesbericht"}</definedName>
    <definedName name="__u20" localSheetId="0" hidden="1">{"fleisch",#N/A,FALSE,"WG HK";"food",#N/A,FALSE,"WG HK";"hartwaren",#N/A,FALSE,"WG HK";"weichwaren",#N/A,FALSE,"WG HK"}</definedName>
    <definedName name="__u20" hidden="1">{"fleisch",#N/A,FALSE,"WG HK";"food",#N/A,FALSE,"WG HK";"hartwaren",#N/A,FALSE,"WG HK";"weichwaren",#N/A,FALSE,"WG HK"}</definedName>
    <definedName name="__U3" localSheetId="0" hidden="1">{#N/A,#N/A,FALSE,"Aging Summary";#N/A,#N/A,FALSE,"Ratio Analysis";#N/A,#N/A,FALSE,"Test 120 Day Accts";#N/A,#N/A,FALSE,"Tickmarks"}</definedName>
    <definedName name="__U3" hidden="1">{#N/A,#N/A,FALSE,"Aging Summary";#N/A,#N/A,FALSE,"Ratio Analysis";#N/A,#N/A,FALSE,"Test 120 Day Accts";#N/A,#N/A,FALSE,"Tickmarks"}</definedName>
    <definedName name="__VL1" localSheetId="0" hidden="1">{"'Sheet1'!$L$16"}</definedName>
    <definedName name="__VL1" hidden="1">{"'Sheet1'!$L$16"}</definedName>
    <definedName name="__VL12" localSheetId="0" hidden="1">{"'Sheet1'!$L$16"}</definedName>
    <definedName name="__VL12" hidden="1">{"'Sheet1'!$L$16"}</definedName>
    <definedName name="__VL123" localSheetId="0" hidden="1">{"'Sheet1'!$L$16"}</definedName>
    <definedName name="__VL123" hidden="1">{"'Sheet1'!$L$16"}</definedName>
    <definedName name="__VL12346" localSheetId="0" hidden="1">{"'Sheet1'!$L$16"}</definedName>
    <definedName name="__VL12346" hidden="1">{"'Sheet1'!$L$16"}</definedName>
    <definedName name="__VP06" localSheetId="0" hidden="1">{"'Sheet1'!$L$16"}</definedName>
    <definedName name="__VP06" hidden="1">{"'Sheet1'!$L$16"}</definedName>
    <definedName name="__w2" localSheetId="0" hidden="1">{"'Sheet1'!$L$16"}</definedName>
    <definedName name="__w2" hidden="1">{"'Sheet1'!$L$16"}</definedName>
    <definedName name="__w3" localSheetId="0" hidden="1">{"'Sheet1'!$L$16"}</definedName>
    <definedName name="__w3" hidden="1">{"'Sheet1'!$L$16"}</definedName>
    <definedName name="__w4" localSheetId="0" hidden="1">{"'Sheet1'!$L$16"}</definedName>
    <definedName name="__w4" hidden="1">{"'Sheet1'!$L$16"}</definedName>
    <definedName name="__w5" localSheetId="0" hidden="1">{"'Sheet1'!$L$16"}</definedName>
    <definedName name="__w5" hidden="1">{"'Sheet1'!$L$16"}</definedName>
    <definedName name="__w6" localSheetId="0" hidden="1">{#N/A,#N/A,FALSE,"Chi tiÆt"}</definedName>
    <definedName name="__w6" hidden="1">{#N/A,#N/A,FALSE,"Chi tiÆt"}</definedName>
    <definedName name="__w8" localSheetId="0" hidden="1">{"'Sheet1'!$L$16"}</definedName>
    <definedName name="__w8" hidden="1">{"'Sheet1'!$L$16"}</definedName>
    <definedName name="__w9" localSheetId="0" hidden="1">{"'Sheet1'!$L$16"}</definedName>
    <definedName name="__w9" hidden="1">{"'Sheet1'!$L$16"}</definedName>
    <definedName name="__wrn1" localSheetId="0" hidden="1">{#N/A,#N/A,FALSE,"SPLIT1";#N/A,#N/A,FALSE,"SPLIT2";#N/A,#N/A,FALSE,"TELEX";#N/A,#N/A,FALSE,"TELEX"}</definedName>
    <definedName name="__wrn1" hidden="1">{#N/A,#N/A,FALSE,"SPLIT1";#N/A,#N/A,FALSE,"SPLIT2";#N/A,#N/A,FALSE,"TELEX";#N/A,#N/A,FALSE,"TELEX"}</definedName>
    <definedName name="__WW2" localSheetId="0" hidden="1">{"'Sheet1'!$L$16"}</definedName>
    <definedName name="__WW2" hidden="1">{"'Sheet1'!$L$16"}</definedName>
    <definedName name="_1__123Graph_AChart_1A" hidden="1">#REF!</definedName>
    <definedName name="_1__123Graph_ADIAGRAMM_3" hidden="1">#REF!</definedName>
    <definedName name="_1__123Graph_ATEILM_RKTE" hidden="1">#REF!</definedName>
    <definedName name="_1__FDSAUDITLINK__" localSheetId="0" hidden="1">{"fdsup://IBCentral/FAT Viewer?action=UPDATE&amp;creator=factset&amp;DOC_NAME=fat:reuters_annual_source_window.fat&amp;display_string=Audit&amp;DYN_ARGS=TRUE&amp;VAR:ID1=81106510&amp;VAR:RCODE=FIBCEBIT&amp;VAR:SDATE=20111299&amp;VAR:FREQ=Y&amp;VAR:RELITEM=RF&amp;VAR:CURRENCY=USD&amp;VAR:CURRSOURCE=EX","SHARE&amp;VAR:NATFREQ=ANNUAL&amp;VAR:RFIELD=FINALIZED&amp;VAR:DB_TYPE=NR&amp;VAR:UNITS=M&amp;window=popup&amp;width=450&amp;height=300&amp;START_MAXIMIZED=FALSE"}</definedName>
    <definedName name="_1__FDSAUDITLINK__" hidden="1">{"fdsup://IBCentral/FAT Viewer?action=UPDATE&amp;creator=factset&amp;DOC_NAME=fat:reuters_annual_source_window.fat&amp;display_string=Audit&amp;DYN_ARGS=TRUE&amp;VAR:ID1=81106510&amp;VAR:RCODE=FIBCEBIT&amp;VAR:SDATE=20111299&amp;VAR:FREQ=Y&amp;VAR:RELITEM=RF&amp;VAR:CURRENCY=USD&amp;VAR:CURRSOURCE=EX","SHARE&amp;VAR:NATFREQ=ANNUAL&amp;VAR:RFIELD=FINALIZED&amp;VAR:DB_TYPE=NR&amp;VAR:UNITS=M&amp;window=popup&amp;width=450&amp;height=300&amp;START_MAXIMIZED=FALSE"}</definedName>
    <definedName name="_1_?" hidden="1">#REF!</definedName>
    <definedName name="_10__123Graph_AChart_1AJ" hidden="1">#REF!</definedName>
    <definedName name="_10__123Graph_DDIAGRAMM_3" hidden="1">#REF!</definedName>
    <definedName name="_10__FDSAUDITLINK__" localSheetId="0" hidden="1">{"fdsup://directions/FAT Viewer?action=UPDATE&amp;creator=factset&amp;DYN_ARGS=TRUE&amp;DOC_NAME=FAT:FQL_AUDITING_CLIENT_TEMPLATE.FAT&amp;display_string=Audit&amp;VAR:KEY=KDCPCRGJOX&amp;VAR:QUERY=RkZfRU5UUlBSX1ZBTF9EQUlMWSg0MDc0MywsLCwsJ0RJTCcp&amp;WINDOW=FIRST_POPUP&amp;HEIGHT=450&amp;WIDTH=","450&amp;START_MAXIMIZED=FALSE&amp;VAR:CALENDAR=US&amp;VAR:SYMBOL=CVD&amp;VAR:INDEX=0"}</definedName>
    <definedName name="_10__FDSAUDITLINK__" hidden="1">{"fdsup://directions/FAT Viewer?action=UPDATE&amp;creator=factset&amp;DYN_ARGS=TRUE&amp;DOC_NAME=FAT:FQL_AUDITING_CLIENT_TEMPLATE.FAT&amp;display_string=Audit&amp;VAR:KEY=KDCPCRGJOX&amp;VAR:QUERY=RkZfRU5UUlBSX1ZBTF9EQUlMWSg0MDc0MywsLCwsJ0RJTCcp&amp;WINDOW=FIRST_POPUP&amp;HEIGHT=450&amp;WIDTH=","450&amp;START_MAXIMIZED=FALSE&amp;VAR:CALENDAR=US&amp;VAR:SYMBOL=CVD&amp;VAR:INDEX=0"}</definedName>
    <definedName name="_100__123Graph_EGRAFICO_20" hidden="1">#REF!</definedName>
    <definedName name="_100__FDSAUDITLINK__" localSheetId="0" hidden="1">{"fdsup://Directions/FactSet Auditing Viewer?action=AUDIT_VALUE&amp;DB=129&amp;ID1=91391510&amp;VALUEID=01001&amp;SDATE=2011&amp;PERIODTYPE=ANN_STD&amp;SCFT=3&amp;window=popup_no_bar&amp;width=385&amp;height=120&amp;START_MAXIMIZED=FALSE&amp;creator=factset&amp;display_string=Audit"}</definedName>
    <definedName name="_100__FDSAUDITLINK__" hidden="1">{"fdsup://Directions/FactSet Auditing Viewer?action=AUDIT_VALUE&amp;DB=129&amp;ID1=91391510&amp;VALUEID=01001&amp;SDATE=2011&amp;PERIODTYPE=ANN_STD&amp;SCFT=3&amp;window=popup_no_bar&amp;width=385&amp;height=120&amp;START_MAXIMIZED=FALSE&amp;creator=factset&amp;display_string=Audit"}</definedName>
    <definedName name="_10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__123Graph_FChart_1B" hidden="1">#REF!</definedName>
    <definedName name="_101__FDSAUDITLINK__" localSheetId="0" hidden="1">{"fdsup://directions/FAT Viewer?action=UPDATE&amp;creator=factset&amp;DYN_ARGS=TRUE&amp;DOC_NAME=FAT:FQL_AUDITING_CLIENT_TEMPLATE.FAT&amp;display_string=Audit&amp;VAR:KEY=UZOZGRKXKL&amp;VAR:QUERY=RkZfRUJJVERBX09QRVIoQU5OLDAp&amp;WINDOW=FIRST_POPUP&amp;HEIGHT=450&amp;WIDTH=450&amp;START_MAXIMIZED=","FALSE&amp;VAR:CALENDAR=US&amp;VAR:SYMBOL=UTI&amp;VAR:INDEX=0"}</definedName>
    <definedName name="_101__FDSAUDITLINK__" hidden="1">{"fdsup://directions/FAT Viewer?action=UPDATE&amp;creator=factset&amp;DYN_ARGS=TRUE&amp;DOC_NAME=FAT:FQL_AUDITING_CLIENT_TEMPLATE.FAT&amp;display_string=Audit&amp;VAR:KEY=UZOZGRKXKL&amp;VAR:QUERY=RkZfRUJJVERBX09QRVIoQU5OLDAp&amp;WINDOW=FIRST_POPUP&amp;HEIGHT=450&amp;WIDTH=450&amp;START_MAXIMIZED=","FALSE&amp;VAR:CALENDAR=US&amp;VAR:SYMBOL=UTI&amp;VAR:INDEX=0"}</definedName>
    <definedName name="_10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__123Graph_FGRAFICO_20" hidden="1">#REF!</definedName>
    <definedName name="_102__FDSAUDITLINK__" localSheetId="0" hidden="1">{"fdsup://directions/FAT Viewer?action=UPDATE&amp;creator=factset&amp;DYN_ARGS=TRUE&amp;DOC_NAME=FAT:FQL_AUDITING_CLIENT_TEMPLATE.FAT&amp;display_string=Audit&amp;VAR:KEY=KNYZOXGHUL&amp;VAR:QUERY=RkZfTkVUX0lOQyhBTk4sMCk=&amp;WINDOW=FIRST_POPUP&amp;HEIGHT=450&amp;WIDTH=450&amp;START_MAXIMIZED=FALS","E&amp;VAR:CALENDAR=US&amp;VAR:SYMBOL=UTI&amp;VAR:INDEX=0"}</definedName>
    <definedName name="_102__FDSAUDITLINK__" hidden="1">{"fdsup://directions/FAT Viewer?action=UPDATE&amp;creator=factset&amp;DYN_ARGS=TRUE&amp;DOC_NAME=FAT:FQL_AUDITING_CLIENT_TEMPLATE.FAT&amp;display_string=Audit&amp;VAR:KEY=KNYZOXGHUL&amp;VAR:QUERY=RkZfTkVUX0lOQyhBTk4sMCk=&amp;WINDOW=FIRST_POPUP&amp;HEIGHT=450&amp;WIDTH=450&amp;START_MAXIMIZED=FALS","E&amp;VAR:CALENDAR=US&amp;VAR:SYMBOL=UTI&amp;VAR:INDEX=0"}</definedName>
    <definedName name="_10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__123Graph_LBL_AGRAFICO_20" hidden="1">#REF!</definedName>
    <definedName name="_103__FDSAUDITLINK__" localSheetId="0" hidden="1">{"fdsup://Directions/FactSet Auditing Viewer?action=AUDIT_VALUE&amp;DB=129&amp;ID1=565478&amp;VALUEID=01001&amp;SDATE=2011&amp;PERIODTYPE=ANN_STD&amp;SCFT=3&amp;window=popup_no_bar&amp;width=385&amp;height=120&amp;START_MAXIMIZED=FALSE&amp;creator=factset&amp;display_string=Audit"}</definedName>
    <definedName name="_103__FDSAUDITLINK__" hidden="1">{"fdsup://Directions/FactSet Auditing Viewer?action=AUDIT_VALUE&amp;DB=129&amp;ID1=565478&amp;VALUEID=01001&amp;SDATE=2011&amp;PERIODTYPE=ANN_STD&amp;SCFT=3&amp;window=popup_no_bar&amp;width=385&amp;height=120&amp;START_MAXIMIZED=FALSE&amp;creator=factset&amp;display_string=Audit"}</definedName>
    <definedName name="_10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__123Graph_LBL_BGRAFICO_20" hidden="1">#REF!</definedName>
    <definedName name="_104__FDSAUDITLINK__" localSheetId="0" hidden="1">{"fdsup://directions/FAT Viewer?action=UPDATE&amp;creator=factset&amp;DYN_ARGS=TRUE&amp;DOC_NAME=FAT:FQL_AUDITING_CLIENT_TEMPLATE.FAT&amp;display_string=Audit&amp;VAR:KEY=UFOPSRMZEV&amp;VAR:QUERY=RkZfRUJJVERBX09QRVIoQU5OLDAp&amp;WINDOW=FIRST_POPUP&amp;HEIGHT=450&amp;WIDTH=450&amp;START_MAXIMIZED=","FALSE&amp;VAR:CALENDAR=US&amp;VAR:SYMBOL=565478&amp;VAR:INDEX=0"}</definedName>
    <definedName name="_104__FDSAUDITLINK__" hidden="1">{"fdsup://directions/FAT Viewer?action=UPDATE&amp;creator=factset&amp;DYN_ARGS=TRUE&amp;DOC_NAME=FAT:FQL_AUDITING_CLIENT_TEMPLATE.FAT&amp;display_string=Audit&amp;VAR:KEY=UFOPSRMZEV&amp;VAR:QUERY=RkZfRUJJVERBX09QRVIoQU5OLDAp&amp;WINDOW=FIRST_POPUP&amp;HEIGHT=450&amp;WIDTH=450&amp;START_MAXIMIZED=","FALSE&amp;VAR:CALENDAR=US&amp;VAR:SYMBOL=565478&amp;VAR:INDEX=0"}</definedName>
    <definedName name="_10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__123Graph_LBL_CGRAFICO_20" hidden="1">#REF!</definedName>
    <definedName name="_105__FDSAUDITLINK__" localSheetId="0" hidden="1">{"fdsup://directions/FAT Viewer?action=UPDATE&amp;creator=factset&amp;DYN_ARGS=TRUE&amp;DOC_NAME=FAT:FQL_AUDITING_CLIENT_TEMPLATE.FAT&amp;display_string=Audit&amp;VAR:KEY=KJOPUHUJSD&amp;VAR:QUERY=RkZfTkVUX0lOQyhBTk4sMCk=&amp;WINDOW=FIRST_POPUP&amp;HEIGHT=450&amp;WIDTH=450&amp;START_MAXIMIZED=FALS","E&amp;VAR:CALENDAR=US&amp;VAR:SYMBOL=565478&amp;VAR:INDEX=0"}</definedName>
    <definedName name="_105__FDSAUDITLINK__" hidden="1">{"fdsup://directions/FAT Viewer?action=UPDATE&amp;creator=factset&amp;DYN_ARGS=TRUE&amp;DOC_NAME=FAT:FQL_AUDITING_CLIENT_TEMPLATE.FAT&amp;display_string=Audit&amp;VAR:KEY=KJOPUHUJSD&amp;VAR:QUERY=RkZfTkVUX0lOQyhBTk4sMCk=&amp;WINDOW=FIRST_POPUP&amp;HEIGHT=450&amp;WIDTH=450&amp;START_MAXIMIZED=FALS","E&amp;VAR:CALENDAR=US&amp;VAR:SYMBOL=565478&amp;VAR:INDEX=0"}</definedName>
    <definedName name="_10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__123Graph_LBL_DGRAFICO_20" hidden="1">#REF!</definedName>
    <definedName name="_106__FDSAUDITLINK__" localSheetId="0" hidden="1">{"fdsup://Directions/FactSet Auditing Viewer?action=AUDIT_VALUE&amp;DB=129&amp;ID1=565478&amp;VALUEID=01001&amp;SDATE=2011&amp;PERIODTYPE=ANN_STD&amp;SCFT=3&amp;window=popup_no_bar&amp;width=385&amp;height=120&amp;START_MAXIMIZED=FALSE&amp;creator=factset&amp;display_string=Audit"}</definedName>
    <definedName name="_106__FDSAUDITLINK__" hidden="1">{"fdsup://Directions/FactSet Auditing Viewer?action=AUDIT_VALUE&amp;DB=129&amp;ID1=565478&amp;VALUEID=01001&amp;SDATE=2011&amp;PERIODTYPE=ANN_STD&amp;SCFT=3&amp;window=popup_no_bar&amp;width=385&amp;height=120&amp;START_MAXIMIZED=FALSE&amp;creator=factset&amp;display_string=Audit"}</definedName>
    <definedName name="_10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__123Graph_LBL_EGRAFICO_20" hidden="1">#REF!</definedName>
    <definedName name="_107__FDSAUDITLINK__" localSheetId="0" hidden="1">{"fdsup://directions/FAT Viewer?action=UPDATE&amp;creator=factset&amp;DYN_ARGS=TRUE&amp;DOC_NAME=FAT:FQL_AUDITING_CLIENT_TEMPLATE.FAT&amp;display_string=Audit&amp;VAR:KEY=OHQNGTWPAP&amp;VAR:QUERY=RkZfRUJJVERBX09QRVIoQU5OLDAp&amp;WINDOW=FIRST_POPUP&amp;HEIGHT=450&amp;WIDTH=450&amp;START_MAXIMIZED=","FALSE&amp;VAR:CALENDAR=US&amp;VAR:SYMBOL=565478&amp;VAR:INDEX=0"}</definedName>
    <definedName name="_107__FDSAUDITLINK__" hidden="1">{"fdsup://directions/FAT Viewer?action=UPDATE&amp;creator=factset&amp;DYN_ARGS=TRUE&amp;DOC_NAME=FAT:FQL_AUDITING_CLIENT_TEMPLATE.FAT&amp;display_string=Audit&amp;VAR:KEY=OHQNGTWPAP&amp;VAR:QUERY=RkZfRUJJVERBX09QRVIoQU5OLDAp&amp;WINDOW=FIRST_POPUP&amp;HEIGHT=450&amp;WIDTH=450&amp;START_MAXIMIZED=","FALSE&amp;VAR:CALENDAR=US&amp;VAR:SYMBOL=565478&amp;VAR:INDEX=0"}</definedName>
    <definedName name="_10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__123Graph_LBL_FGRAFICO_20" hidden="1">#REF!</definedName>
    <definedName name="_108__FDSAUDITLINK__" localSheetId="0" hidden="1">{"fdsup://directions/FAT Viewer?action=UPDATE&amp;creator=factset&amp;DYN_ARGS=TRUE&amp;DOC_NAME=FAT:FQL_AUDITING_CLIENT_TEMPLATE.FAT&amp;display_string=Audit&amp;VAR:KEY=UZQBEXCTYN&amp;VAR:QUERY=RkZfTkVUX0lOQyhBTk4sMCk=&amp;WINDOW=FIRST_POPUP&amp;HEIGHT=450&amp;WIDTH=450&amp;START_MAXIMIZED=FALS","E&amp;VAR:CALENDAR=US&amp;VAR:SYMBOL=565478&amp;VAR:INDEX=0"}</definedName>
    <definedName name="_108__FDSAUDITLINK__" hidden="1">{"fdsup://directions/FAT Viewer?action=UPDATE&amp;creator=factset&amp;DYN_ARGS=TRUE&amp;DOC_NAME=FAT:FQL_AUDITING_CLIENT_TEMPLATE.FAT&amp;display_string=Audit&amp;VAR:KEY=UZQBEXCTYN&amp;VAR:QUERY=RkZfTkVUX0lOQyhBTk4sMCk=&amp;WINDOW=FIRST_POPUP&amp;HEIGHT=450&amp;WIDTH=450&amp;START_MAXIMIZED=FALS","E&amp;VAR:CALENDAR=US&amp;VAR:SYMBOL=565478&amp;VAR:INDEX=0"}</definedName>
    <definedName name="_10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9__123Graph_XGRAFICO_8" hidden="1">#REF!</definedName>
    <definedName name="_109__FDSAUDITLINK__" localSheetId="0" hidden="1">{"fdsup://directions/FAT Viewer?action=UPDATE&amp;creator=factset&amp;DYN_ARGS=TRUE&amp;DOC_NAME=FAT:FQL_AUDITING_CLIENT_TEMPLATE.FAT&amp;display_string=Audit&amp;VAR:KEY=RCHCFOZQTU&amp;VAR:QUERY=RkZfRU5UUlBSX1ZBTF9EQUlMWSgwLCwsLCwnRElMJyk=&amp;WINDOW=FIRST_POPUP&amp;HEIGHT=450&amp;WIDTH=450&amp;","START_MAXIMIZED=FALSE&amp;VAR:CALENDAR=US&amp;VAR:SYMBOL=565478&amp;VAR:INDEX=0"}</definedName>
    <definedName name="_109__FDSAUDITLINK__" hidden="1">{"fdsup://directions/FAT Viewer?action=UPDATE&amp;creator=factset&amp;DYN_ARGS=TRUE&amp;DOC_NAME=FAT:FQL_AUDITING_CLIENT_TEMPLATE.FAT&amp;display_string=Audit&amp;VAR:KEY=RCHCFOZQTU&amp;VAR:QUERY=RkZfRU5UUlBSX1ZBTF9EQUlMWSgwLCwsLCwnRElMJyk=&amp;WINDOW=FIRST_POPUP&amp;HEIGHT=450&amp;WIDTH=450&amp;","START_MAXIMIZED=FALSE&amp;VAR:CALENDAR=US&amp;VAR:SYMBOL=565478&amp;VAR:INDEX=0"}</definedName>
    <definedName name="_1090__FDSAUDITLINK__" localSheetId="0" hidden="1">{"fdsup:app=SCRIPT&amp;creator=factset&amp;CMD=INSTRUCTION&amp;WINDOW=NEW&amp;TARGET_APP=EDGAR\Search by Symbol&amp;INSTRUCTION_NAME=VIEW_DOCUMENT&amp;display_string=View Table&amp;IDENTIFIER=SIRI&amp;START_DATE=20080229&amp;END_DATE=20080229&amp;FILING=10-K&amp;TITLE=Debt Schedule"}</definedName>
    <definedName name="_1090__FDSAUDITLINK__" hidden="1">{"fdsup:app=SCRIPT&amp;creator=factset&amp;CMD=INSTRUCTION&amp;WINDOW=NEW&amp;TARGET_APP=EDGAR\Search by Symbol&amp;INSTRUCTION_NAME=VIEW_DOCUMENT&amp;display_string=View Table&amp;IDENTIFIER=SIRI&amp;START_DATE=20080229&amp;END_DATE=20080229&amp;FILING=10-K&amp;TITLE=Debt Schedule"}</definedName>
    <definedName name="_10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0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092__FDSAUDITLINK__" localSheetId="0" hidden="1">{"fdsup://directions/News HTML Viewer?action=OPEN&amp;on_error=off&amp;window=popup_no_button&amp;start_maximized=false&amp;creator=factset&amp;display_string=Click to view document&amp;width=640&amp;height=480&amp;address=ZQFNwSDmku6rDwWeYa5yQ%2FKRbenbPGqukXCZ%2BBMlCjsq%2FJJnnQegQ07oux%2","FUIUeNkUCypIu2sB%2Bgtjsbm7z3PV810eBN169wcf36pKt%2FIXNCaQipt3%2F%2FqjElrMtH1HEP0mXMTBfTHQYpmmBL5ofba1pkqOJLRCDfw%2FPdG%2FOakwuIS1JwILu5eVknu%2FaaepX2cCCBeEmrMn86GQ8%2FZ0StkfuRqe2%2BfjkxhsEbCzAp6t1LVXmbZTsCYGdQJgv1y%2Bk7zIQ0zI4owjabmgWkFeU10ZFkUwtbW6q0FUJ4n","S77V7MVNF1Pt7Rg"}</definedName>
    <definedName name="_1092__FDSAUDITLINK__" hidden="1">{"fdsup://directions/News HTML Viewer?action=OPEN&amp;on_error=off&amp;window=popup_no_button&amp;start_maximized=false&amp;creator=factset&amp;display_string=Click to view document&amp;width=640&amp;height=480&amp;address=ZQFNwSDmku6rDwWeYa5yQ%2FKRbenbPGqukXCZ%2BBMlCjsq%2FJJnnQegQ07oux%2","FUIUeNkUCypIu2sB%2Bgtjsbm7z3PV810eBN169wcf36pKt%2FIXNCaQipt3%2F%2FqjElrMtH1HEP0mXMTBfTHQYpmmBL5ofba1pkqOJLRCDfw%2FPdG%2FOakwuIS1JwILu5eVknu%2FaaepX2cCCBeEmrMn86GQ8%2FZ0StkfuRqe2%2BfjkxhsEbCzAp6t1LVXmbZTsCYGdQJgv1y%2Bk7zIQ0zI4owjabmgWkFeU10ZFkUwtbW6q0FUJ4n","S77V7MVNF1Pt7Rg"}</definedName>
    <definedName name="_1093__FDSAUDITLINK__" localSheetId="0" hidden="1">{"fdsup://directions/News HTML Viewer?action=OPEN&amp;on_error=off&amp;window=popup_no_button&amp;start_maximized=false&amp;creator=factset&amp;display_string=Click to view document&amp;width=640&amp;height=480&amp;address=ZQFNwZznkp6rDKX0%2FQapNQ0XLrzCrffQlhdq5g05gt%2Fbvbrcjqou5Le4qTKnAD","NK0fNPGGtQKWJPTravxPjCSp3DwidU2jTA8PKIVlcMoAswDTbDHL%2F7Drtdzv1kQMcPI9TZeTzaiWk62%2Bt5Bl6ts%2FiMNtMixjb%2FgQac0s9bCDAIo56Lq8UjXZLmRQLt2JgRmLoyM5QC3Uy6UjJezJ8J3mY4PISioNC%2B2ltStAAybY487gzPoAA5YF69vIEAqWWrgPcgUZMo2ynUml%2FD8I2seSpBfwAXeSHT1UQcTvG%2BgKX8DXT","XAp%2Bu"}</definedName>
    <definedName name="_1093__FDSAUDITLINK__" hidden="1">{"fdsup://directions/News HTML Viewer?action=OPEN&amp;on_error=off&amp;window=popup_no_button&amp;start_maximized=false&amp;creator=factset&amp;display_string=Click to view document&amp;width=640&amp;height=480&amp;address=ZQFNwZznkp6rDKX0%2FQapNQ0XLrzCrffQlhdq5g05gt%2Fbvbrcjqou5Le4qTKnAD","NK0fNPGGtQKWJPTravxPjCSp3DwidU2jTA8PKIVlcMoAswDTbDHL%2F7Drtdzv1kQMcPI9TZeTzaiWk62%2Bt5Bl6ts%2FiMNtMixjb%2FgQac0s9bCDAIo56Lq8UjXZLmRQLt2JgRmLoyM5QC3Uy6UjJezJ8J3mY4PISioNC%2B2ltStAAybY487gzPoAA5YF69vIEAqWWrgPcgUZMo2ynUml%2FD8I2seSpBfwAXeSHT1UQcTvG%2BgKX8DXT","XAp%2Bu"}</definedName>
    <definedName name="_1094__FDSAUDITLINK__" localSheetId="0" hidden="1">{"fdsup://directions/News HTML Viewer?action=OPEN&amp;on_error=off&amp;window=popup_no_button&amp;start_maximized=false&amp;creator=factset&amp;display_string=Click to view document&amp;width=640&amp;height=480&amp;address=ZQFNwaznkp6vD6X0vQep9bfU%2FAl110caLmKVmm7xTDqb%2BamtrpX2sPYS1S%2F9","bzEVNwDbCsPVTVvqqH3RnF0je%2BhoU3NmQTdv2t9V8HlmYDpq3OXWeOSdoYHr9tNm9C2PXNlclXD%2F7BMZfXdd0YX60Jcsf3d4pHo0VLEoXbcqnkWuddl5ILYKIpF%2FuMNEU0yTgTXXK8IDeDm3p41ENwe%2FtfsG9yq08rzLM2VEr0Vf1uPsx0sa%2FIKKB8kal0J3hd%2BS%2F1LjrcZXv9JonsOOal742tivI3JwXipJSRlgPSK17HuXD","%2FQ%3D"}</definedName>
    <definedName name="_1094__FDSAUDITLINK__" hidden="1">{"fdsup://directions/News HTML Viewer?action=OPEN&amp;on_error=off&amp;window=popup_no_button&amp;start_maximized=false&amp;creator=factset&amp;display_string=Click to view document&amp;width=640&amp;height=480&amp;address=ZQFNwaznkp6vD6X0vQep9bfU%2FAl110caLmKVmm7xTDqb%2BamtrpX2sPYS1S%2F9","bzEVNwDbCsPVTVvqqH3RnF0je%2BhoU3NmQTdv2t9V8HlmYDpq3OXWeOSdoYHr9tNm9C2PXNlclXD%2F7BMZfXdd0YX60Jcsf3d4pHo0VLEoXbcqnkWuddl5ILYKIpF%2FuMNEU0yTgTXXK8IDeDm3p41ENwe%2FtfsG9yq08rzLM2VEr0Vf1uPsx0sa%2FIKKB8kal0J3hd%2BS%2F1LjrcZXv9JonsOOal742tivI3JwXipJSRlgPSK17HuXD","%2FQ%3D"}</definedName>
    <definedName name="_1095__FDSAUDITLINK__" localSheetId="0" hidden="1">{"fdsup://directions/News HTML Viewer?action=OPEN&amp;on_error=off&amp;window=popup_no_button&amp;start_maximized=false&amp;creator=factset&amp;display_string=Click to view document&amp;width=640&amp;height=480&amp;address=ZQFNwZLnkp6rDeX0%2FTap%2BYADY1q0T9agPR4ni0TurIg7yTBOZmSQdagYnaHvTm","R0DbB18RdCwfP0%2FArs9fP0yG6bHH%2FgvRfK8ugVoe6lWjehVR30jWOu4oaKXiILSzB0TjlW2iePNFbmcHKhmd8ZyNRFdgyrAmVtwXubSQo0wHnMOnitH6AzvS42GrnNJSoBL1iUAWNxl5vau2NBKEnJwJtC4oC%2FU%2F5Kv7rkQ1SnzmqyPVpZKQiauShks4iku9kmqNzDTVTAybd22Uk4Zen6rBUAExah%2FWHJ7txRaKfGbEvWjrPuvjF","v"}</definedName>
    <definedName name="_1095__FDSAUDITLINK__" hidden="1">{"fdsup://directions/News HTML Viewer?action=OPEN&amp;on_error=off&amp;window=popup_no_button&amp;start_maximized=false&amp;creator=factset&amp;display_string=Click to view document&amp;width=640&amp;height=480&amp;address=ZQFNwZLnkp6rDeX0%2FTap%2BYADY1q0T9agPR4ni0TurIg7yTBOZmSQdagYnaHvTm","R0DbB18RdCwfP0%2FArs9fP0yG6bHH%2FgvRfK8ugVoe6lWjehVR30jWOu4oaKXiILSzB0TjlW2iePNFbmcHKhmd8ZyNRFdgyrAmVtwXubSQo0wHnMOnitH6AzvS42GrnNJSoBL1iUAWNxl5vau2NBKEnJwJtC4oC%2FU%2F5Kv7rkQ1SnzmqyPVpZKQiauShks4iku9kmqNzDTVTAybd22Uk4Zen6rBUAExah%2FWHJ7txRaKfGbEvWjrPuvjF","v"}</definedName>
    <definedName name="_1096__FDSAUDITLINK__" localSheetId="0" hidden="1">{"fdsup://directions/News HTML Viewer?action=OPEN&amp;on_error=off&amp;window=popup_no_button&amp;start_maximized=false&amp;creator=factset&amp;display_string=Click to view document&amp;width=640&amp;height=480&amp;address=ZQFNwZLnku63TOX0oTapNdA0XrEFxO4mljgrfaCVBSgeANNisT1cYFxgiy05S1PiKU","ftvBJiLy9KV9HYxLypPkxYZ5V%2BF4uYgGbCoulto8g%2BCc0DSJldHgoYEa5oR6tvqvFpyz2wRZJnwZ2x2FE8SFzjsA6fNXg8QzM6j5WzsiEw4uSlyIuGGpH5wyT%2FULQ26TgAUo%2BFGidTxnlZ5wGkITiKGGVpVznZ51w1Kn%2FDzTxRSd1tUblJlXXLJhHWshHNTuegSkHjGE7la3nZj%2FM6dVL6DKDAYaaZf%2B6XSUn3RNb2ssop%2B","YA%3D"}</definedName>
    <definedName name="_1096__FDSAUDITLINK__" hidden="1">{"fdsup://directions/News HTML Viewer?action=OPEN&amp;on_error=off&amp;window=popup_no_button&amp;start_maximized=false&amp;creator=factset&amp;display_string=Click to view document&amp;width=640&amp;height=480&amp;address=ZQFNwZLnku63TOX0oTapNdA0XrEFxO4mljgrfaCVBSgeANNisT1cYFxgiy05S1PiKU","ftvBJiLy9KV9HYxLypPkxYZ5V%2BF4uYgGbCoulto8g%2BCc0DSJldHgoYEa5oR6tvqvFpyz2wRZJnwZ2x2FE8SFzjsA6fNXg8QzM6j5WzsiEw4uSlyIuGGpH5wyT%2FULQ26TgAUo%2BFGidTxnlZ5wGkITiKGGVpVznZ51w1Kn%2FDzTxRSd1tUblJlXXLJhHWshHNTuegSkHjGE7la3nZj%2FM6dVL6DKDAYaaZf%2B6XSUn3RNb2ssop%2B","YA%3D"}</definedName>
    <definedName name="_1097__FDSAUDITLINK__" localSheetId="0" hidden="1">{"fdsup://directions/News HTML Viewer?action=OPEN&amp;on_error=off&amp;window=popup_no_button&amp;start_maximized=false&amp;creator=factset&amp;display_string=Click to view document&amp;width=640&amp;height=480&amp;address=ZQFNwabn0p63D6X0N24qL83k9ZBlvfyj5PK4mljR4Uy6D%2Bui5Zxy4zO%2FMYHLd3","8GlKHmV%2F5LdLDm9vpY8PuZhiXBYSTqRJMLdcrI43vIWiRKwwNIeL9MHOBPUEFVt88yxStGKr1ypfxpd8QQUBSxyhSGrJXfFCAhGkxwhyvX7Cr2a4t%2FDt2KT%2B8YfsqUS8K2CuBSmrKmKOPID%2BJ5UFS0RAZxIqJ22o4IQUIVsfJmjqT%2FlAf2DfXlr7nn6atMoHAPyhOUsOeEz5i%2FoadIPu1JCP1lmvnUZLEu0FixMn3Wu7npeB%2F","fYw%3D%3D"}</definedName>
    <definedName name="_1097__FDSAUDITLINK__" hidden="1">{"fdsup://directions/News HTML Viewer?action=OPEN&amp;on_error=off&amp;window=popup_no_button&amp;start_maximized=false&amp;creator=factset&amp;display_string=Click to view document&amp;width=640&amp;height=480&amp;address=ZQFNwabn0p63D6X0N24qL83k9ZBlvfyj5PK4mljR4Uy6D%2Bui5Zxy4zO%2FMYHLd3","8GlKHmV%2F5LdLDm9vpY8PuZhiXBYSTqRJMLdcrI43vIWiRKwwNIeL9MHOBPUEFVt88yxStGKr1ypfxpd8QQUBSxyhSGrJXfFCAhGkxwhyvX7Cr2a4t%2FDt2KT%2B8YfsqUS8K2CuBSmrKmKOPID%2BJ5UFS0RAZxIqJ22o4IQUIVsfJmjqT%2FlAf2DfXlr7nn6atMoHAPyhOUsOeEz5i%2FoadIPu1JCP1lmvnUZLEu0FixMn3Wu7npeB%2F","fYw%3D%3D"}</definedName>
    <definedName name="_1098__FDSAUDITLINK__" localSheetId="0" hidden="1">{"fdsup://directions/News HTML Viewer?action=OPEN&amp;on_error=off&amp;window=popup_no_button&amp;start_maximized=false&amp;creator=factset&amp;display_string=Click to view document&amp;width=640&amp;height=480&amp;address=ZQFNASDmkp6j98PGa4Kip%2BlRPhvrvcx05SS44P%2Beh5Cu8PvP2CNGmc3XFEO5Eb","XchIEnzG1YvqEdLHN5Os5GXKN3K8eDqtw5ds%2B%2FEk5Wv79WnEXKIqRfrUf8jz6ATSUNMiU1dsScc87V9Ag3%2F4EnKFUKf%2BAqoOa3FBxJsgxXQX9ydZfuVt02yMO5dQA3YrFfjAwMGPzHgKIhPbuX0N2htmVZNh2wIOwflvPbCFNRwzuS0eD4oweZyCiD42E1SGZzUwYhbP6H6JZsSGtVcybVb0Y6sSwe8CaKd%2FmtMojt7g%3D%3D"}</definedName>
    <definedName name="_1098__FDSAUDITLINK__" hidden="1">{"fdsup://directions/News HTML Viewer?action=OPEN&amp;on_error=off&amp;window=popup_no_button&amp;start_maximized=false&amp;creator=factset&amp;display_string=Click to view document&amp;width=640&amp;height=480&amp;address=ZQFNASDmkp6j98PGa4Kip%2BlRPhvrvcx05SS44P%2Beh5Cu8PvP2CNGmc3XFEO5Eb","XchIEnzG1YvqEdLHN5Os5GXKN3K8eDqtw5ds%2B%2FEk5Wv79WnEXKIqRfrUf8jz6ATSUNMiU1dsScc87V9Ag3%2F4EnKFUKf%2BAqoOa3FBxJsgxXQX9ydZfuVt02yMO5dQA3YrFfjAwMGPzHgKIhPbuX0N2htmVZNh2wIOwflvPbCFNRwzuS0eD4oweZyCiD42E1SGZzUwYhbP6H6JZsSGtVcybVb0Y6sSwe8CaKd%2FmtMojt7g%3D%3D"}</definedName>
    <definedName name="_1099__FDSAUDITLINK__" localSheetId="0" hidden="1">{"fdsup://directions/News HTML Viewer?action=OPEN&amp;on_error=off&amp;window=popup_no_button&amp;start_maximized=false&amp;creator=factset&amp;display_string=Click to view document&amp;width=640&amp;height=480&amp;address=ZQFNwRznkp6rT6UhjGdSxNyOn46ERIFIqTKkmqyhyAE%2BBE%2Bn05hJHSz%2F%2Bz","yjcUDat6SkYp%2Bc%2BysRlNPJMprK3EzsJet%2FilXxlsCEZFyhRV7AQU%2F25ukBdE7gg%2Brn8M%2BmV40OHpLPYFoMRA5X1EDvUFu9nqSPgFCw%2BStH74Ei%2BPMIFCYohVokLbD2Gl0iD5WW%2BFJqsGuyNd9gkbxgXgCzRDRPZeJZHgOjIZ47%2B9jV1p7zfgWP8BcTCJ4fbn%2Bti0ahbkkhgRRujYyqoLaJQxPT2Q0ZkFH%2Be8z5y","EXprAtEIArFgIaI1HU%3D"}</definedName>
    <definedName name="_1099__FDSAUDITLINK__" hidden="1">{"fdsup://directions/News HTML Viewer?action=OPEN&amp;on_error=off&amp;window=popup_no_button&amp;start_maximized=false&amp;creator=factset&amp;display_string=Click to view document&amp;width=640&amp;height=480&amp;address=ZQFNwRznkp6rT6UhjGdSxNyOn46ERIFIqTKkmqyhyAE%2BBE%2Bn05hJHSz%2F%2Bz","yjcUDat6SkYp%2Bc%2BysRlNPJMprK3EzsJet%2FilXxlsCEZFyhRV7AQU%2F25ukBdE7gg%2Brn8M%2BmV40OHpLPYFoMRA5X1EDvUFu9nqSPgFCw%2BStH74Ei%2BPMIFCYohVokLbD2Gl0iD5WW%2BFJqsGuyNd9gkbxgXgCzRDRPZeJZHgOjIZ47%2B9jV1p7zfgWP8BcTCJ4fbn%2Bti0ahbkkhgRRujYyqoLaJQxPT2Q0ZkFH%2Be8z5y","EXprAtEIArFgIaI1HU%3D"}</definedName>
    <definedName name="_11__123Graph_AChart_1AK" hidden="1">#REF!</definedName>
    <definedName name="_11__123Graph_DDIAGRAMM_4" hidden="1">#REF!</definedName>
    <definedName name="_11__FDSAUDITLINK__" localSheetId="0" hidden="1">{"fdsup://directions/FAT Viewer?action=UPDATE&amp;creator=factset&amp;DYN_ARGS=TRUE&amp;DOC_NAME=FAT:FQL_AUDITING_CLIENT_TEMPLATE.FAT&amp;display_string=Audit&amp;VAR:KEY=AZYZAZOHSN&amp;VAR:QUERY=RkZfRU5UUlBSX1ZBTF9EQUlMWSg0MDc0MywsLCwsJ0RJTCcp&amp;WINDOW=FIRST_POPUP&amp;HEIGHT=450&amp;WIDTH=","450&amp;START_MAXIMIZED=FALSE&amp;VAR:CALENDAR=US&amp;VAR:SYMBOL=PRXL&amp;VAR:INDEX=0"}</definedName>
    <definedName name="_11__FDSAUDITLINK__" hidden="1">{"fdsup://directions/FAT Viewer?action=UPDATE&amp;creator=factset&amp;DYN_ARGS=TRUE&amp;DOC_NAME=FAT:FQL_AUDITING_CLIENT_TEMPLATE.FAT&amp;display_string=Audit&amp;VAR:KEY=AZYZAZOHSN&amp;VAR:QUERY=RkZfRU5UUlBSX1ZBTF9EQUlMWSg0MDc0MywsLCwsJ0RJTCcp&amp;WINDOW=FIRST_POPUP&amp;HEIGHT=450&amp;WIDTH=","450&amp;START_MAXIMIZED=FALSE&amp;VAR:CALENDAR=US&amp;VAR:SYMBOL=PRXL&amp;VAR:INDEX=0"}</definedName>
    <definedName name="_11_??????2" localSheetId="0" hidden="1">BlankMacro1</definedName>
    <definedName name="_11_??????2" hidden="1">BlankMacro1</definedName>
    <definedName name="_110__FDSAUDITLINK__" localSheetId="0" hidden="1">{"fdsup://directions/FAT Viewer?action=UPDATE&amp;creator=factset&amp;DYN_ARGS=TRUE&amp;DOC_NAME=FAT:FQL_AUDITING_CLIENT_TEMPLATE.FAT&amp;display_string=Audit&amp;VAR:KEY=IXALKHODKR&amp;VAR:QUERY=RkZfRU5UUlBSX1ZBTF9EQUlMWSgwLCwsLCwnRElMJyk=&amp;WINDOW=FIRST_POPUP&amp;HEIGHT=450&amp;WIDTH=450&amp;","START_MAXIMIZED=FALSE&amp;VAR:CALENDAR=US&amp;VAR:SYMBOL=565478&amp;VAR:INDEX=0"}</definedName>
    <definedName name="_110__FDSAUDITLINK__" hidden="1">{"fdsup://directions/FAT Viewer?action=UPDATE&amp;creator=factset&amp;DYN_ARGS=TRUE&amp;DOC_NAME=FAT:FQL_AUDITING_CLIENT_TEMPLATE.FAT&amp;display_string=Audit&amp;VAR:KEY=IXALKHODKR&amp;VAR:QUERY=RkZfRU5UUlBSX1ZBTF9EQUlMWSgwLCwsLCwnRElMJyk=&amp;WINDOW=FIRST_POPUP&amp;HEIGHT=450&amp;WIDTH=450&amp;","START_MAXIMIZED=FALSE&amp;VAR:CALENDAR=US&amp;VAR:SYMBOL=565478&amp;VAR:INDEX=0"}</definedName>
    <definedName name="_1100__FDSAUDITLINK__" localSheetId="0" hidden="1">{"fdsup://directions/News HTML Viewer?action=OPEN&amp;on_error=off&amp;window=popup_no_button&amp;start_maximized=false&amp;creator=factset&amp;display_string=Click to view document&amp;width=640&amp;height=480&amp;address=ZQFNwTDikp6rDgWeOYK8AboQSKJ4scnIaw631d0ZwURmSx3Zo2tt80ST%2FYsGXErl","4zlyAz0EFNwgdbXlWNk%2FwYgx%2BumxQppcu50O5KHr9J3%2BWI3HpcE0b1CODjCuYKyDtKI91g7yXXeTiJGXpEAPULDDEl0qHa7SieNClYPOvibS%2BMFPl%2F3%2BVhsFFtl3n0drpNWSxRS%2Bj2DfwaVYbf8MOIChfYQ2HfkVi2x%2FPJlooupd78tKBAk73vTbOqLVTqLoSsmlZhK%2Bkks1FPJ9dp3QKymrToILSYFjCpzAt6d9RJObC","iE6dg%3D%3D"}</definedName>
    <definedName name="_1100__FDSAUDITLINK__" hidden="1">{"fdsup://directions/News HTML Viewer?action=OPEN&amp;on_error=off&amp;window=popup_no_button&amp;start_maximized=false&amp;creator=factset&amp;display_string=Click to view document&amp;width=640&amp;height=480&amp;address=ZQFNwTDikp6rDgWeOYK8AboQSKJ4scnIaw631d0ZwURmSx3Zo2tt80ST%2FYsGXErl","4zlyAz0EFNwgdbXlWNk%2FwYgx%2BumxQppcu50O5KHr9J3%2BWI3HpcE0b1CODjCuYKyDtKI91g7yXXeTiJGXpEAPULDDEl0qHa7SieNClYPOvibS%2BMFPl%2F3%2BVhsFFtl3n0drpNWSxRS%2Bj2DfwaVYbf8MOIChfYQ2HfkVi2x%2FPJlooupd78tKBAk73vTbOqLVTqLoSsmlZhK%2Bkks1FPJ9dp3QKymrToILSYFjCpzAt6d9RJObC","iE6dg%3D%3D"}</definedName>
    <definedName name="_1101__FDSAUDITLINK__" localSheetId="0" hidden="1">{"fdsup://directions/News HTML Viewer?action=OPEN&amp;on_error=off&amp;window=popup_no_button&amp;start_maximized=false&amp;creator=factset&amp;display_string=Click to view document&amp;width=640&amp;height=480&amp;address=ZQFNwTbikp6rzyWeMYS82p0IaidZZUTwvl4g6ll1tGv9wuFjHdzps1S6UA%2BbCd35","vIZEkeB7SCqsXqbL7d7x6M6HqnMIBjtVlFf9oiye8gDdcI7etLTZO8gnFLK8Wtj7ivd2VhaoBLPNXqU%2F%2ByMV0xjsSIsduWTQsWBB5BDk%2FPBzoHdZPJlNcNBw0TcTMdU4m1UBXmDcfFHIv6Nrmo88G7eY8TpaGduKoqmsUF%2FMMkwX4BXETbo1cDBtk5GksCQ5W%2B0DxECnbsNLJ8obxXU%2FdTTtMJMS2JNemJoCIl9UIcnKZnwU"}</definedName>
    <definedName name="_1101__FDSAUDITLINK__" hidden="1">{"fdsup://directions/News HTML Viewer?action=OPEN&amp;on_error=off&amp;window=popup_no_button&amp;start_maximized=false&amp;creator=factset&amp;display_string=Click to view document&amp;width=640&amp;height=480&amp;address=ZQFNwTbikp6rzyWeMYS82p0IaidZZUTwvl4g6ll1tGv9wuFjHdzps1S6UA%2BbCd35","vIZEkeB7SCqsXqbL7d7x6M6HqnMIBjtVlFf9oiye8gDdcI7etLTZO8gnFLK8Wtj7ivd2VhaoBLPNXqU%2F%2ByMV0xjsSIsduWTQsWBB5BDk%2FPBzoHdZPJlNcNBw0TcTMdU4m1UBXmDcfFHIv6Nrmo88G7eY8TpaGduKoqmsUF%2FMMkwX4BXETbo1cDBtk5GksCQ5W%2B0DxECnbsNLJ8obxXU%2FdTTtMJMS2JNemJoCIl9UIcnKZnwU"}</definedName>
    <definedName name="_1102__FDSAUDITLINK__" localSheetId="0" hidden="1">{"fdsup://directions/News HTML Viewer?action=OPEN&amp;on_error=off&amp;window=popup_no_button&amp;start_maximized=false&amp;creator=factset&amp;display_string=Click to view document&amp;width=640&amp;height=480&amp;address=ZQFNAZznkp6rd2kFroJiCELqeqzKhdeapszYEk2P%2B%2BeK2I54K3ww24fDGLqBze","9UVbcNhQ6jZy8iG1sdA4G%2B1ULO3W%2BVmzvG2tqUB9yrkrG2Zmq3ixwzSH2hCBJP0gULaO%2FYwXZoK5MX44Vqi9eKXqsOooadUUCy0PiCRgejTOASaAsVm6WgVIVFvbuPqa3Xq%2BZamt2cZzo24w3s43HxQ8xNCyq9hH9mnC0rtZP0OId0k1xXsYVJYocNHStaq1To8inBw3wFW%2FTAhn36F2C7uHfFLx0zilPL8tCmV14lZu2gX5VxR%2","BjK"}</definedName>
    <definedName name="_1102__FDSAUDITLINK__" hidden="1">{"fdsup://directions/News HTML Viewer?action=OPEN&amp;on_error=off&amp;window=popup_no_button&amp;start_maximized=false&amp;creator=factset&amp;display_string=Click to view document&amp;width=640&amp;height=480&amp;address=ZQFNAZznkp6rd2kFroJiCELqeqzKhdeapszYEk2P%2B%2BeK2I54K3ww24fDGLqBze","9UVbcNhQ6jZy8iG1sdA4G%2B1ULO3W%2BVmzvG2tqUB9yrkrG2Zmq3ixwzSH2hCBJP0gULaO%2FYwXZoK5MX44Vqi9eKXqsOooadUUCy0PiCRgejTOASaAsVm6WgVIVFvbuPqa3Xq%2BZamt2cZzo24w3s43HxQ8xNCyq9hH9mnC0rtZP0OId0k1xXsYVJYocNHStaq1To8inBw3wFW%2FTAhn36F2C7uHfFLx0zilPL8tCmV14lZu2gX5VxR%2","BjK"}</definedName>
    <definedName name="_1103__FDSAUDITLINK__" localSheetId="0" hidden="1">{"fdsup://directions/News HTML Viewer?action=OPEN&amp;on_error=off&amp;window=popup_no_button&amp;start_maximized=false&amp;creator=factset&amp;display_string=Click to view document&amp;width=640&amp;height=480&amp;address=ZQFNwRDnkp6rTKUhjGdS3O9TthCWbhRv8QV9E0EEADoc5mbB7OJkQRUp3pKEAmpkqF","WbKxdgIjO2YigCvMdKvmzjif1rfVXwYUoJhmv%2FnromGDuuZMty6Np9IcmRl37ob2%2FX2A24NdECUW8FcdMrceDB5FMDRcOJ3AOO%2B7Veok4n1M5A6nHcUBs%2FkZ7%2ByU2Lx4hxOg65Rgc5ev3oUxahcDNNzmeQBXceKxC9adFYzrO%2Fngud7EPJJA2YqskAAXgLCwBuEIeJ4jeWaI6fIE57KkrFyZtA%2BTls5EP9KOwaqo9bqIeWUX5","hMw%3D%3D"}</definedName>
    <definedName name="_1103__FDSAUDITLINK__" hidden="1">{"fdsup://directions/News HTML Viewer?action=OPEN&amp;on_error=off&amp;window=popup_no_button&amp;start_maximized=false&amp;creator=factset&amp;display_string=Click to view document&amp;width=640&amp;height=480&amp;address=ZQFNwRDnkp6rTKUhjGdS3O9TthCWbhRv8QV9E0EEADoc5mbB7OJkQRUp3pKEAmpkqF","WbKxdgIjO2YigCvMdKvmzjif1rfVXwYUoJhmv%2FnromGDuuZMty6Np9IcmRl37ob2%2FX2A24NdECUW8FcdMrceDB5FMDRcOJ3AOO%2B7Veok4n1M5A6nHcUBs%2FkZ7%2ByU2Lx4hxOg65Rgc5ev3oUxahcDNNzmeQBXceKxC9adFYzrO%2Fngud7EPJJA2YqskAAXgLCwBuEIeJ4jeWaI6fIE57KkrFyZtA%2BTls5EP9KOwaqo9bqIeWUX5","hMw%3D%3D"}</definedName>
    <definedName name="_1104__FDSAUDITLINK__" localSheetId="0" hidden="1">{"fdsup://directions/News HTML Viewer?action=OPEN&amp;on_error=off&amp;window=popup_no_button&amp;start_maximized=false&amp;creator=factset&amp;display_string=Click to view document&amp;width=640&amp;height=480&amp;address=ZQFNwazDkp6vD6V0vAajlfjZ9KrjaB258A3KPhDVoNE8v6FRsKOWR1RNYN3QHBwO2d","n6QMTb7DWLIXN18bW2K%2BsIn0uTf0pbEo4a3oLu%2F1i3jLxdCXL2F6wEfg1BSuNvYTCBP27%2Far5dW6lvAON53w8BA%2FWjPhpRN6uoskRl4v6W54U85nRDV2Sj%2BH63BW3HEl1CorTRugAKvotmL3MeKr43MFLSVaiBUjEPgatzn9IqjcIObRdXsebNk5sADNEyaBfuPcHjHKBXnlk6njbkv03txvf7ycqqeO1Q4RGxUo8kF9ONZ8g3rw%","3D%3D"}</definedName>
    <definedName name="_1104__FDSAUDITLINK__" hidden="1">{"fdsup://directions/News HTML Viewer?action=OPEN&amp;on_error=off&amp;window=popup_no_button&amp;start_maximized=false&amp;creator=factset&amp;display_string=Click to view document&amp;width=640&amp;height=480&amp;address=ZQFNwazDkp6vD6V0vAajlfjZ9KrjaB258A3KPhDVoNE8v6FRsKOWR1RNYN3QHBwO2d","n6QMTb7DWLIXN18bW2K%2BsIn0uTf0pbEo4a3oLu%2F1i3jLxdCXL2F6wEfg1BSuNvYTCBP27%2Far5dW6lvAON53w8BA%2FWjPhpRN6uoskRl4v6W54U85nRDV2Sj%2BH63BW3HEl1CorTRugAKvotmL3MeKr43MFLSVaiBUjEPgatzn9IqjcIObRdXsebNk5sADNEyaBfuPcHjHKBXnlk6njbkv03txvf7ycqqeO1Q4RGxUo8kF9ONZ8g3rw%","3D%3D"}</definedName>
    <definedName name="_1105__FDSAUDITLINK__" localSheetId="0" hidden="1">{"fdsup://directions/News HTML Viewer?action=OPEN&amp;on_error=off&amp;window=popup_no_button&amp;start_maximized=false&amp;creator=factset&amp;display_string=Click to view document&amp;width=640&amp;height=480&amp;address=ZQFNwSDikp63DwUeHARlB%2BbaZTMoFXMp%2B3aecKAAWvqCBE2CdfwWsyrNlMldUY","j%2BnRbqIG6bdeqe0mF5wD%2FuV2TN4xz54kQrw3bqbkpQjcv5RAnB7eW0pSzOkvi%2B7WhGc0bFWuQFTgfSotWl6eTzFglS3kIW02PsG6eqcFvCuZPh4Y3K7Bevkgu98dVhU55WI%2BlJvjK9PqE%2Fjvama2f491vDW6Os%2BX9xffX%2FDfoQh%2FhGwmnb8TwYmaS08D8uA9kKS1YKU5YtHmAbb0qh1KqgXAC0ob2lDDQq74ULxgAiDp8DJ","k1dtZvL"}</definedName>
    <definedName name="_1105__FDSAUDITLINK__" hidden="1">{"fdsup://directions/News HTML Viewer?action=OPEN&amp;on_error=off&amp;window=popup_no_button&amp;start_maximized=false&amp;creator=factset&amp;display_string=Click to view document&amp;width=640&amp;height=480&amp;address=ZQFNwSDikp63DwUeHARlB%2BbaZTMoFXMp%2B3aecKAAWvqCBE2CdfwWsyrNlMldUY","j%2BnRbqIG6bdeqe0mF5wD%2FuV2TN4xz54kQrw3bqbkpQjcv5RAnB7eW0pSzOkvi%2B7WhGc0bFWuQFTgfSotWl6eTzFglS3kIW02PsG6eqcFvCuZPh4Y3K7Bevkgu98dVhU55WI%2BlJvjK9PqE%2Fjvama2f491vDW6Os%2BX9xffX%2FDfoQh%2FhGwmnb8TwYmaS08D8uA9kKS1YKU5YtHmAbb0qh1KqgXAC0ob2lDDQq74ULxgAiDp8DJ","k1dtZvL"}</definedName>
    <definedName name="_1106__FDSAUDITLINK__" localSheetId="0" hidden="1">{"fdsup://directions/News HTML Viewer?action=OPEN&amp;on_error=off&amp;window=popup_no_button&amp;start_maximized=false&amp;creator=factset&amp;display_string=Click to view document&amp;width=640&amp;height=480&amp;address=ZQFNwSDmku6rDwWeYa5yVPBhoHEd2bEVxWXSaNIQkf84QKy%2BIOSKhomH%2FkJFsJ","3CJXRqDMqwzorYcADab7s1wVq54WCRDYHnT%2FJ33WgEc%2FKYJ7ekWQhkIIikkh4%2BTaDq2drvlqvVAE5UNEkkZ34Z2Dd8hVnetirFIqcYTX2DnUeTbSu%2FmjBpFhq020DeYOX0I%2FPHlZBxR%2BnkREYyjfoxG8VHHtrqC%2FNumH%2Br3ZvhIh8W%2BcAnowmI7cYfRzguZdkbhSV4ytp5CJclmf0qUfy8TSB4Bu9Gz6IITD5CLh8%2BA","u9ZIruFmg%3D%3D"}</definedName>
    <definedName name="_1106__FDSAUDITLINK__" hidden="1">{"fdsup://directions/News HTML Viewer?action=OPEN&amp;on_error=off&amp;window=popup_no_button&amp;start_maximized=false&amp;creator=factset&amp;display_string=Click to view document&amp;width=640&amp;height=480&amp;address=ZQFNwSDmku6rDwWeYa5yVPBhoHEd2bEVxWXSaNIQkf84QKy%2BIOSKhomH%2FkJFsJ","3CJXRqDMqwzorYcADab7s1wVq54WCRDYHnT%2FJ33WgEc%2FKYJ7ekWQhkIIikkh4%2BTaDq2drvlqvVAE5UNEkkZ34Z2Dd8hVnetirFIqcYTX2DnUeTbSu%2FmjBpFhq020DeYOX0I%2FPHlZBxR%2BnkREYyjfoxG8VHHtrqC%2FNumH%2Br3ZvhIh8W%2BcAnowmI7cYfRzguZdkbhSV4ytp5CJclmf0qUfy8TSB4Bu9Gz6IITD5CLh8%2BA","u9ZIruFmg%3D%3D"}</definedName>
    <definedName name="_1107__FDSAUDITLINK__" localSheetId="0" hidden="1">{"fdsup://IBCentral/FAT Viewer?action=UPDATE&amp;creator=factset&amp;DOC_NAME=fat:reuters_annual_source_window.fat&amp;display_string=Audit&amp;DYN_ARGS=TRUE&amp;VAR:ID1=82966U10&amp;VAR:RCODE=LMIN&amp;VAR:SDATE=20071299&amp;VAR:FREQ=Y&amp;VAR:RELITEM=RP&amp;VAR:CURRENCY=USD&amp;VAR:CURRSOURCE=EXSHAR","E&amp;VAR:NATFREQ=ANNUAL&amp;VAR:RFIELD=FINALIZED&amp;VAR:DB_TYPE=&amp;VAR:UNITS=MONTHLY&amp;window=popup&amp;width=450&amp;height=300&amp;START_MAXIMIZED=FALSE"}</definedName>
    <definedName name="_1107__FDSAUDITLINK__" hidden="1">{"fdsup://IBCentral/FAT Viewer?action=UPDATE&amp;creator=factset&amp;DOC_NAME=fat:reuters_annual_source_window.fat&amp;display_string=Audit&amp;DYN_ARGS=TRUE&amp;VAR:ID1=82966U10&amp;VAR:RCODE=LMIN&amp;VAR:SDATE=20071299&amp;VAR:FREQ=Y&amp;VAR:RELITEM=RP&amp;VAR:CURRENCY=USD&amp;VAR:CURRSOURCE=EXSHAR","E&amp;VAR:NATFREQ=ANNUAL&amp;VAR:RFIELD=FINALIZED&amp;VAR:DB_TYPE=&amp;VAR:UNITS=MONTHLY&amp;window=popup&amp;width=450&amp;height=300&amp;START_MAXIMIZED=FALSE"}</definedName>
    <definedName name="_1108__FDSAUDITLINK__" localSheetId="0" hidden="1">{"fdsup://IBCentral/FAT Viewer?action=UPDATE&amp;creator=factset&amp;DOC_NAME=fat:reuters_annual_source_window.fat&amp;display_string=Audit&amp;DYN_ARGS=TRUE&amp;VAR:ID1=82966U10&amp;VAR:RCODE=FDSPFDSTKTOTAL&amp;VAR:SDATE=20071299&amp;VAR:FREQ=Y&amp;VAR:RELITEM=RP&amp;VAR:CURRENCY=USD&amp;VAR:CURRSOU","RCE=EXSHARE&amp;VAR:NATFREQ=ANNUAL&amp;VAR:RFIELD=FINALIZED&amp;VAR:DB_TYPE=&amp;VAR:UNITS=MONTHLY&amp;window=popup&amp;width=450&amp;height=300&amp;START_MAXIMIZED=FALSE"}</definedName>
    <definedName name="_1108__FDSAUDITLINK__" hidden="1">{"fdsup://IBCentral/FAT Viewer?action=UPDATE&amp;creator=factset&amp;DOC_NAME=fat:reuters_annual_source_window.fat&amp;display_string=Audit&amp;DYN_ARGS=TRUE&amp;VAR:ID1=82966U10&amp;VAR:RCODE=FDSPFDSTKTOTAL&amp;VAR:SDATE=20071299&amp;VAR:FREQ=Y&amp;VAR:RELITEM=RP&amp;VAR:CURRENCY=USD&amp;VAR:CURRSOU","RCE=EXSHARE&amp;VAR:NATFREQ=ANNUAL&amp;VAR:RFIELD=FINALIZED&amp;VAR:DB_TYPE=&amp;VAR:UNITS=MONTHLY&amp;window=popup&amp;width=450&amp;height=300&amp;START_MAXIMIZED=FALSE"}</definedName>
    <definedName name="_1109__FDSAUDITLINK__" localSheetId="0" hidden="1">{"fdsup://IBCentral/FAT Viewer?action=UPDATE&amp;creator=factset&amp;DOC_NAME=fat:reuters_qtrly_source_window.fat&amp;display_string=Audit&amp;DYN_ARGS=TRUE&amp;VAR:ID1=82966U10&amp;VAR:RCODE=STLD&amp;VAR:SDATE=20071299&amp;VAR:FREQ=Quarterly&amp;VAR:RELITEM=RP&amp;VAR:CURRENCY=USD&amp;VAR:CURRSOURCE","=EXSHARE&amp;VAR:NATFREQ=QUARTERLY&amp;VAR:RFIELD=FINALIZED&amp;VAR:DB_TYPE=&amp;VAR:UNITS=MONTHLY&amp;window=popup&amp;width=450&amp;height=300&amp;START_MAXIMIZED=FALSE"}</definedName>
    <definedName name="_1109__FDSAUDITLINK__" hidden="1">{"fdsup://IBCentral/FAT Viewer?action=UPDATE&amp;creator=factset&amp;DOC_NAME=fat:reuters_qtrly_source_window.fat&amp;display_string=Audit&amp;DYN_ARGS=TRUE&amp;VAR:ID1=82966U10&amp;VAR:RCODE=STLD&amp;VAR:SDATE=20071299&amp;VAR:FREQ=Quarterly&amp;VAR:RELITEM=RP&amp;VAR:CURRENCY=USD&amp;VAR:CURRSOURCE","=EXSHARE&amp;VAR:NATFREQ=QUARTERLY&amp;VAR:RFIELD=FINALIZED&amp;VAR:DB_TYPE=&amp;VAR:UNITS=MONTHLY&amp;window=popup&amp;width=450&amp;height=300&amp;START_MAXIMIZED=FALSE"}</definedName>
    <definedName name="_111__FDSAUDITLINK__" localSheetId="0" hidden="1">{"fdsup://directions/FAT Viewer?action=UPDATE&amp;creator=factset&amp;DYN_ARGS=TRUE&amp;DOC_NAME=FAT:FQL_AUDITING_CLIENT_TEMPLATE.FAT&amp;display_string=Audit&amp;VAR:KEY=UXUVUJWNOH&amp;VAR:QUERY=RkZfRU5UUlBSX1ZBTF9EQUlMWSgwLCwsLCwnRElMJyk=&amp;WINDOW=FIRST_POPUP&amp;HEIGHT=450&amp;WIDTH=450&amp;","START_MAXIMIZED=FALSE&amp;VAR:CALENDAR=US&amp;VAR:SYMBOL=UTI&amp;VAR:INDEX=0"}</definedName>
    <definedName name="_111__FDSAUDITLINK__" hidden="1">{"fdsup://directions/FAT Viewer?action=UPDATE&amp;creator=factset&amp;DYN_ARGS=TRUE&amp;DOC_NAME=FAT:FQL_AUDITING_CLIENT_TEMPLATE.FAT&amp;display_string=Audit&amp;VAR:KEY=UXUVUJWNOH&amp;VAR:QUERY=RkZfRU5UUlBSX1ZBTF9EQUlMWSgwLCwsLCwnRElMJyk=&amp;WINDOW=FIRST_POPUP&amp;HEIGHT=450&amp;WIDTH=450&amp;","START_MAXIMIZED=FALSE&amp;VAR:CALENDAR=US&amp;VAR:SYMBOL=UTI&amp;VAR:INDEX=0"}</definedName>
    <definedName name="_1110__FDSAUDITLINK__" localSheetId="0" hidden="1">{"fdsup://IBCentral/FAT Viewer?action=UPDATE&amp;creator=factset&amp;DOC_NAME=fat:reuters_qtrly_source_window.fat&amp;display_string=Audit&amp;DYN_ARGS=TRUE&amp;VAR:ID1=82966U10&amp;VAR:RCODE=SCSI&amp;VAR:SDATE=20071299&amp;VAR:FREQ=Quarterly&amp;VAR:RELITEM=RP&amp;VAR:CURRENCY=USD&amp;VAR:CURRSOURCE","=EXSHARE&amp;VAR:NATFREQ=QUARTERLY&amp;VAR:RFIELD=FINALIZED&amp;VAR:DB_TYPE=&amp;VAR:UNITS=MONTHLY&amp;window=popup&amp;width=450&amp;height=300&amp;START_MAXIMIZED=FALSE"}</definedName>
    <definedName name="_1110__FDSAUDITLINK__" hidden="1">{"fdsup://IBCentral/FAT Viewer?action=UPDATE&amp;creator=factset&amp;DOC_NAME=fat:reuters_qtrly_source_window.fat&amp;display_string=Audit&amp;DYN_ARGS=TRUE&amp;VAR:ID1=82966U10&amp;VAR:RCODE=SCSI&amp;VAR:SDATE=20071299&amp;VAR:FREQ=Quarterly&amp;VAR:RELITEM=RP&amp;VAR:CURRENCY=USD&amp;VAR:CURRSOURCE","=EXSHARE&amp;VAR:NATFREQ=QUARTERLY&amp;VAR:RFIELD=FINALIZED&amp;VAR:DB_TYPE=&amp;VAR:UNITS=MONTHLY&amp;window=popup&amp;width=450&amp;height=300&amp;START_MAXIMIZED=FALSE"}</definedName>
    <definedName name="_1111__FDSAUDITLINK__" localSheetId="0" hidden="1">{"fdsup://IBCentral/FAT Viewer?action=UPDATE&amp;creator=factset&amp;DOC_NAME=fat:reuters_qtrly_shs_src_window.fat&amp;display_string=Audit&amp;DYN_ARGS=TRUE&amp;VAR:ID1=82966U10&amp;VAR:RCODE=FDSSHSOUTDEPS&amp;VAR:SDATE=20071299&amp;VAR:FREQ=Quarterly&amp;VAR:RELITEM=RP&amp;VAR:CURRENCY=&amp;VAR:CUR","RSOURCE=EXSHARE&amp;VAR:NATFREQ=QUARTERLY&amp;VAR:RFIELD=FINALIZED&amp;VAR:DB_TYPE=&amp;VAR:UNITS=MONTHLY&amp;window=popup&amp;width=450&amp;height=300&amp;START_MAXIMIZED=FALSE"}</definedName>
    <definedName name="_1111__FDSAUDITLINK__" hidden="1">{"fdsup://IBCentral/FAT Viewer?action=UPDATE&amp;creator=factset&amp;DOC_NAME=fat:reuters_qtrly_shs_src_window.fat&amp;display_string=Audit&amp;DYN_ARGS=TRUE&amp;VAR:ID1=82966U10&amp;VAR:RCODE=FDSSHSOUTDEPS&amp;VAR:SDATE=20071299&amp;VAR:FREQ=Quarterly&amp;VAR:RELITEM=RP&amp;VAR:CURRENCY=&amp;VAR:CUR","RSOURCE=EXSHARE&amp;VAR:NATFREQ=QUARTERLY&amp;VAR:RFIELD=FINALIZED&amp;VAR:DB_TYPE=&amp;VAR:UNITS=MONTHLY&amp;window=popup&amp;width=450&amp;height=300&amp;START_MAXIMIZED=FALSE"}</definedName>
    <definedName name="_1112__FDSAUDITLINK__" localSheetId="0" hidden="1">{"fdsup:app=SCRIPT&amp;creator=factset&amp;CMD=INSTRUCTION&amp;WINDOW=NEW&amp;TARGET_APP=EDGAR\Search by Symbol&amp;INSTRUCTION_NAME=VIEW_DOCUMENT&amp;display_string=View Document&amp;IDENTIFIER=GM&amp;START_DATE=20070315&amp;END_DATE=20070315&amp;FILING=10-K"}</definedName>
    <definedName name="_1112__FDSAUDITLINK__" hidden="1">{"fdsup:app=SCRIPT&amp;creator=factset&amp;CMD=INSTRUCTION&amp;WINDOW=NEW&amp;TARGET_APP=EDGAR\Search by Symbol&amp;INSTRUCTION_NAME=VIEW_DOCUMENT&amp;display_string=View Document&amp;IDENTIFIER=GM&amp;START_DATE=20070315&amp;END_DATE=20070315&amp;FILING=10-K"}</definedName>
    <definedName name="_1113__FDSAUDITLINK__" localSheetId="0" hidden="1">{"fdsup:app=SCRIPT&amp;creator=factset&amp;CMD=INSTRUCTION&amp;WINDOW=NEW&amp;TARGET_APP=EDGAR\Search by Symbol&amp;INSTRUCTION_NAME=VIEW_DOCUMENT&amp;display_string=View Document&amp;IDENTIFIER=GM&amp;START_DATE=20070315&amp;END_DATE=20070315&amp;FILING=10-K"}</definedName>
    <definedName name="_1113__FDSAUDITLINK__" hidden="1">{"fdsup:app=SCRIPT&amp;creator=factset&amp;CMD=INSTRUCTION&amp;WINDOW=NEW&amp;TARGET_APP=EDGAR\Search by Symbol&amp;INSTRUCTION_NAME=VIEW_DOCUMENT&amp;display_string=View Document&amp;IDENTIFIER=GM&amp;START_DATE=20070315&amp;END_DATE=20070315&amp;FILING=10-K"}</definedName>
    <definedName name="_1114__FDSAUDITLINK__" localSheetId="0" hidden="1">{"fdsup:app=SCRIPT&amp;creator=factset&amp;CMD=INSTRUCTION&amp;WINDOW=NEW&amp;TARGET_APP=EDGAR\Search by Symbol&amp;INSTRUCTION_NAME=VIEW_DOCUMENT&amp;display_string=View Table&amp;IDENTIFIER=GM&amp;START_DATE=20070315&amp;END_DATE=20070315&amp;FILING=10-K&amp;TITLE=Debt Schedule"}</definedName>
    <definedName name="_1114__FDSAUDITLINK__" hidden="1">{"fdsup:app=SCRIPT&amp;creator=factset&amp;CMD=INSTRUCTION&amp;WINDOW=NEW&amp;TARGET_APP=EDGAR\Search by Symbol&amp;INSTRUCTION_NAME=VIEW_DOCUMENT&amp;display_string=View Table&amp;IDENTIFIER=GM&amp;START_DATE=20070315&amp;END_DATE=20070315&amp;FILING=10-K&amp;TITLE=Debt Schedule"}</definedName>
    <definedName name="_1115__FDSAUDITLINK__" localSheetId="0" hidden="1">{"fdsup:app=SCRIPT&amp;creator=factset&amp;CMD=INSTRUCTION&amp;WINDOW=NEW&amp;TARGET_APP=EDGAR\Search by Symbol&amp;INSTRUCTION_NAME=VIEW_DOCUMENT&amp;display_string=View Document&amp;IDENTIFIER=GM&amp;START_DATE=20070315&amp;END_DATE=20070315&amp;FILING=10-K"}</definedName>
    <definedName name="_1115__FDSAUDITLINK__" hidden="1">{"fdsup:app=SCRIPT&amp;creator=factset&amp;CMD=INSTRUCTION&amp;WINDOW=NEW&amp;TARGET_APP=EDGAR\Search by Symbol&amp;INSTRUCTION_NAME=VIEW_DOCUMENT&amp;display_string=View Document&amp;IDENTIFIER=GM&amp;START_DATE=20070315&amp;END_DATE=20070315&amp;FILING=10-K"}</definedName>
    <definedName name="_1116__FDSAUDITLINK__" localSheetId="0" hidden="1">{"fdsup://directions/News HTML Viewer?action=OPEN&amp;on_error=off&amp;window=popup_no_button&amp;start_maximized=false&amp;creator=factset&amp;display_string=Click to view document&amp;width=640&amp;height=480&amp;address=ZQFNAaDDkp6vd2kDr6rHRJY0s8eYIEgd0DE3HaNSIO4NeQ9WcKXzzRXmFJd1TiwEy2","kLxvCjl7mriZIxk5zTLCyO6ESRF1eqBgltsbzls1Ys0%2FPkpB75sXkkt%2FDXDLN6m0hd2cEYwNQrPTwDvJ1C2PPsFEVJNZa%2BhCyXDMDRbZzis5QpYXX6aAHoeJ0Ct1%2B9Wz%2FKJvDR5bovh6hdkeVMQ6T9eijnBDTV63wHDo5B2BI6bXip33TCcIjXdrSRuJ8NNCKhLrp9oV%2BqdU%2FZG%2BaDaWjQbgeJA5GK1DU3ujSwYeaorqAEz","Q%3D%3D"}</definedName>
    <definedName name="_1116__FDSAUDITLINK__" hidden="1">{"fdsup://directions/News HTML Viewer?action=OPEN&amp;on_error=off&amp;window=popup_no_button&amp;start_maximized=false&amp;creator=factset&amp;display_string=Click to view document&amp;width=640&amp;height=480&amp;address=ZQFNAaDDkp6vd2kDr6rHRJY0s8eYIEgd0DE3HaNSIO4NeQ9WcKXzzRXmFJd1TiwEy2","kLxvCjl7mriZIxk5zTLCyO6ESRF1eqBgltsbzls1Ys0%2FPkpB75sXkkt%2FDXDLN6m0hd2cEYwNQrPTwDvJ1C2PPsFEVJNZa%2BhCyXDMDRbZzis5QpYXX6aAHoeJ0Ct1%2B9Wz%2FKJvDR5bovh6hdkeVMQ6T9eijnBDTV63wHDo5B2BI6bXip33TCcIjXdrSRuJ8NNCKhLrp9oV%2BqdU%2FZG%2BaDaWjQbgeJA5GK1DU3ujSwYeaorqAEz","Q%3D%3D"}</definedName>
    <definedName name="_1117__FDSAUDITLINK__" localSheetId="0" hidden="1">{"fdsup://directions/News HTML Viewer?action=OPEN&amp;on_error=off&amp;window=popup_no_button&amp;start_maximized=false&amp;creator=factset&amp;display_string=Click to view document&amp;width=640&amp;height=480&amp;address=ZQFNwazDkp6jz6V0bGfGiiHZg8FhV0zQj9PSfRmGjHx%2FsPbtfpQmmd%2F3j%2B1f","8eaZbIimEPQssJRZy0gaLn97o36U%2BOwTmGTWkw0rE0TN3DS9rrW5z7SclmzzhpoHL7qkE3%2FSI1rsd8HKbPaxb29prwgPPIaufK77IspQquPABVwM75jkPqMcunQEM6oVcIyAQuXXO04Y8%2Bhl%2BdhEKAoBoMqrUqdtlQtyL5R%2FQg9d7%2BCrItqebNvseiTl5VqzK1NkE6ncQS3R3mv1%2FzHEO61RaeLdMwXFjBpOJ1tiiZPdBdw1y","HjU4mUgE8M%3D"}</definedName>
    <definedName name="_1117__FDSAUDITLINK__" hidden="1">{"fdsup://directions/News HTML Viewer?action=OPEN&amp;on_error=off&amp;window=popup_no_button&amp;start_maximized=false&amp;creator=factset&amp;display_string=Click to view document&amp;width=640&amp;height=480&amp;address=ZQFNwazDkp6jz6V0bGfGiiHZg8FhV0zQj9PSfRmGjHx%2FsPbtfpQmmd%2F3j%2B1f","8eaZbIimEPQssJRZy0gaLn97o36U%2BOwTmGTWkw0rE0TN3DS9rrW5z7SclmzzhpoHL7qkE3%2FSI1rsd8HKbPaxb29prwgPPIaufK77IspQquPABVwM75jkPqMcunQEM6oVcIyAQuXXO04Y8%2Bhl%2BdhEKAoBoMqrUqdtlQtyL5R%2FQg9d7%2BCrItqebNvseiTl5VqzK1NkE6ncQS3R3mv1%2FzHEO61RaeLdMwXFjBpOJ1tiiZPdBdw1y","HjU4mUgE8M%3D"}</definedName>
    <definedName name="_1118__FDSAUDITLINK__" localSheetId="0" hidden="1">{"fdsup://directions/News HTML Viewer?action=OPEN&amp;on_error=off&amp;window=popup_no_button&amp;start_maximized=false&amp;creator=factset&amp;display_string=Click to view document&amp;width=640&amp;height=480&amp;address=ZQFNwTDikp6rDgWeOYK80Dwz%2FRH6JvmCSMdj91YsKb%2F%2B5W5QFPFNVIe8BM%2","FrK7fe3UBBSYez5fMG2zfzfy7o4OsVEozPmwYBYvY1Qu%2FPE8rncJY2BMmcyMSrxJ2YMwx4WXWodY8J5Cbv7ciZ3rUe47So6drV5%2BTqdpZ7tQJ84ZqYBem3FF9HVWRJQtBCIO8e%2B6%2BV4qoD7vvBTh2OMOF1s5C9Id0q%2FLj0ldUPAeSJ5U2l0KHYbTS%2BVp8SdqLopi6ALg4Sw5zsMkeeidHERHXbE7IRZm0%2BVZZBpHIPJM2Zl2C","hMuRDKHqb3Q%3D%3D"}</definedName>
    <definedName name="_1118__FDSAUDITLINK__" hidden="1">{"fdsup://directions/News HTML Viewer?action=OPEN&amp;on_error=off&amp;window=popup_no_button&amp;start_maximized=false&amp;creator=factset&amp;display_string=Click to view document&amp;width=640&amp;height=480&amp;address=ZQFNwTDikp6rDgWeOYK80Dwz%2FRH6JvmCSMdj91YsKb%2F%2B5W5QFPFNVIe8BM%2","FrK7fe3UBBSYez5fMG2zfzfy7o4OsVEozPmwYBYvY1Qu%2FPE8rncJY2BMmcyMSrxJ2YMwx4WXWodY8J5Cbv7ciZ3rUe47So6drV5%2BTqdpZ7tQJ84ZqYBem3FF9HVWRJQtBCIO8e%2B6%2BV4qoD7vvBTh2OMOF1s5C9Id0q%2FLj0ldUPAeSJ5U2l0KHYbTS%2BVp8SdqLopi6ALg4Sw5zsMkeeidHERHXbE7IRZm0%2BVZZBpHIPJM2Zl2C","hMuRDKHqb3Q%3D%3D"}</definedName>
    <definedName name="_1119__FDSAUDITLINK__" localSheetId="0" hidden="1">{"fdsup://directions/News HTML Viewer?action=OPEN&amp;on_error=off&amp;window=popup_no_button&amp;start_maximized=false&amp;creator=factset&amp;display_string=Click to view document&amp;width=640&amp;height=480&amp;address=ZQFNwazDkp6vD6V0vAbj8fxBJJxvCF37DiWkisSE2xRD3Bg5ffUWev9kx7k5epPFa4","dvxn6U%2BKjbY2RuPH4IQg%2BDJWi1%2Bv6uqmI3s3zfGToT8rwbz%2BFDSpNLPb%2FdVVmQxewZy7x3WiSlg4QQGv6yPRE%2Bju9P%2BcbYG7eCUxzYyhCwpWk482ga8qDLTLRpRQT4TIti8U%2FidS%2BKFWQEMBj1cWG%2Bfphyvwbty4OgaXNV2Alay%2FvEghJM4AVcPaVa7%2FNhHhTvNF%2FwBJC0NuehD4wVrgLcHq9xI7slBRgc0Sq","%2FvnTyDg0FP5TqNw%3D%3D"}</definedName>
    <definedName name="_1119__FDSAUDITLINK__" hidden="1">{"fdsup://directions/News HTML Viewer?action=OPEN&amp;on_error=off&amp;window=popup_no_button&amp;start_maximized=false&amp;creator=factset&amp;display_string=Click to view document&amp;width=640&amp;height=480&amp;address=ZQFNwazDkp6vD6V0vAbj8fxBJJxvCF37DiWkisSE2xRD3Bg5ffUWev9kx7k5epPFa4","dvxn6U%2BKjbY2RuPH4IQg%2BDJWi1%2Bv6uqmI3s3zfGToT8rwbz%2BFDSpNLPb%2FdVVmQxewZy7x3WiSlg4QQGv6yPRE%2Bju9P%2BcbYG7eCUxzYyhCwpWk482ga8qDLTLRpRQT4TIti8U%2FidS%2BKFWQEMBj1cWG%2Bfphyvwbty4OgaXNV2Alay%2FvEghJM4AVcPaVa7%2FNhHhTvNF%2FwBJC0NuehD4wVrgLcHq9xI7slBRgc0Sq","%2FvnTyDg0FP5TqNw%3D%3D"}</definedName>
    <definedName name="_112__FDSAUDITLINK__" localSheetId="0" hidden="1">{"fdsup://directions/FAT Viewer?action=UPDATE&amp;creator=factset&amp;DYN_ARGS=TRUE&amp;DOC_NAME=FAT:FQL_AUDITING_CLIENT_TEMPLATE.FAT&amp;display_string=Audit&amp;VAR:KEY=GPYRITKBWH&amp;VAR:QUERY=RkZfRU5UUlBSX1ZBTF9EQUlMWSgwLCwsLCwnRElMJyk=&amp;WINDOW=FIRST_POPUP&amp;HEIGHT=450&amp;WIDTH=450&amp;","START_MAXIMIZED=FALSE&amp;VAR:CALENDAR=US&amp;VAR:SYMBOL=STRA&amp;VAR:INDEX=0"}</definedName>
    <definedName name="_112__FDSAUDITLINK__" hidden="1">{"fdsup://directions/FAT Viewer?action=UPDATE&amp;creator=factset&amp;DYN_ARGS=TRUE&amp;DOC_NAME=FAT:FQL_AUDITING_CLIENT_TEMPLATE.FAT&amp;display_string=Audit&amp;VAR:KEY=GPYRITKBWH&amp;VAR:QUERY=RkZfRU5UUlBSX1ZBTF9EQUlMWSgwLCwsLCwnRElMJyk=&amp;WINDOW=FIRST_POPUP&amp;HEIGHT=450&amp;WIDTH=450&amp;","START_MAXIMIZED=FALSE&amp;VAR:CALENDAR=US&amp;VAR:SYMBOL=STRA&amp;VAR:INDEX=0"}</definedName>
    <definedName name="_1120__FDSAUDITLINK__" localSheetId="0" hidden="1">{"fdsup://directions/News HTML Viewer?action=OPEN&amp;on_error=off&amp;window=popup_no_button&amp;start_maximized=false&amp;creator=factset&amp;display_string=Click to view document&amp;width=640&amp;height=480&amp;address=ZQFNwTbikp6rzyWeMYS8s65uefqC%2BKlzuZ%2FOx2XpwpSR%2BNuu0TkKeZ8n4xxj","uYrBn7UK6YfFoqeGCpWFUjs%2FyQZmphglA18YSZJmMCG%2BS456567UXSNaps6XscjKj%2FOxrTQ56kT26rxASTOlHO1ReAXXiihp1dj3nhU9GGHK2T8b5HUtvKxCjCsnnlAfMat1IXuGNYZAvTWibiclI1xMBo4uy5mFYfIE%2FMtPwjdhAEN7zhzGCt8x%2FsKpx8cXN7bDK5OQFkLfeCvvR3K5Net%2FI0qCKV%2B1itlaZXx1biVGbqT%2","FbP1LrMrzkXtbQJg%3D"}</definedName>
    <definedName name="_1120__FDSAUDITLINK__" hidden="1">{"fdsup://directions/News HTML Viewer?action=OPEN&amp;on_error=off&amp;window=popup_no_button&amp;start_maximized=false&amp;creator=factset&amp;display_string=Click to view document&amp;width=640&amp;height=480&amp;address=ZQFNwTbikp6rzyWeMYS8s65uefqC%2BKlzuZ%2FOx2XpwpSR%2BNuu0TkKeZ8n4xxj","uYrBn7UK6YfFoqeGCpWFUjs%2FyQZmphglA18YSZJmMCG%2BS456567UXSNaps6XscjKj%2FOxrTQ56kT26rxASTOlHO1ReAXXiihp1dj3nhU9GGHK2T8b5HUtvKxCjCsnnlAfMat1IXuGNYZAvTWibiclI1xMBo4uy5mFYfIE%2FMtPwjdhAEN7zhzGCt8x%2FsKpx8cXN7bDK5OQFkLfeCvvR3K5Net%2FI0qCKV%2B1itlaZXx1biVGbqT%2","FbP1LrMrzkXtbQJg%3D"}</definedName>
    <definedName name="_1121__FDSAUDITLINK__" localSheetId="0" hidden="1">{"fdsup://directions/News HTML Viewer?action=OPEN&amp;on_error=off&amp;window=popup_no_button&amp;start_maximized=false&amp;creator=factset&amp;display_string=Click to view document&amp;width=640&amp;height=480&amp;address=ZQFNwaznku6rDqX0JAflQ05%2BDrYYxVyCHS1JIllXIqjBqJ18pqfq6ZRU6awqNRgz","aB3GRQ6xJBk90iDhhgH9QCJVAm%2F0k4fF32qjPkHsf6ACnob9YIgpV1umzumbGmBCvy5sBJTNYogmc%2BQcMt6jHs%2FYVrT%2FqU7iIeC3A7eYxkJsyJVCv2HbxU%2B64PBMsFN9md%2BUtyqhMq%2B80mqHCFoutfVUIaeec1kSJy9vrJ7ij4k%2FMOq3j74lhW6qNS9%2BOSkb4tDof%2FQMosUVQqxEfoScQim%2BgODeYkgIH99ffBzjl","cSyeIw8IULsCa0%3D"}</definedName>
    <definedName name="_1121__FDSAUDITLINK__" hidden="1">{"fdsup://directions/News HTML Viewer?action=OPEN&amp;on_error=off&amp;window=popup_no_button&amp;start_maximized=false&amp;creator=factset&amp;display_string=Click to view document&amp;width=640&amp;height=480&amp;address=ZQFNwaznku6rDqX0JAflQ05%2BDrYYxVyCHS1JIllXIqjBqJ18pqfq6ZRU6awqNRgz","aB3GRQ6xJBk90iDhhgH9QCJVAm%2F0k4fF32qjPkHsf6ACnob9YIgpV1umzumbGmBCvy5sBJTNYogmc%2BQcMt6jHs%2FYVrT%2FqU7iIeC3A7eYxkJsyJVCv2HbxU%2B64PBMsFN9md%2BUtyqhMq%2B80mqHCFoutfVUIaeec1kSJy9vrJ7ij4k%2FMOq3j74lhW6qNS9%2BOSkb4tDof%2FQMosUVQqxEfoScQim%2BgODeYkgIH99ffBzjl","cSyeIw8IULsCa0%3D"}</definedName>
    <definedName name="_1122__FDSAUDITLINK__" localSheetId="0" hidden="1">{"fdsup://directions/News HTML Viewer?action=OPEN&amp;on_error=off&amp;window=popup_no_button&amp;start_maximized=false&amp;creator=factset&amp;display_string=Click to view document&amp;width=640&amp;height=480&amp;address=ZQFNwazDkp6vD6V0vAajDwM4acu%2FF610l713KB65WX6cFuoDdFOmicECjkh7q4Qu","NTdCZneycX2kCzVslgABm%2FWJTD8eya1zM6v7ArQK7PjjZlATBR0y6%2FBNAzdjp1NxETFQP483PULVfFAKvW1XmXf2ywhlx1WX7OETfpokxKdRz8ZXY1Zo2i2X06e5dzDnQMx2DZX%2F0SQBWrgSQkSCzTfBWVI1dTwveUnCo07QDh07lmULjQSC72CK3rhJGq8gtgphtiuUdns5%2BkiFeaanZtvGLLAVp4x39a7SlYuZnsnzP9aZbQ%3D%3","D"}</definedName>
    <definedName name="_1122__FDSAUDITLINK__" hidden="1">{"fdsup://directions/News HTML Viewer?action=OPEN&amp;on_error=off&amp;window=popup_no_button&amp;start_maximized=false&amp;creator=factset&amp;display_string=Click to view document&amp;width=640&amp;height=480&amp;address=ZQFNwazDkp6vD6V0vAajDwM4acu%2FF610l713KB65WX6cFuoDdFOmicECjkh7q4Qu","NTdCZneycX2kCzVslgABm%2FWJTD8eya1zM6v7ArQK7PjjZlATBR0y6%2FBNAzdjp1NxETFQP483PULVfFAKvW1XmXf2ywhlx1WX7OETfpokxKdRz8ZXY1Zo2i2X06e5dzDnQMx2DZX%2F0SQBWrgSQkSCzTfBWVI1dTwveUnCo07QDh07lmULjQSC72CK3rhJGq8gtgphtiuUdns5%2BkiFeaanZtvGLLAVp4x39a7SlYuZnsnzP9aZbQ%3D%3","D"}</definedName>
    <definedName name="_1123__FDSAUDITLINK__" localSheetId="0" hidden="1">{"fdsup://directions/News HTML Viewer?action=OPEN&amp;on_error=off&amp;window=popup_no_button&amp;start_maximized=false&amp;creator=factset&amp;display_string=Click to view document&amp;width=640&amp;height=480&amp;address=ZQFNwTDikp6rDgWeOYJ8gNhyDfWvo1f69near8Fnu75aJ5VXLLPLxJTKR4idRAei3Y","VX5pfw6WKzPDnsavguSHZ67JPEdpHV9OuZax7jxyU6tUImBG7IyS8XCu6VA0NMrG0gGkzeJ7974ZJc4FLP%2BRuY8gY5egaqC88faq8Xpopv5kjIorIb64VIKFQZYAELDVczJ4ON6A%2B0%2FKVz2%2FRC1YpDiPHNjMYkExJis0IjXmojx0FQfHU7H2ag660CWEcY7e1b7hUMF3mamdZVtlUI5T4%2BKgDVBoP5HFcZ8zwooPJNZR9xtg%3D%3","D"}</definedName>
    <definedName name="_1123__FDSAUDITLINK__" hidden="1">{"fdsup://directions/News HTML Viewer?action=OPEN&amp;on_error=off&amp;window=popup_no_button&amp;start_maximized=false&amp;creator=factset&amp;display_string=Click to view document&amp;width=640&amp;height=480&amp;address=ZQFNwTDikp6rDgWeOYJ8gNhyDfWvo1f69near8Fnu75aJ5VXLLPLxJTKR4idRAei3Y","VX5pfw6WKzPDnsavguSHZ67JPEdpHV9OuZax7jxyU6tUImBG7IyS8XCu6VA0NMrG0gGkzeJ7974ZJc4FLP%2BRuY8gY5egaqC88faq8Xpopv5kjIorIb64VIKFQZYAELDVczJ4ON6A%2B0%2FKVz2%2FRC1YpDiPHNjMYkExJis0IjXmojx0FQfHU7H2ag660CWEcY7e1b7hUMF3mamdZVtlUI5T4%2BKgDVBoP5HFcZ8zwooPJNZR9xtg%3D%3","D"}</definedName>
    <definedName name="_1124__FDSAUDITLINK__" localSheetId="0" hidden="1">{"fdsup://directions/News HTML Viewer?action=OPEN&amp;on_error=off&amp;window=popup_no_button&amp;start_maximized=false&amp;creator=factset&amp;display_string=Click to view document&amp;width=640&amp;height=480&amp;address=ZQFNwZDnkp6vD6X0vWdSRC%2FXMMwSbzAvQ4pui9Dk92fH82fN9C3zUZUW1%2BL8i4","M6h1pLiQkVxOhA7Zg9urPnxEFhtIiKYL%2FSCiAd6ADw1%2BW6gHI2S56saL5HawyCJQDI3BcCN4PhMB%2BFeHqf3GvGWnccP%2BBleZpy09CBo4O0rdeVVsRbSLypNwe7DWfPhVODzyxOBvrBRtawV39RFngbHOmFmok3LL7zzp2%2F15Nw%2FEUo%2FAQXLGSDkEVxDQM%2B67plVIkq9hQAPZ6wmyMc9sTb1CDKybE0wua%2BbGMb4a1z2mg","7n3x26PA%3D"}</definedName>
    <definedName name="_1124__FDSAUDITLINK__" hidden="1">{"fdsup://directions/News HTML Viewer?action=OPEN&amp;on_error=off&amp;window=popup_no_button&amp;start_maximized=false&amp;creator=factset&amp;display_string=Click to view document&amp;width=640&amp;height=480&amp;address=ZQFNwZDnkp6vD6X0vWdSRC%2FXMMwSbzAvQ4pui9Dk92fH82fN9C3zUZUW1%2BL8i4","M6h1pLiQkVxOhA7Zg9urPnxEFhtIiKYL%2FSCiAd6ADw1%2BW6gHI2S56saL5HawyCJQDI3BcCN4PhMB%2BFeHqf3GvGWnccP%2BBleZpy09CBo4O0rdeVVsRbSLypNwe7DWfPhVODzyxOBvrBRtawV39RFngbHOmFmok3LL7zzp2%2F15Nw%2FEUo%2FAQXLGSDkEVxDQM%2B67plVIkq9hQAPZ6wmyMc9sTb1CDKybE0wua%2BbGMb4a1z2mg","7n3x26PA%3D"}</definedName>
    <definedName name="_1125__FDSAUDITLINK__" localSheetId="0" hidden="1">{"fdsup://directions/News HTML Viewer?action=OPEN&amp;on_error=off&amp;window=popup_no_button&amp;start_maximized=false&amp;creator=factset&amp;display_string=Click to view document&amp;width=640&amp;height=480&amp;address=ZQFNwaLjk56vT%2BU0Zbbs9rSpi%2FlDZScJNjWKSUzDijiCOuCcO%2Fr4v4rN8I47","PtVsh0QUvXm8Qs6D7VVzVOhoRofGsc5bah%2F5RNZgyu6sIKJMgrDAU4HJ9wirMZ%2BVqaM4rjUtElqYdYRE9%2B1jHrEGBNwGk1UzF8OiRa8D7EofqMOIHx5WOzntVB%2BPqAkjgiwmzvuD7CHmFWkWFUi8DiwyyheaEl0Sg3RgDO6FKyz3KKUzhjhmLSdvgM87U5zB3vTT%2B7aRRsEzFpDvO85XfruvI2YoeNzlg3STjW2UrBrOvsANpyhdn","2A%3D"}</definedName>
    <definedName name="_1125__FDSAUDITLINK__" hidden="1">{"fdsup://directions/News HTML Viewer?action=OPEN&amp;on_error=off&amp;window=popup_no_button&amp;start_maximized=false&amp;creator=factset&amp;display_string=Click to view document&amp;width=640&amp;height=480&amp;address=ZQFNwaLjk56vT%2BU0Zbbs9rSpi%2FlDZScJNjWKSUzDijiCOuCcO%2Fr4v4rN8I47","PtVsh0QUvXm8Qs6D7VVzVOhoRofGsc5bah%2F5RNZgyu6sIKJMgrDAU4HJ9wirMZ%2BVqaM4rjUtElqYdYRE9%2B1jHrEGBNwGk1UzF8OiRa8D7EofqMOIHx5WOzntVB%2BPqAkjgiwmzvuD7CHmFWkWFUi8DiwyyheaEl0Sg3RgDO6FKyz3KKUzhjhmLSdvgM87U5zB3vTT%2B7aRRsEzFpDvO85XfruvI2YoeNzlg3STjW2UrBrOvsANpyhdn","2A%3D"}</definedName>
    <definedName name="_1126__FDSAUDITLINK__" localSheetId="0" hidden="1">{"fdsup://directions/News HTML Viewer?action=OPEN&amp;on_error=off&amp;window=popup_no_button&amp;start_maximized=false&amp;creator=factset&amp;display_string=Click to view document&amp;width=640&amp;height=480&amp;address=ZQFNwaznkp6vD6X0vQepQ7Zr6ElE%2FO2tdUGE2QPXuaKwEhWxCf6AR%2FXzSmFFM9","hl1CoBlDKE3Ru0qNUyP8AFuLkWkDZUh3uv%2BKd4fDTMQS%2BDz%2FSwwXbX1AXRttdlDiPazXVe7%2Be6t6Kz%2BotU7bHc8MbLqd8ug%2FCnUneTfRCxJYmtVVpn2oHALSTOEdn2fXUNzgZgunJ%2F79y4bU3%2FTKegb2sVXodqXgt6hKY%2B41X4VXx6LOlZ4am9DTcQhWL1OSQ2ioq00%2FHxY3aXgOR4SMI9BBAKuX2nsGxi639dgEq3z","IpXV0xkQnKL"}</definedName>
    <definedName name="_1126__FDSAUDITLINK__" hidden="1">{"fdsup://directions/News HTML Viewer?action=OPEN&amp;on_error=off&amp;window=popup_no_button&amp;start_maximized=false&amp;creator=factset&amp;display_string=Click to view document&amp;width=640&amp;height=480&amp;address=ZQFNwaznkp6vD6X0vQepQ7Zr6ElE%2FO2tdUGE2QPXuaKwEhWxCf6AR%2FXzSmFFM9","hl1CoBlDKE3Ru0qNUyP8AFuLkWkDZUh3uv%2BKd4fDTMQS%2BDz%2FSwwXbX1AXRttdlDiPazXVe7%2Be6t6Kz%2BotU7bHc8MbLqd8ug%2FCnUneTfRCxJYmtVVpn2oHALSTOEdn2fXUNzgZgunJ%2F79y4bU3%2FTKegb2sVXodqXgt6hKY%2B41X4VXx6LOlZ4am9DTcQhWL1OSQ2ioq00%2FHxY3aXgOR4SMI9BBAKuX2nsGxi639dgEq3z","IpXV0xkQnKL"}</definedName>
    <definedName name="_1127__FDSAUDITLINK__" localSheetId="0" hidden="1">{"fdsup://directions/News HTML Viewer?action=OPEN&amp;on_error=off&amp;window=popup_no_button&amp;start_maximized=false&amp;creator=factset&amp;display_string=Click to view document&amp;width=640&amp;height=480&amp;address=ZQFNwSDCku6rDwUeYa7pE8059rAAYxL9THMu6t2lgGhQHWCc%2FYOA0WZ0GaNFDE2s","CFiyyycwRMo5oeXnipp6H3gpAiiTMI8vElHfnM73nToK%2B6d6p5Uonqi0mdP20qHEo9djdEP%2Bjcwvpnw%2FsaaGt1yc5FBQC4xb6hqKwp6qz631oW7wL4elgVJOIeZX2byXf%2FejcLDJ%2B3OKJBL9w64yvahKFe8vF4gaItZ%2BYK7JWBeYP0OlYTKzcUIZCDjMGUHiz3JgPZlKGDoat%2FYku50vkVVZbrDXIHEd69gzTdUJAbrrdmfWD","BoleA%3D%3D"}</definedName>
    <definedName name="_1127__FDSAUDITLINK__" hidden="1">{"fdsup://directions/News HTML Viewer?action=OPEN&amp;on_error=off&amp;window=popup_no_button&amp;start_maximized=false&amp;creator=factset&amp;display_string=Click to view document&amp;width=640&amp;height=480&amp;address=ZQFNwSDCku6rDwUeYa7pE8059rAAYxL9THMu6t2lgGhQHWCc%2FYOA0WZ0GaNFDE2s","CFiyyycwRMo5oeXnipp6H3gpAiiTMI8vElHfnM73nToK%2B6d6p5Uonqi0mdP20qHEo9djdEP%2Bjcwvpnw%2FsaaGt1yc5FBQC4xb6hqKwp6qz631oW7wL4elgVJOIeZX2byXf%2FejcLDJ%2B3OKJBL9w64yvahKFe8vF4gaItZ%2BYK7JWBeYP0OlYTKzcUIZCDjMGUHiz3JgPZlKGDoat%2FYku50vkVVZbrDXIHEd69gzTdUJAbrrdmfWD","BoleA%3D%3D"}</definedName>
    <definedName name="_1128__FDSAUDITLINK__" localSheetId="0" hidden="1">{"fdsup://directions/News HTML Viewer?action=OPEN&amp;on_error=off&amp;window=popup_no_button&amp;start_maximized=false&amp;creator=factset&amp;display_string=Click to view document&amp;width=640&amp;height=480&amp;address=ZQFNwaznkp6vD6X0vQep%2BwmLe7%2BS8GOZ4izRwkw%2BKSvkSl10pXP%2F%2Bm82","XCVg%2B9gvwNLVFFqZmNkhRvpu8yEo5TPnKa5XFbPsRICNVYuFgh%2BmU1YE7Fwr3Nh4htSejzAJU7t9HBB0QRlyKND5C7KePlTkD4xu26mI7sPbJx12sGblbvFSIbj8RBr1onhhIHUDt6ggengi8CKPNn7Fp3iBImjdcXxZJvsz%2B5qUNBjW2vnwcfQ6I6BGflzhLQO%2FWuTgQp7Yp2RUp9NgmQucCex3PS0i7TckJQwIcLGV%2BFOVxb94M","agplRMvIykk"}</definedName>
    <definedName name="_1128__FDSAUDITLINK__" hidden="1">{"fdsup://directions/News HTML Viewer?action=OPEN&amp;on_error=off&amp;window=popup_no_button&amp;start_maximized=false&amp;creator=factset&amp;display_string=Click to view document&amp;width=640&amp;height=480&amp;address=ZQFNwaznkp6vD6X0vQep%2BwmLe7%2BS8GOZ4izRwkw%2BKSvkSl10pXP%2F%2Bm82","XCVg%2B9gvwNLVFFqZmNkhRvpu8yEo5TPnKa5XFbPsRICNVYuFgh%2BmU1YE7Fwr3Nh4htSejzAJU7t9HBB0QRlyKND5C7KePlTkD4xu26mI7sPbJx12sGblbvFSIbj8RBr1onhhIHUDt6ggengi8CKPNn7Fp3iBImjdcXxZJvsz%2B5qUNBjW2vnwcfQ6I6BGflzhLQO%2FWuTgQp7Yp2RUp9NgmQucCex3PS0i7TckJQwIcLGV%2BFOVxb94M","agplRMvIykk"}</definedName>
    <definedName name="_1129__FDSAUDITLINK__" localSheetId="0" hidden="1">{"fdsup://directions/News HTML Viewer?action=OPEN&amp;on_error=off&amp;window=popup_no_button&amp;start_maximized=false&amp;creator=factset&amp;display_string=Click to view document&amp;width=640&amp;height=480&amp;address=ZQFNwazDkp6vD6V0vAbjiwPNM3LeTY4PYMfJN1I9UjXitVbRRsoFMvUk29X%2FXgAT","QTZGCfoAS2GpgoyZTIMoLmBqj8CzoQ0bUfexni4%2FD97LFV0l0zjVNxAyN4HglNYCX7w9DyBZvTKkSbOp0hzCUIcBnvSYX7cCz8Qm3Fkgvx%2BfVbTxhnIXmRpFgEItpmUNWFT7sCulbBTQUV9FFYp6Xq41aFcBdW%2F0rkZSvI8wC2HWU4c5l9Pt5TA3JuI6W2G%2BbYEXNYhyeWSkpGr%2BLZfhRdixGuO6ncBKWiAnOqe5lDEipqz1s7l62","w%3D%3D"}</definedName>
    <definedName name="_1129__FDSAUDITLINK__" hidden="1">{"fdsup://directions/News HTML Viewer?action=OPEN&amp;on_error=off&amp;window=popup_no_button&amp;start_maximized=false&amp;creator=factset&amp;display_string=Click to view document&amp;width=640&amp;height=480&amp;address=ZQFNwazDkp6vD6V0vAbjiwPNM3LeTY4PYMfJN1I9UjXitVbRRsoFMvUk29X%2FXgAT","QTZGCfoAS2GpgoyZTIMoLmBqj8CzoQ0bUfexni4%2FD97LFV0l0zjVNxAyN4HglNYCX7w9DyBZvTKkSbOp0hzCUIcBnvSYX7cCz8Qm3Fkgvx%2BfVbTxhnIXmRpFgEItpmUNWFT7sCulbBTQUV9FFYp6Xq41aFcBdW%2F0rkZSvI8wC2HWU4c5l9Pt5TA3JuI6W2G%2BbYEXNYhyeWSkpGr%2BLZfhRdixGuO6ncBKWiAnOqe5lDEipqz1s7l62","w%3D%3D"}</definedName>
    <definedName name="_113__FDSAUDITLINK__" localSheetId="0" hidden="1">{"fdsup://directions/FAT Viewer?action=UPDATE&amp;creator=factset&amp;DYN_ARGS=TRUE&amp;DOC_NAME=FAT:FQL_AUDITING_CLIENT_TEMPLATE.FAT&amp;display_string=Audit&amp;VAR:KEY=ORGXUJGPSP&amp;VAR:QUERY=RkZfTkVUX0lOQyhBTk4sMCk=&amp;WINDOW=FIRST_POPUP&amp;HEIGHT=450&amp;WIDTH=450&amp;START_MAXIMIZED=FALS","E&amp;VAR:CALENDAR=US&amp;VAR:SYMBOL=GIB.A&amp;VAR:INDEX=0"}</definedName>
    <definedName name="_113__FDSAUDITLINK__" hidden="1">{"fdsup://directions/FAT Viewer?action=UPDATE&amp;creator=factset&amp;DYN_ARGS=TRUE&amp;DOC_NAME=FAT:FQL_AUDITING_CLIENT_TEMPLATE.FAT&amp;display_string=Audit&amp;VAR:KEY=ORGXUJGPSP&amp;VAR:QUERY=RkZfTkVUX0lOQyhBTk4sMCk=&amp;WINDOW=FIRST_POPUP&amp;HEIGHT=450&amp;WIDTH=450&amp;START_MAXIMIZED=FALS","E&amp;VAR:CALENDAR=US&amp;VAR:SYMBOL=GIB.A&amp;VAR:INDEX=0"}</definedName>
    <definedName name="_1130__FDSAUDITLINK__" localSheetId="0" hidden="1">{"fdsup://directions/News HTML Viewer?action=OPEN&amp;on_error=off&amp;window=popup_no_button&amp;start_maximized=false&amp;creator=factset&amp;display_string=Click to view document&amp;width=640&amp;height=480&amp;address=ZQFNwazDkp6vD6V0vAajodHv74D88tsFCwqfs3ZTjRqBRHCdeUnhoqv8TrZuZlg%2B","qHZ9pqX7P8yfJGLvHqo8RYrKYdxNGeYvR6%2BEv8figon3H7YdSy652fP4rd6FwcknqPtk4lSGHtCHr1wKVLHLdkj3mOZ7NiFww5PO7QndGY%2BWVmursk3CTQuSJT9iledOWt2YAPy1PTjhfwSOrDxReyOOTFhPa2tSjCHpNO516UbOdbUBPqrvVpzNRihZAMpLGT0bppmsRKMHCy1Of4axGP3Woj7og3kwP7ehW%2FvxMCc9BPI%3D"}</definedName>
    <definedName name="_1130__FDSAUDITLINK__" hidden="1">{"fdsup://directions/News HTML Viewer?action=OPEN&amp;on_error=off&amp;window=popup_no_button&amp;start_maximized=false&amp;creator=factset&amp;display_string=Click to view document&amp;width=640&amp;height=480&amp;address=ZQFNwazDkp6vD6V0vAajodHv74D88tsFCwqfs3ZTjRqBRHCdeUnhoqv8TrZuZlg%2B","qHZ9pqX7P8yfJGLvHqo8RYrKYdxNGeYvR6%2BEv8figon3H7YdSy652fP4rd6FwcknqPtk4lSGHtCHr1wKVLHLdkj3mOZ7NiFww5PO7QndGY%2BWVmursk3CTQuSJT9iledOWt2YAPy1PTjhfwSOrDxReyOOTFhPa2tSjCHpNO516UbOdbUBPqrvVpzNRihZAMpLGT0bppmsRKMHCy1Of4axGP3Woj7og3kwP7ehW%2FvxMCc9BPI%3D"}</definedName>
    <definedName name="_1131__FDSAUDITLINK__" localSheetId="0" hidden="1">{"fdsup://directions/News HTML Viewer?action=OPEN&amp;on_error=off&amp;window=popup_no_button&amp;start_maximized=false&amp;creator=factset&amp;display_string=Click to view document&amp;width=640&amp;height=480&amp;address=ZQFNwaDH0u6rz6X0tQaT%2FsBTw%2FSGduRHD9pe7hW5dxSS20s4wh8knJ%2B5l1Co","VQEK03xRYQAcV06yaXPe9c4CL8SkEwQlTLvKqENp3yi0bBUagdn9Wi2ANVgwfNKPkUF2d%2FrjuuPMjmEXNvOcD0CsexwNsKAdO%2FExXdkwUDzA%2Ft1VmgMSfmRkT7CtMP8ai4lB4JH6Mrl83gIrvc0R7Av6nlj32EXVDQJrTF%2F70ATUrt5M2RI7lFiFsoGF9XfgIG%2F1uYzc02x%2FsuDTxMgxLS5AQsQSHQ33z1QeTl0Dol225NN3tzx","bj0GFuuEZIw%3D%3D"}</definedName>
    <definedName name="_1131__FDSAUDITLINK__" hidden="1">{"fdsup://directions/News HTML Viewer?action=OPEN&amp;on_error=off&amp;window=popup_no_button&amp;start_maximized=false&amp;creator=factset&amp;display_string=Click to view document&amp;width=640&amp;height=480&amp;address=ZQFNwaDH0u6rz6X0tQaT%2FsBTw%2FSGduRHD9pe7hW5dxSS20s4wh8knJ%2B5l1Co","VQEK03xRYQAcV06yaXPe9c4CL8SkEwQlTLvKqENp3yi0bBUagdn9Wi2ANVgwfNKPkUF2d%2FrjuuPMjmEXNvOcD0CsexwNsKAdO%2FExXdkwUDzA%2Ft1VmgMSfmRkT7CtMP8ai4lB4JH6Mrl83gIrvc0R7Av6nlj32EXVDQJrTF%2F70ATUrt5M2RI7lFiFsoGF9XfgIG%2F1uYzc02x%2FsuDTxMgxLS5AQsQSHQ33z1QeTl0Dol225NN3tzx","bj0GFuuEZIw%3D%3D"}</definedName>
    <definedName name="_1132__FDSAUDITLINK__" localSheetId="0" hidden="1">{"fdsup://directions/News HTML Viewer?action=OPEN&amp;on_error=off&amp;window=popup_no_button&amp;start_maximized=false&amp;creator=factset&amp;display_string=Click to view document&amp;width=640&amp;height=480&amp;address=ZQFNwaDDkp6vDKV0nDbjkAHX5Xv9OwFPgCuVhz8iAeY2Lb4dryKEOJTKipUQnNIw4A","4uu5Pk4F%2F7xQ1eW8jezAVt6xm21amuSHl20gHVdJlsEa39uYfpyNROljnAHQgCnNY471JWlyC4SdFxReH6F2M1odtsGHU48sR9jksmDzRIvgbZCSrU5t1SRsd7lSCTa%2Bp08W5Sgcy3aKZ%2F3hsAu82XRkRckE1VUiZTU0rZU%2Bpm3LL3RUxzWJQeezEfW6WrhRl%2FTE%2FKPla%2FYCsRiVlyYGL354mFNhXaHP5%2FpncrK1u8fw%3D","%3D"}</definedName>
    <definedName name="_1132__FDSAUDITLINK__" hidden="1">{"fdsup://directions/News HTML Viewer?action=OPEN&amp;on_error=off&amp;window=popup_no_button&amp;start_maximized=false&amp;creator=factset&amp;display_string=Click to view document&amp;width=640&amp;height=480&amp;address=ZQFNwaDDkp6vDKV0nDbjkAHX5Xv9OwFPgCuVhz8iAeY2Lb4dryKEOJTKipUQnNIw4A","4uu5Pk4F%2F7xQ1eW8jezAVt6xm21amuSHl20gHVdJlsEa39uYfpyNROljnAHQgCnNY471JWlyC4SdFxReH6F2M1odtsGHU48sR9jksmDzRIvgbZCSrU5t1SRsd7lSCTa%2Bp08W5Sgcy3aKZ%2F3hsAu82XRkRckE1VUiZTU0rZU%2Bpm3LL3RUxzWJQeezEfW6WrhRl%2FTE%2FKPla%2FYCsRiVlyYGL354mFNhXaHP5%2FpncrK1u8fw%3D","%3D"}</definedName>
    <definedName name="_1133__FDSAUDITLINK__" localSheetId="0" hidden="1">{"fdsup://directions/News HTML Viewer?action=OPEN&amp;on_error=off&amp;window=popup_no_button&amp;start_maximized=false&amp;creator=factset&amp;display_string=Click to view document&amp;width=640&amp;height=480&amp;address=ZQFNwazDkp6vD6V0vAajlzMm9lKx25FY6iwvxERMH3m7zh7VU98A1McL%2BlI44wWY","9yiIVngYRSor%2BuiKH9%2BR0D2ZALxH4AZ3GTn7A3b3SNyv88VHEp14BHdGU98hyIGv%2FHRj3Te9UlUnotwoL1PyqElqTUgy0omfEd9Ylx8xV0r1UZCeIhqcRlNV4x%2BZKk2TP1L05JPTL7r8mrNVE5kPd4JK28i2HZID62vmEqutVqxz49lTRGPwpwQbjF7BbeLLvnTtGNF63Z823L3Vh9%2B1vnwPF0QEzXNY8CLZrFvIwkHiVV%2BrrgA","%3D"}</definedName>
    <definedName name="_1133__FDSAUDITLINK__" hidden="1">{"fdsup://directions/News HTML Viewer?action=OPEN&amp;on_error=off&amp;window=popup_no_button&amp;start_maximized=false&amp;creator=factset&amp;display_string=Click to view document&amp;width=640&amp;height=480&amp;address=ZQFNwazDkp6vD6V0vAajlzMm9lKx25FY6iwvxERMH3m7zh7VU98A1McL%2BlI44wWY","9yiIVngYRSor%2BuiKH9%2BR0D2ZALxH4AZ3GTn7A3b3SNyv88VHEp14BHdGU98hyIGv%2FHRj3Te9UlUnotwoL1PyqElqTUgy0omfEd9Ylx8xV0r1UZCeIhqcRlNV4x%2BZKk2TP1L05JPTL7r8mrNVE5kPd4JK28i2HZID62vmEqutVqxz49lTRGPwpwQbjF7BbeLLvnTtGNF63Z823L3Vh9%2B1vnwPF0QEzXNY8CLZrFvIwkHiVV%2BrrgA","%3D"}</definedName>
    <definedName name="_1134__FDSAUDITLINK__" localSheetId="0" hidden="1">{"fdsup://directions/News HTML Viewer?action=OPEN&amp;on_error=off&amp;window=popup_no_button&amp;start_maximized=false&amp;creator=factset&amp;display_string=Click to view document&amp;width=640&amp;height=480&amp;address=ZQFNAaDDkp6vd2kDr6qbZvQCIrnmNa2Ux7ZL8b9SBX5lghExLciYmMQX10WoTdEAp5","NsuScV%2BSDz6KJ5MABjPVCv0J2DMtOAmzQKMFBykjXGObkpxYKNQChDak6%2B3zrm0gnL3Cy3vpVv7J1fMQhY6PbqR2TEyfi0nBNPNIsLvuP2q1fceiP7T%2Fpk4TsOP46lnRdimiwHRA1iX4SwVieWnp4%2FHky4sXLmxQStNeGUZ0o6bGMJ1%2BuEKBxQXJY%2BFPaNLOHDcl0ef%2F4M3uVrWYuqzJAzGyuCPxHgC9uYAxHDotG0Y7mjrTy","E"}</definedName>
    <definedName name="_1134__FDSAUDITLINK__" hidden="1">{"fdsup://directions/News HTML Viewer?action=OPEN&amp;on_error=off&amp;window=popup_no_button&amp;start_maximized=false&amp;creator=factset&amp;display_string=Click to view document&amp;width=640&amp;height=480&amp;address=ZQFNAaDDkp6vd2kDr6qbZvQCIrnmNa2Ux7ZL8b9SBX5lghExLciYmMQX10WoTdEAp5","NsuScV%2BSDz6KJ5MABjPVCv0J2DMtOAmzQKMFBykjXGObkpxYKNQChDak6%2B3zrm0gnL3Cy3vpVv7J1fMQhY6PbqR2TEyfi0nBNPNIsLvuP2q1fceiP7T%2Fpk4TsOP46lnRdimiwHRA1iX4SwVieWnp4%2FHky4sXLmxQStNeGUZ0o6bGMJ1%2BuEKBxQXJY%2BFPaNLOHDcl0ef%2F4M3uVrWYuqzJAzGyuCPxHgC9uYAxHDotG0Y7mjrTy","E"}</definedName>
    <definedName name="_1135__FDSAUDITLINK__" localSheetId="0" hidden="1">{"fdsup://directions/News HTML Viewer?action=OPEN&amp;on_error=off&amp;window=popup_no_button&amp;start_maximized=false&amp;creator=factset&amp;display_string=Click to view document&amp;width=640&amp;height=480&amp;address=ZQFNwaDnku6rz6X0tAZl36v9dKSRr4ObNrPpw0hehBbM%2F7Et%2Fdd2%2FpP4xP%2","BOJwYKGQSflHxfxHq3fTYCouZFZpntY4jUD3khg79gTtTYL%2BjT5BW%2F%2BiypnIHb6Rb0FCIOXCbjtWIFIVLS7KjnMbKvECtwOUkW%2F%2BUYQlN0Z3Ysd6OTV6CrymNxJHqFbbGn8Yvg8758VDqatIAA9ma5aNGrDGTPYKSwxqvfTHI2bDXZa3onoLlzDVR%2Bl5WoSr1PM7p9EKd%2FGVoqsZreg5G4mrgnbT86TLjKvNpkaKmFW53fKj3","A0R297uiZ"}</definedName>
    <definedName name="_1135__FDSAUDITLINK__" hidden="1">{"fdsup://directions/News HTML Viewer?action=OPEN&amp;on_error=off&amp;window=popup_no_button&amp;start_maximized=false&amp;creator=factset&amp;display_string=Click to view document&amp;width=640&amp;height=480&amp;address=ZQFNwaDnku6rz6X0tAZl36v9dKSRr4ObNrPpw0hehBbM%2F7Et%2Fdd2%2FpP4xP%2","BOJwYKGQSflHxfxHq3fTYCouZFZpntY4jUD3khg79gTtTYL%2BjT5BW%2F%2BiypnIHb6Rb0FCIOXCbjtWIFIVLS7KjnMbKvECtwOUkW%2F%2BUYQlN0Z3Ysd6OTV6CrymNxJHqFbbGn8Yvg8758VDqatIAA9ma5aNGrDGTPYKSwxqvfTHI2bDXZa3onoLlzDVR%2Bl5WoSr1PM7p9EKd%2FGVoqsZreg5G4mrgnbT86TLjKvNpkaKmFW53fKj3","A0R297uiZ"}</definedName>
    <definedName name="_1136__FDSAUDITLINK__" localSheetId="0" hidden="1">{"fdsup://IBCentral/FAT Viewer?action=UPDATE&amp;creator=factset&amp;DOC_NAME=fat:reuters_qtrly_source_window.fat&amp;display_string=Audit&amp;DYN_ARGS=TRUE&amp;VAR:ID1=37044210&amp;VAR:RCODE=LMIN&amp;VAR:SDATE=20071299&amp;VAR:FREQ=Quarterly&amp;VAR:RELITEM=RP&amp;VAR:CURRENCY=USD&amp;VAR:CURRSOURCE","=EXSHARE&amp;VAR:NATFREQ=QUARTERLY&amp;VAR:RFIELD=FINALIZED&amp;VAR:DB_TYPE=&amp;VAR:UNITS=MONTHLY&amp;window=popup&amp;width=450&amp;height=300&amp;START_MAXIMIZED=FALSE"}</definedName>
    <definedName name="_1136__FDSAUDITLINK__" hidden="1">{"fdsup://IBCentral/FAT Viewer?action=UPDATE&amp;creator=factset&amp;DOC_NAME=fat:reuters_qtrly_source_window.fat&amp;display_string=Audit&amp;DYN_ARGS=TRUE&amp;VAR:ID1=37044210&amp;VAR:RCODE=LMIN&amp;VAR:SDATE=20071299&amp;VAR:FREQ=Quarterly&amp;VAR:RELITEM=RP&amp;VAR:CURRENCY=USD&amp;VAR:CURRSOURCE","=EXSHARE&amp;VAR:NATFREQ=QUARTERLY&amp;VAR:RFIELD=FINALIZED&amp;VAR:DB_TYPE=&amp;VAR:UNITS=MONTHLY&amp;window=popup&amp;width=450&amp;height=300&amp;START_MAXIMIZED=FALSE"}</definedName>
    <definedName name="_1137__FDSAUDITLINK__" localSheetId="0" hidden="1">{"fdsup://IBCentral/FAT Viewer?action=UPDATE&amp;creator=factset&amp;DOC_NAME=fat:reuters_qtrly_source_window.fat&amp;display_string=Audit&amp;DYN_ARGS=TRUE&amp;VAR:ID1=37044210&amp;VAR:RCODE=AEQI&amp;VAR:SDATE=20071299&amp;VAR:FREQ=Quarterly&amp;VAR:RELITEM=RP&amp;VAR:CURRENCY=USD&amp;VAR:CURRSOURCE","=EXSHARE&amp;VAR:NATFREQ=QUARTERLY&amp;VAR:RFIELD=FINALIZED&amp;VAR:DB_TYPE=&amp;VAR:UNITS=MONTHLY&amp;window=popup&amp;width=450&amp;height=300&amp;START_MAXIMIZED=FALSE"}</definedName>
    <definedName name="_1137__FDSAUDITLINK__" hidden="1">{"fdsup://IBCentral/FAT Viewer?action=UPDATE&amp;creator=factset&amp;DOC_NAME=fat:reuters_qtrly_source_window.fat&amp;display_string=Audit&amp;DYN_ARGS=TRUE&amp;VAR:ID1=37044210&amp;VAR:RCODE=AEQI&amp;VAR:SDATE=20071299&amp;VAR:FREQ=Quarterly&amp;VAR:RELITEM=RP&amp;VAR:CURRENCY=USD&amp;VAR:CURRSOURCE","=EXSHARE&amp;VAR:NATFREQ=QUARTERLY&amp;VAR:RFIELD=FINALIZED&amp;VAR:DB_TYPE=&amp;VAR:UNITS=MONTHLY&amp;window=popup&amp;width=450&amp;height=300&amp;START_MAXIMIZED=FALSE"}</definedName>
    <definedName name="_1138__FDSAUDITLINK__" localSheetId="0" hidden="1">{"fdsup://IBCentral/FAT Viewer?action=UPDATE&amp;creator=factset&amp;DOC_NAME=fat:reuters_annual_source_window.fat&amp;display_string=Audit&amp;DYN_ARGS=TRUE&amp;VAR:ID1=37044210&amp;VAR:RCODE=FDSPFDSTKTOTAL&amp;VAR:SDATE=20071299&amp;VAR:FREQ=Y&amp;VAR:RELITEM=RP&amp;VAR:CURRENCY=USD&amp;VAR:CURRSOU","RCE=EXSHARE&amp;VAR:NATFREQ=ANNUAL&amp;VAR:RFIELD=FINALIZED&amp;VAR:DB_TYPE=&amp;VAR:UNITS=MONTHLY&amp;window=popup&amp;width=450&amp;height=300&amp;START_MAXIMIZED=FALSE"}</definedName>
    <definedName name="_1138__FDSAUDITLINK__" hidden="1">{"fdsup://IBCentral/FAT Viewer?action=UPDATE&amp;creator=factset&amp;DOC_NAME=fat:reuters_annual_source_window.fat&amp;display_string=Audit&amp;DYN_ARGS=TRUE&amp;VAR:ID1=37044210&amp;VAR:RCODE=FDSPFDSTKTOTAL&amp;VAR:SDATE=20071299&amp;VAR:FREQ=Y&amp;VAR:RELITEM=RP&amp;VAR:CURRENCY=USD&amp;VAR:CURRSOU","RCE=EXSHARE&amp;VAR:NATFREQ=ANNUAL&amp;VAR:RFIELD=FINALIZED&amp;VAR:DB_TYPE=&amp;VAR:UNITS=MONTHLY&amp;window=popup&amp;width=450&amp;height=300&amp;START_MAXIMIZED=FALSE"}</definedName>
    <definedName name="_1139__FDSAUDITLINK__" localSheetId="0" hidden="1">{"fdsup://IBCentral/FAT Viewer?action=UPDATE&amp;creator=factset&amp;DOC_NAME=fat:reuters_qtrly_source_window.fat&amp;display_string=Audit&amp;DYN_ARGS=TRUE&amp;VAR:ID1=37044210&amp;VAR:RCODE=STLD&amp;VAR:SDATE=20071299&amp;VAR:FREQ=Quarterly&amp;VAR:RELITEM=RP&amp;VAR:CURRENCY=USD&amp;VAR:CURRSOURCE","=EXSHARE&amp;VAR:NATFREQ=QUARTERLY&amp;VAR:RFIELD=FINALIZED&amp;VAR:DB_TYPE=&amp;VAR:UNITS=MONTHLY&amp;window=popup&amp;width=450&amp;height=300&amp;START_MAXIMIZED=FALSE"}</definedName>
    <definedName name="_1139__FDSAUDITLINK__" hidden="1">{"fdsup://IBCentral/FAT Viewer?action=UPDATE&amp;creator=factset&amp;DOC_NAME=fat:reuters_qtrly_source_window.fat&amp;display_string=Audit&amp;DYN_ARGS=TRUE&amp;VAR:ID1=37044210&amp;VAR:RCODE=STLD&amp;VAR:SDATE=20071299&amp;VAR:FREQ=Quarterly&amp;VAR:RELITEM=RP&amp;VAR:CURRENCY=USD&amp;VAR:CURRSOURCE","=EXSHARE&amp;VAR:NATFREQ=QUARTERLY&amp;VAR:RFIELD=FINALIZED&amp;VAR:DB_TYPE=&amp;VAR:UNITS=MONTHLY&amp;window=popup&amp;width=450&amp;height=300&amp;START_MAXIMIZED=FALSE"}</definedName>
    <definedName name="_114__FDSAUDITLINK__" localSheetId="0" hidden="1">{"fdsup://directions/FAT Viewer?action=UPDATE&amp;creator=factset&amp;DYN_ARGS=TRUE&amp;DOC_NAME=FAT:FQL_AUDITING_CLIENT_TEMPLATE.FAT&amp;display_string=Audit&amp;VAR:KEY=MRCPCFWLOB&amp;VAR:QUERY=RkZfRUJJVERBX09QRVIoQU5OLDAp&amp;WINDOW=FIRST_POPUP&amp;HEIGHT=450&amp;WIDTH=450&amp;START_MAXIMIZED=","FALSE&amp;VAR:CALENDAR=US&amp;VAR:SYMBOL=GIB.A&amp;VAR:INDEX=0"}</definedName>
    <definedName name="_114__FDSAUDITLINK__" hidden="1">{"fdsup://directions/FAT Viewer?action=UPDATE&amp;creator=factset&amp;DYN_ARGS=TRUE&amp;DOC_NAME=FAT:FQL_AUDITING_CLIENT_TEMPLATE.FAT&amp;display_string=Audit&amp;VAR:KEY=MRCPCFWLOB&amp;VAR:QUERY=RkZfRUJJVERBX09QRVIoQU5OLDAp&amp;WINDOW=FIRST_POPUP&amp;HEIGHT=450&amp;WIDTH=450&amp;START_MAXIMIZED=","FALSE&amp;VAR:CALENDAR=US&amp;VAR:SYMBOL=GIB.A&amp;VAR:INDEX=0"}</definedName>
    <definedName name="_1140__FDSAUDITLINK__" localSheetId="0" hidden="1">{"fdsup://IBCentral/FAT Viewer?action=UPDATE&amp;creator=factset&amp;DOC_NAME=fat:reuters_qtrly_source_window.fat&amp;display_string=Audit&amp;DYN_ARGS=TRUE&amp;VAR:ID1=37044210&amp;VAR:RCODE=SCSI&amp;VAR:SDATE=20071299&amp;VAR:FREQ=Quarterly&amp;VAR:RELITEM=RP&amp;VAR:CURRENCY=USD&amp;VAR:CURRSOURCE","=EXSHARE&amp;VAR:NATFREQ=QUARTERLY&amp;VAR:RFIELD=FINALIZED&amp;VAR:DB_TYPE=&amp;VAR:UNITS=MONTHLY&amp;window=popup&amp;width=450&amp;height=300&amp;START_MAXIMIZED=FALSE"}</definedName>
    <definedName name="_1140__FDSAUDITLINK__" hidden="1">{"fdsup://IBCentral/FAT Viewer?action=UPDATE&amp;creator=factset&amp;DOC_NAME=fat:reuters_qtrly_source_window.fat&amp;display_string=Audit&amp;DYN_ARGS=TRUE&amp;VAR:ID1=37044210&amp;VAR:RCODE=SCSI&amp;VAR:SDATE=20071299&amp;VAR:FREQ=Quarterly&amp;VAR:RELITEM=RP&amp;VAR:CURRENCY=USD&amp;VAR:CURRSOURCE","=EXSHARE&amp;VAR:NATFREQ=QUARTERLY&amp;VAR:RFIELD=FINALIZED&amp;VAR:DB_TYPE=&amp;VAR:UNITS=MONTHLY&amp;window=popup&amp;width=450&amp;height=300&amp;START_MAXIMIZED=FALSE"}</definedName>
    <definedName name="_1141__FDSAUDITLINK__" localSheetId="0" hidden="1">{"fdsup://IBCentral/FAT Viewer?action=UPDATE&amp;creator=factset&amp;DOC_NAME=fat:reuters_qtrly_shs_src_window.fat&amp;display_string=Audit&amp;DYN_ARGS=TRUE&amp;VAR:ID1=37044210&amp;VAR:RCODE=FDSSHSOUTDEPS&amp;VAR:SDATE=20071299&amp;VAR:FREQ=Quarterly&amp;VAR:RELITEM=RP&amp;VAR:CURRENCY=&amp;VAR:CUR","RSOURCE=EXSHARE&amp;VAR:NATFREQ=QUARTERLY&amp;VAR:RFIELD=FINALIZED&amp;VAR:DB_TYPE=&amp;VAR:UNITS=MONTHLY&amp;window=popup&amp;width=450&amp;height=300&amp;START_MAXIMIZED=FALSE"}</definedName>
    <definedName name="_1141__FDSAUDITLINK__" hidden="1">{"fdsup://IBCentral/FAT Viewer?action=UPDATE&amp;creator=factset&amp;DOC_NAME=fat:reuters_qtrly_shs_src_window.fat&amp;display_string=Audit&amp;DYN_ARGS=TRUE&amp;VAR:ID1=37044210&amp;VAR:RCODE=FDSSHSOUTDEPS&amp;VAR:SDATE=20071299&amp;VAR:FREQ=Quarterly&amp;VAR:RELITEM=RP&amp;VAR:CURRENCY=&amp;VAR:CUR","RSOURCE=EXSHARE&amp;VAR:NATFREQ=QUARTERLY&amp;VAR:RFIELD=FINALIZED&amp;VAR:DB_TYPE=&amp;VAR:UNITS=MONTHLY&amp;window=popup&amp;width=450&amp;height=300&amp;START_MAXIMIZED=FALSE"}</definedName>
    <definedName name="_115__FDSAUDITLINK__" localSheetId="0" hidden="1">{"fdsup://Directions/FactSet Auditing Viewer?action=AUDIT_VALUE&amp;DB=129&amp;ID1=215974&amp;VALUEID=01001&amp;SDATE=2011&amp;PERIODTYPE=ANN_STD&amp;SCFT=3&amp;window=popup_no_bar&amp;width=385&amp;height=120&amp;START_MAXIMIZED=FALSE&amp;creator=factset&amp;display_string=Audit"}</definedName>
    <definedName name="_115__FDSAUDITLINK__" hidden="1">{"fdsup://Directions/FactSet Auditing Viewer?action=AUDIT_VALUE&amp;DB=129&amp;ID1=215974&amp;VALUEID=01001&amp;SDATE=2011&amp;PERIODTYPE=ANN_STD&amp;SCFT=3&amp;window=popup_no_bar&amp;width=385&amp;height=120&amp;START_MAXIMIZED=FALSE&amp;creator=factset&amp;display_string=Audit"}</definedName>
    <definedName name="_116__FDSAUDITLINK__" localSheetId="0" hidden="1">{"fdsup://directions/FAT Viewer?action=UPDATE&amp;creator=factset&amp;DYN_ARGS=TRUE&amp;DOC_NAME=FAT:FQL_AUDITING_CLIENT_TEMPLATE.FAT&amp;display_string=Audit&amp;VAR:KEY=SVCLCXQDSL&amp;VAR:QUERY=RkZfRU5UUlBSX1ZBTF9EQUlMWSgwLCwsLCwnRElMJyk=&amp;WINDOW=FIRST_POPUP&amp;HEIGHT=450&amp;WIDTH=450&amp;","START_MAXIMIZED=FALSE&amp;VAR:CALENDAR=US&amp;VAR:SYMBOL=GIB.A&amp;VAR:INDEX=0"}</definedName>
    <definedName name="_116__FDSAUDITLINK__" hidden="1">{"fdsup://directions/FAT Viewer?action=UPDATE&amp;creator=factset&amp;DYN_ARGS=TRUE&amp;DOC_NAME=FAT:FQL_AUDITING_CLIENT_TEMPLATE.FAT&amp;display_string=Audit&amp;VAR:KEY=SVCLCXQDSL&amp;VAR:QUERY=RkZfRU5UUlBSX1ZBTF9EQUlMWSgwLCwsLCwnRElMJyk=&amp;WINDOW=FIRST_POPUP&amp;HEIGHT=450&amp;WIDTH=450&amp;","START_MAXIMIZED=FALSE&amp;VAR:CALENDAR=US&amp;VAR:SYMBOL=GIB.A&amp;VAR:INDEX=0"}</definedName>
    <definedName name="_117__FDSAUDITLINK__" localSheetId="0" hidden="1">{"fdsup://directions/FAT Viewer?action=UPDATE&amp;creator=factset&amp;DYN_ARGS=TRUE&amp;DOC_NAME=FAT:FQL_AUDITING_CLIENT_TEMPLATE.FAT&amp;display_string=Audit&amp;VAR:KEY=AJIBWNSBEP&amp;VAR:QUERY=RkZfTkVUX0lOQyhBTk4sMCk=&amp;WINDOW=FIRST_POPUP&amp;HEIGHT=450&amp;WIDTH=450&amp;START_MAXIMIZED=FALS","E&amp;VAR:CALENDAR=US&amp;VAR:SYMBOL=GIB.A&amp;VAR:INDEX=0"}</definedName>
    <definedName name="_117__FDSAUDITLINK__" hidden="1">{"fdsup://directions/FAT Viewer?action=UPDATE&amp;creator=factset&amp;DYN_ARGS=TRUE&amp;DOC_NAME=FAT:FQL_AUDITING_CLIENT_TEMPLATE.FAT&amp;display_string=Audit&amp;VAR:KEY=AJIBWNSBEP&amp;VAR:QUERY=RkZfTkVUX0lOQyhBTk4sMCk=&amp;WINDOW=FIRST_POPUP&amp;HEIGHT=450&amp;WIDTH=450&amp;START_MAXIMIZED=FALS","E&amp;VAR:CALENDAR=US&amp;VAR:SYMBOL=GIB.A&amp;VAR:INDEX=0"}</definedName>
    <definedName name="_118__FDSAUDITLINK__" localSheetId="0" hidden="1">{"fdsup://directions/FAT Viewer?action=UPDATE&amp;creator=factset&amp;DYN_ARGS=TRUE&amp;DOC_NAME=FAT:FQL_AUDITING_CLIENT_TEMPLATE.FAT&amp;display_string=Audit&amp;VAR:KEY=CXGJYVMLWL&amp;VAR:QUERY=RkZfRUJJVERBX09QRVIoQU5OLDAp&amp;WINDOW=FIRST_POPUP&amp;HEIGHT=450&amp;WIDTH=450&amp;START_MAXIMIZED=","FALSE&amp;VAR:CALENDAR=US&amp;VAR:SYMBOL=GIB.A&amp;VAR:INDEX=0"}</definedName>
    <definedName name="_118__FDSAUDITLINK__" hidden="1">{"fdsup://directions/FAT Viewer?action=UPDATE&amp;creator=factset&amp;DYN_ARGS=TRUE&amp;DOC_NAME=FAT:FQL_AUDITING_CLIENT_TEMPLATE.FAT&amp;display_string=Audit&amp;VAR:KEY=CXGJYVMLWL&amp;VAR:QUERY=RkZfRUJJVERBX09QRVIoQU5OLDAp&amp;WINDOW=FIRST_POPUP&amp;HEIGHT=450&amp;WIDTH=450&amp;START_MAXIMIZED=","FALSE&amp;VAR:CALENDAR=US&amp;VAR:SYMBOL=GIB.A&amp;VAR:INDEX=0"}</definedName>
    <definedName name="_119__FDSAUDITLINK__" localSheetId="0" hidden="1">{"fdsup://Directions/FactSet Auditing Viewer?action=AUDIT_VALUE&amp;DB=129&amp;ID1=215974&amp;VALUEID=01001&amp;SDATE=2011&amp;PERIODTYPE=ANN_STD&amp;SCFT=3&amp;window=popup_no_bar&amp;width=385&amp;height=120&amp;START_MAXIMIZED=FALSE&amp;creator=factset&amp;display_string=Audit"}</definedName>
    <definedName name="_119__FDSAUDITLINK__" hidden="1">{"fdsup://Directions/FactSet Auditing Viewer?action=AUDIT_VALUE&amp;DB=129&amp;ID1=215974&amp;VALUEID=01001&amp;SDATE=2011&amp;PERIODTYPE=ANN_STD&amp;SCFT=3&amp;window=popup_no_bar&amp;width=385&amp;height=120&amp;START_MAXIMIZED=FALSE&amp;creator=factset&amp;display_string=Audit"}</definedName>
    <definedName name="_12__123Graph_AChart_1AL" hidden="1">#REF!</definedName>
    <definedName name="_12__123Graph_DDIAGRAMM_6" hidden="1">#REF!</definedName>
    <definedName name="_12__FDSAUDITLINK__" localSheetId="0" hidden="1">{"fdsup://Directions/FactSet Auditing Viewer?action=AUDIT_VALUE&amp;DB=129&amp;ID1=B4JV1B&amp;VALUEID=03426&amp;SDATE=2011&amp;PERIODTYPE=ANN_STD&amp;SCFT=3&amp;window=popup_no_bar&amp;width=385&amp;height=120&amp;START_MAXIMIZED=FALSE&amp;creator=factset&amp;display_string=Audit"}</definedName>
    <definedName name="_12__FDSAUDITLINK__" hidden="1">{"fdsup://Directions/FactSet Auditing Viewer?action=AUDIT_VALUE&amp;DB=129&amp;ID1=B4JV1B&amp;VALUEID=03426&amp;SDATE=2011&amp;PERIODTYPE=ANN_STD&amp;SCFT=3&amp;window=popup_no_bar&amp;width=385&amp;height=120&amp;START_MAXIMIZED=FALSE&amp;creator=factset&amp;display_string=Audit"}</definedName>
    <definedName name="_120__FDSAUDITLINK__" localSheetId="0" hidden="1">{"fdsup://directions/FAT Viewer?action=UPDATE&amp;creator=factset&amp;DYN_ARGS=TRUE&amp;DOC_NAME=FAT:FQL_AUDITING_CLIENT_TEMPLATE.FAT&amp;display_string=Audit&amp;VAR:KEY=AXKZUDCREN&amp;VAR:QUERY=RkZfRU5UUlBSX1ZBTF9EQUlMWSgwLCwsLCwnRElMJyk=&amp;WINDOW=FIRST_POPUP&amp;HEIGHT=450&amp;WIDTH=450&amp;","START_MAXIMIZED=FALSE&amp;VAR:CALENDAR=US&amp;VAR:SYMBOL=GIB.A&amp;VAR:INDEX=0"}</definedName>
    <definedName name="_120__FDSAUDITLINK__" hidden="1">{"fdsup://directions/FAT Viewer?action=UPDATE&amp;creator=factset&amp;DYN_ARGS=TRUE&amp;DOC_NAME=FAT:FQL_AUDITING_CLIENT_TEMPLATE.FAT&amp;display_string=Audit&amp;VAR:KEY=AXKZUDCREN&amp;VAR:QUERY=RkZfRU5UUlBSX1ZBTF9EQUlMWSgwLCwsLCwnRElMJyk=&amp;WINDOW=FIRST_POPUP&amp;HEIGHT=450&amp;WIDTH=450&amp;","START_MAXIMIZED=FALSE&amp;VAR:CALENDAR=US&amp;VAR:SYMBOL=GIB.A&amp;VAR:INDEX=0"}</definedName>
    <definedName name="_1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__123Graph_AChart_1AM" hidden="1">#REF!</definedName>
    <definedName name="_13__123Graph_EDIAGRAMM_3" hidden="1">#REF!</definedName>
    <definedName name="_13__FDSAUDITLINK__" localSheetId="0" hidden="1">{"fdsup://directions/FAT Viewer?action=UPDATE&amp;creator=factset&amp;DYN_ARGS=TRUE&amp;DOC_NAME=FAT:FQL_AUDITING_CLIENT_TEMPLATE.FAT&amp;display_string=Audit&amp;VAR:KEY=NWBOJARKPG&amp;VAR:QUERY=RkZfREVCVChBTk4sNDEwMzkp&amp;WINDOW=FIRST_POPUP&amp;HEIGHT=450&amp;WIDTH=450&amp;START_MAXIMIZED=FALS","E&amp;VAR:CALENDAR=US&amp;VAR:SYMBOL=B4JV1B&amp;VAR:INDEX=0"}</definedName>
    <definedName name="_13__FDSAUDITLINK__" hidden="1">{"fdsup://directions/FAT Viewer?action=UPDATE&amp;creator=factset&amp;DYN_ARGS=TRUE&amp;DOC_NAME=FAT:FQL_AUDITING_CLIENT_TEMPLATE.FAT&amp;display_string=Audit&amp;VAR:KEY=NWBOJARKPG&amp;VAR:QUERY=RkZfREVCVChBTk4sNDEwMzkp&amp;WINDOW=FIRST_POPUP&amp;HEIGHT=450&amp;WIDTH=450&amp;START_MAXIMIZED=FALS","E&amp;VAR:CALENDAR=US&amp;VAR:SYMBOL=B4JV1B&amp;VAR:INDEX=0"}</definedName>
    <definedName name="_1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__123Graph_AChart_1AN" hidden="1">#REF!</definedName>
    <definedName name="_14__123Graph_EDIAGRAMM_4" hidden="1">#REF!</definedName>
    <definedName name="_14__FDSAUDITLINK__" localSheetId="0" hidden="1">{"fdsup://Directions/FactSet Auditing Viewer?action=AUDIT_VALUE&amp;DB=129&amp;ID1=B4JV1B&amp;VALUEID=02001&amp;SDATE=2011&amp;PERIODTYPE=ANN_STD&amp;SCFT=3&amp;window=popup_no_bar&amp;width=385&amp;height=120&amp;START_MAXIMIZED=FALSE&amp;creator=factset&amp;display_string=Audit"}</definedName>
    <definedName name="_14__FDSAUDITLINK__" hidden="1">{"fdsup://Directions/FactSet Auditing Viewer?action=AUDIT_VALUE&amp;DB=129&amp;ID1=B4JV1B&amp;VALUEID=02001&amp;SDATE=2011&amp;PERIODTYPE=ANN_STD&amp;SCFT=3&amp;window=popup_no_bar&amp;width=385&amp;height=120&amp;START_MAXIMIZED=FALSE&amp;creator=factset&amp;display_string=Audit"}</definedName>
    <definedName name="_14_??????3" localSheetId="0" hidden="1">BlankMacro1</definedName>
    <definedName name="_14_??????3" hidden="1">BlankMacro1</definedName>
    <definedName name="_1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__123Graph_AChart_1B" hidden="1">#REF!</definedName>
    <definedName name="_15__123Graph_FDIAGRAMM_3" hidden="1">#REF!</definedName>
    <definedName name="_15__FDSAUDITLINK__" localSheetId="0" hidden="1">{"fdsup://directions/FAT Viewer?action=UPDATE&amp;creator=factset&amp;DYN_ARGS=TRUE&amp;DOC_NAME=FAT:FQL_AUDITING_CLIENT_TEMPLATE.FAT&amp;display_string=Audit&amp;VAR:KEY=GVQNUBCTYT&amp;VAR:QUERY=RkZfREVCVChBTk4sNDEwNDQp&amp;WINDOW=FIRST_POPUP&amp;HEIGHT=450&amp;WIDTH=450&amp;START_MAXIMIZED=FALS","E&amp;VAR:CALENDAR=US&amp;VAR:SYMBOL=CSOD&amp;VAR:INDEX=0"}</definedName>
    <definedName name="_15__FDSAUDITLINK__" hidden="1">{"fdsup://directions/FAT Viewer?action=UPDATE&amp;creator=factset&amp;DYN_ARGS=TRUE&amp;DOC_NAME=FAT:FQL_AUDITING_CLIENT_TEMPLATE.FAT&amp;display_string=Audit&amp;VAR:KEY=GVQNUBCTYT&amp;VAR:QUERY=RkZfREVCVChBTk4sNDEwNDQp&amp;WINDOW=FIRST_POPUP&amp;HEIGHT=450&amp;WIDTH=450&amp;START_MAXIMIZED=FALS","E&amp;VAR:CALENDAR=US&amp;VAR:SYMBOL=CSOD&amp;VAR:INDEX=0"}</definedName>
    <definedName name="_1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__123Graph_AChart_1C" hidden="1">#REF!</definedName>
    <definedName name="_16__123Graph_FDIAGRAMM_4" hidden="1">#REF!</definedName>
    <definedName name="_16__FDSAUDITLINK__" localSheetId="0" hidden="1">{"fdsup://Directions/FactSet Auditing Viewer?action=AUDIT_VALUE&amp;DB=129&amp;ID1=21925Y10&amp;VALUEID=02001&amp;SDATE=2011&amp;PERIODTYPE=ANN_STD&amp;SCFT=3&amp;window=popup_no_bar&amp;width=385&amp;height=120&amp;START_MAXIMIZED=FALSE&amp;creator=factset&amp;display_string=Audit"}</definedName>
    <definedName name="_16__FDSAUDITLINK__" hidden="1">{"fdsup://Directions/FactSet Auditing Viewer?action=AUDIT_VALUE&amp;DB=129&amp;ID1=21925Y10&amp;VALUEID=02001&amp;SDATE=2011&amp;PERIODTYPE=ANN_STD&amp;SCFT=3&amp;window=popup_no_bar&amp;width=385&amp;height=120&amp;START_MAXIMIZED=FALSE&amp;creator=factset&amp;display_string=Audit"}</definedName>
    <definedName name="_1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__123Graph_AChart_1E" hidden="1">#REF!</definedName>
    <definedName name="_17__123Graph_XDIAGRAMM_3" hidden="1">#REF!</definedName>
    <definedName name="_17__FDSAUDITLINK__" localSheetId="0" hidden="1">{"fdsup://directions/FAT Viewer?action=UPDATE&amp;creator=factset&amp;DYN_ARGS=TRUE&amp;DOC_NAME=FAT:FQL_AUDITING_CLIENT_TEMPLATE.FAT&amp;display_string=Audit&amp;VAR:KEY=MNSXSFAXOT&amp;VAR:QUERY=RkZfREVCVChBTk4sNDEwNDQp&amp;WINDOW=FIRST_POPUP&amp;HEIGHT=450&amp;WIDTH=450&amp;START_MAXIMIZED=FALS","E&amp;VAR:CALENDAR=US&amp;VAR:SYMBOL=ATHN&amp;VAR:INDEX=0"}</definedName>
    <definedName name="_17__FDSAUDITLINK__" hidden="1">{"fdsup://directions/FAT Viewer?action=UPDATE&amp;creator=factset&amp;DYN_ARGS=TRUE&amp;DOC_NAME=FAT:FQL_AUDITING_CLIENT_TEMPLATE.FAT&amp;display_string=Audit&amp;VAR:KEY=MNSXSFAXOT&amp;VAR:QUERY=RkZfREVCVChBTk4sNDEwNDQp&amp;WINDOW=FIRST_POPUP&amp;HEIGHT=450&amp;WIDTH=450&amp;START_MAXIMIZED=FALS","E&amp;VAR:CALENDAR=US&amp;VAR:SYMBOL=ATHN&amp;VAR:INDEX=0"}</definedName>
    <definedName name="_17_??????4" localSheetId="0" hidden="1">BlankMacro1</definedName>
    <definedName name="_17_??????4" hidden="1">BlankMacro1</definedName>
    <definedName name="_1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__123Graph_AChart_1F" hidden="1">#REF!</definedName>
    <definedName name="_18__FDSAUDITLINK__" localSheetId="0" hidden="1">{"fdsup://directions/FAT Viewer?action=UPDATE&amp;creator=factset&amp;DYN_ARGS=TRUE&amp;DOC_NAME=FAT:FQL_AUDITING_CLIENT_TEMPLATE.FAT&amp;display_string=Audit&amp;VAR:KEY=WNEPKPEBAB&amp;VAR:QUERY=RkZfRU5UUlBSX1ZBTF9EQUlMWSgwLCwsLCwnRElMJyk=&amp;WINDOW=FIRST_POPUP&amp;HEIGHT=450&amp;WIDTH=450&amp;","START_MAXIMIZED=FALSE&amp;VAR:CALENDAR=US&amp;VAR:SYMBOL=BPI&amp;VAR:INDEX=0"}</definedName>
    <definedName name="_18__FDSAUDITLINK__" hidden="1">{"fdsup://directions/FAT Viewer?action=UPDATE&amp;creator=factset&amp;DYN_ARGS=TRUE&amp;DOC_NAME=FAT:FQL_AUDITING_CLIENT_TEMPLATE.FAT&amp;display_string=Audit&amp;VAR:KEY=WNEPKPEBAB&amp;VAR:QUERY=RkZfRU5UUlBSX1ZBTF9EQUlMWSgwLCwsLCwnRElMJyk=&amp;WINDOW=FIRST_POPUP&amp;HEIGHT=450&amp;WIDTH=450&amp;","START_MAXIMIZED=FALSE&amp;VAR:CALENDAR=US&amp;VAR:SYMBOL=BPI&amp;VAR:INDEX=0"}</definedName>
    <definedName name="_1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__123Graph_AChart_1G" hidden="1">#REF!</definedName>
    <definedName name="_19__FDSAUDITLINK__" localSheetId="0" hidden="1">{"fdsup://Directions/FactSet Auditing Viewer?action=AUDIT_VALUE&amp;DB=129&amp;ID1=79466L30&amp;VALUEID=02001&amp;SDATE=2011&amp;PERIODTYPE=ANN_STD&amp;SCFT=3&amp;window=popup_no_bar&amp;width=385&amp;height=120&amp;START_MAXIMIZED=FALSE&amp;creator=factset&amp;display_string=Audit"}</definedName>
    <definedName name="_19__FDSAUDITLINK__" hidden="1">{"fdsup://Directions/FactSet Auditing Viewer?action=AUDIT_VALUE&amp;DB=129&amp;ID1=79466L30&amp;VALUEID=02001&amp;SDATE=2011&amp;PERIODTYPE=ANN_STD&amp;SCFT=3&amp;window=popup_no_bar&amp;width=385&amp;height=120&amp;START_MAXIMIZED=FALSE&amp;creator=factset&amp;display_string=Audit"}</definedName>
    <definedName name="_1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1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1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__123Graph_AChart_1AA" hidden="1">#REF!</definedName>
    <definedName name="_2__123Graph_ADIAGRAMM_4" hidden="1">#REF!</definedName>
    <definedName name="_2__123Graph_ATEILM_RKTE2" hidden="1">#REF!</definedName>
    <definedName name="_2__FDSAUDITLINK__" localSheetId="0" hidden="1">{"fdsup://directions/FAT Viewer?action=UPDATE&amp;creator=factset&amp;DYN_ARGS=TRUE&amp;DOC_NAME=FAT:FQL_AUDITING_CLIENT_TEMPLATE.FAT&amp;display_string=Audit&amp;VAR:KEY=CBYLCVWFIZ&amp;VAR:QUERY=RkZfRU5UUlBSX1ZBTF9EQUlMWSg0MDc0MywsLCwsJ0RJTCcp&amp;WINDOW=FIRST_POPUP&amp;HEIGHT=450&amp;WIDTH=","450&amp;START_MAXIMIZED=FALSE&amp;VAR:CALENDAR=US&amp;VAR:SYMBOL=KNDL&amp;VAR:INDEX=0"}</definedName>
    <definedName name="_2__FDSAUDITLINK__" hidden="1">{"fdsup://directions/FAT Viewer?action=UPDATE&amp;creator=factset&amp;DYN_ARGS=TRUE&amp;DOC_NAME=FAT:FQL_AUDITING_CLIENT_TEMPLATE.FAT&amp;display_string=Audit&amp;VAR:KEY=CBYLCVWFIZ&amp;VAR:QUERY=RkZfRU5UUlBSX1ZBTF9EQUlMWSg0MDc0MywsLCwsJ0RJTCcp&amp;WINDOW=FIRST_POPUP&amp;HEIGHT=450&amp;WIDTH=","450&amp;START_MAXIMIZED=FALSE&amp;VAR:CALENDAR=US&amp;VAR:SYMBOL=KNDL&amp;VAR:INDEX=0"}</definedName>
    <definedName name="_20__123Graph_AChart_1H" hidden="1">#REF!</definedName>
    <definedName name="_20__FDSAUDITLINK__" localSheetId="0" hidden="1">{"fdsup://directions/FAT Viewer?action=UPDATE&amp;creator=factset&amp;DYN_ARGS=TRUE&amp;DOC_NAME=FAT:FQL_AUDITING_CLIENT_TEMPLATE.FAT&amp;display_string=Audit&amp;VAR:KEY=QLSBSZQZIF&amp;VAR:QUERY=RkZfRU5UUlBSX1ZBTF9EQUlMWSgwLCwsLCwnRElMJyk=&amp;WINDOW=FIRST_POPUP&amp;HEIGHT=450&amp;WIDTH=450&amp;","START_MAXIMIZED=FALSE&amp;VAR:CALENDAR=US&amp;VAR:SYMBOL=BV&amp;VAR:INDEX=0"}</definedName>
    <definedName name="_20__FDSAUDITLINK__" hidden="1">{"fdsup://directions/FAT Viewer?action=UPDATE&amp;creator=factset&amp;DYN_ARGS=TRUE&amp;DOC_NAME=FAT:FQL_AUDITING_CLIENT_TEMPLATE.FAT&amp;display_string=Audit&amp;VAR:KEY=QLSBSZQZIF&amp;VAR:QUERY=RkZfRU5UUlBSX1ZBTF9EQUlMWSgwLCwsLCwnRElMJyk=&amp;WINDOW=FIRST_POPUP&amp;HEIGHT=450&amp;WIDTH=450&amp;","START_MAXIMIZED=FALSE&amp;VAR:CALENDAR=US&amp;VAR:SYMBOL=BV&amp;VAR:INDEX=0"}</definedName>
    <definedName name="_20_??????5" localSheetId="0" hidden="1">BlankMacro1</definedName>
    <definedName name="_20_??????5" hidden="1">BlankMacro1</definedName>
    <definedName name="_2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__123Graph_AChart_1I" hidden="1">#REF!</definedName>
    <definedName name="_21__FDSAUDITLINK__" localSheetId="0" hidden="1">{"fdsup://Directions/FactSet Auditing Viewer?action=AUDIT_VALUE&amp;DB=129&amp;ID1=B3DMTY&amp;VALUEID=03426&amp;SDATE=2011&amp;PERIODTYPE=ANN_STD&amp;SCFT=3&amp;window=popup_no_bar&amp;width=385&amp;height=120&amp;START_MAXIMIZED=FALSE&amp;creator=factset&amp;display_string=Audit"}</definedName>
    <definedName name="_21__FDSAUDITLINK__" hidden="1">{"fdsup://Directions/FactSet Auditing Viewer?action=AUDIT_VALUE&amp;DB=129&amp;ID1=B3DMTY&amp;VALUEID=03426&amp;SDATE=2011&amp;PERIODTYPE=ANN_STD&amp;SCFT=3&amp;window=popup_no_bar&amp;width=385&amp;height=120&amp;START_MAXIMIZED=FALSE&amp;creator=factset&amp;display_string=Audit"}</definedName>
    <definedName name="_2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__123Graph_AChart_1J" hidden="1">#REF!</definedName>
    <definedName name="_22__FDSAUDITLINK__" localSheetId="0" hidden="1">{"fdsup://directions/FAT Viewer?action=UPDATE&amp;creator=factset&amp;DYN_ARGS=TRUE&amp;DOC_NAME=FAT:FQL_AUDITING_CLIENT_TEMPLATE.FAT&amp;display_string=Audit&amp;VAR:KEY=ONQHQDUZKF&amp;VAR:QUERY=RkZfRU5UUlBSX1ZBTF9EQUlMWSgwLCwsLCwnRElMJyk=&amp;WINDOW=FIRST_POPUP&amp;HEIGHT=450&amp;WIDTH=450&amp;","START_MAXIMIZED=FALSE&amp;VAR:CALENDAR=US&amp;VAR:SYMBOL=LINC&amp;VAR:INDEX=0"}</definedName>
    <definedName name="_22__FDSAUDITLINK__" hidden="1">{"fdsup://directions/FAT Viewer?action=UPDATE&amp;creator=factset&amp;DYN_ARGS=TRUE&amp;DOC_NAME=FAT:FQL_AUDITING_CLIENT_TEMPLATE.FAT&amp;display_string=Audit&amp;VAR:KEY=ONQHQDUZKF&amp;VAR:QUERY=RkZfRU5UUlBSX1ZBTF9EQUlMWSgwLCwsLCwnRElMJyk=&amp;WINDOW=FIRST_POPUP&amp;HEIGHT=450&amp;WIDTH=450&amp;","START_MAXIMIZED=FALSE&amp;VAR:CALENDAR=US&amp;VAR:SYMBOL=LINC&amp;VAR:INDEX=0"}</definedName>
    <definedName name="_2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__123Graph_AChart_1K" hidden="1">#REF!</definedName>
    <definedName name="_23__FDSAUDITLINK__" localSheetId="0" hidden="1">{"fdsup://directions/FAT Viewer?action=UPDATE&amp;creator=factset&amp;DYN_ARGS=TRUE&amp;DOC_NAME=FAT:FQL_AUDITING_CLIENT_TEMPLATE.FAT&amp;display_string=Audit&amp;VAR:KEY=JOHMRENQHU&amp;VAR:QUERY=RkZfREVCVChBTk4sNDEwMzkp&amp;WINDOW=FIRST_POPUP&amp;HEIGHT=450&amp;WIDTH=450&amp;START_MAXIMIZED=FALS","E&amp;VAR:CALENDAR=US&amp;VAR:SYMBOL=BBSI&amp;VAR:INDEX=0"}</definedName>
    <definedName name="_23__FDSAUDITLINK__" hidden="1">{"fdsup://directions/FAT Viewer?action=UPDATE&amp;creator=factset&amp;DYN_ARGS=TRUE&amp;DOC_NAME=FAT:FQL_AUDITING_CLIENT_TEMPLATE.FAT&amp;display_string=Audit&amp;VAR:KEY=JOHMRENQHU&amp;VAR:QUERY=RkZfREVCVChBTk4sNDEwMzkp&amp;WINDOW=FIRST_POPUP&amp;HEIGHT=450&amp;WIDTH=450&amp;START_MAXIMIZED=FALS","E&amp;VAR:CALENDAR=US&amp;VAR:SYMBOL=BBSI&amp;VAR:INDEX=0"}</definedName>
    <definedName name="_23_??????6" localSheetId="0" hidden="1">BlankMacro1</definedName>
    <definedName name="_23_??????6" hidden="1">BlankMacro1</definedName>
    <definedName name="_2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__123Graph_AChart_1L" hidden="1">#REF!</definedName>
    <definedName name="_24__FDSAUDITLINK__" localSheetId="0" hidden="1">{"fdsup://Directions/FactSet Auditing Viewer?action=AUDIT_VALUE&amp;DB=129&amp;ID1=06846310&amp;VALUEID=02001&amp;SDATE=2011&amp;PERIODTYPE=ANN_STD&amp;SCFT=3&amp;window=popup_no_bar&amp;width=385&amp;height=120&amp;START_MAXIMIZED=FALSE&amp;creator=factset&amp;display_string=Audit"}</definedName>
    <definedName name="_24__FDSAUDITLINK__" hidden="1">{"fdsup://Directions/FactSet Auditing Viewer?action=AUDIT_VALUE&amp;DB=129&amp;ID1=06846310&amp;VALUEID=02001&amp;SDATE=2011&amp;PERIODTYPE=ANN_STD&amp;SCFT=3&amp;window=popup_no_bar&amp;width=385&amp;height=120&amp;START_MAXIMIZED=FALSE&amp;creator=factset&amp;display_string=Audit"}</definedName>
    <definedName name="_2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__123Graph_AChart_1M" hidden="1">#REF!</definedName>
    <definedName name="_25__FDSAUDITLINK__" localSheetId="0" hidden="1">{"fdsup://directions/FAT Viewer?action=UPDATE&amp;creator=factset&amp;DYN_ARGS=TRUE&amp;DOC_NAME=FAT:FQL_AUDITING_CLIENT_TEMPLATE.FAT&amp;display_string=Audit&amp;VAR:KEY=KVKRWPWDGR&amp;VAR:QUERY=RkZfREVCVChBTk4sNDEwNDQp&amp;WINDOW=FIRST_POPUP&amp;HEIGHT=450&amp;WIDTH=450&amp;START_MAXIMIZED=FALS","E&amp;VAR:CALENDAR=US&amp;VAR:SYMBOL=484628&amp;VAR:INDEX=0"}</definedName>
    <definedName name="_25__FDSAUDITLINK__" hidden="1">{"fdsup://directions/FAT Viewer?action=UPDATE&amp;creator=factset&amp;DYN_ARGS=TRUE&amp;DOC_NAME=FAT:FQL_AUDITING_CLIENT_TEMPLATE.FAT&amp;display_string=Audit&amp;VAR:KEY=KVKRWPWDGR&amp;VAR:QUERY=RkZfREVCVChBTk4sNDEwNDQp&amp;WINDOW=FIRST_POPUP&amp;HEIGHT=450&amp;WIDTH=450&amp;START_MAXIMIZED=FALS","E&amp;VAR:CALENDAR=US&amp;VAR:SYMBOL=484628&amp;VAR:INDEX=0"}</definedName>
    <definedName name="_2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5MAÕ_HAØNG" hidden="1">#REF!</definedName>
    <definedName name="_26__123Graph_AChart_1N" hidden="1">#REF!</definedName>
    <definedName name="_26__FDSAUDITLINK__" localSheetId="0" hidden="1">{"fdsup://Directions/FactSet Auditing Viewer?action=AUDIT_VALUE&amp;DB=129&amp;ID1=484628&amp;VALUEID=02001&amp;SDATE=2011&amp;PERIODTYPE=ANN_STD&amp;SCFT=3&amp;window=popup_no_bar&amp;width=385&amp;height=120&amp;START_MAXIMIZED=FALSE&amp;creator=factset&amp;display_string=Audit"}</definedName>
    <definedName name="_26__FDSAUDITLINK__" hidden="1">{"fdsup://Directions/FactSet Auditing Viewer?action=AUDIT_VALUE&amp;DB=129&amp;ID1=484628&amp;VALUEID=02001&amp;SDATE=2011&amp;PERIODTYPE=ANN_STD&amp;SCFT=3&amp;window=popup_no_bar&amp;width=385&amp;height=120&amp;START_MAXIMIZED=FALSE&amp;creator=factset&amp;display_string=Audit"}</definedName>
    <definedName name="_2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6MAÕ_SOÁ_THUEÁ" hidden="1">#REF!</definedName>
    <definedName name="_27__123Graph_AChart_1O" hidden="1">#REF!</definedName>
    <definedName name="_27__FDSAUDITLINK__" localSheetId="0" hidden="1">{"fdsup://Directions/FactSet Auditing Viewer?action=AUDIT_VALUE&amp;DB=129&amp;ID1=12507110&amp;VALUEID=03426&amp;SDATE=2011&amp;PERIODTYPE=ANN_STD&amp;SCFT=3&amp;window=popup_no_bar&amp;width=385&amp;height=120&amp;START_MAXIMIZED=FALSE&amp;creator=factset&amp;display_string=Audit"}</definedName>
    <definedName name="_27__FDSAUDITLINK__" hidden="1">{"fdsup://Directions/FactSet Auditing Viewer?action=AUDIT_VALUE&amp;DB=129&amp;ID1=12507110&amp;VALUEID=03426&amp;SDATE=2011&amp;PERIODTYPE=ANN_STD&amp;SCFT=3&amp;window=popup_no_bar&amp;width=385&amp;height=120&amp;START_MAXIMIZED=FALSE&amp;creator=factset&amp;display_string=Audit"}</definedName>
    <definedName name="_2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7ÑÔN_GIAÙ" hidden="1">#REF!</definedName>
    <definedName name="_28__123Graph_AChart_1P" hidden="1">#REF!</definedName>
    <definedName name="_28__FDSAUDITLINK__" localSheetId="0" hidden="1">{"fdsup://directions/FAT Viewer?action=UPDATE&amp;creator=factset&amp;DYN_ARGS=TRUE&amp;DOC_NAME=FAT:FQL_AUDITING_CLIENT_TEMPLATE.FAT&amp;display_string=Audit&amp;VAR:KEY=EPWDQJITQT&amp;VAR:QUERY=RkZfREVCVChBTk4sNDEwMzkp&amp;WINDOW=FIRST_POPUP&amp;HEIGHT=450&amp;WIDTH=450&amp;START_MAXIMIZED=FALS","E&amp;VAR:CALENDAR=US&amp;VAR:SYMBOL=CDI&amp;VAR:INDEX=0"}</definedName>
    <definedName name="_28__FDSAUDITLINK__" hidden="1">{"fdsup://directions/FAT Viewer?action=UPDATE&amp;creator=factset&amp;DYN_ARGS=TRUE&amp;DOC_NAME=FAT:FQL_AUDITING_CLIENT_TEMPLATE.FAT&amp;display_string=Audit&amp;VAR:KEY=EPWDQJITQT&amp;VAR:QUERY=RkZfREVCVChBTk4sNDEwMzkp&amp;WINDOW=FIRST_POPUP&amp;HEIGHT=450&amp;WIDTH=450&amp;START_MAXIMIZED=FALS","E&amp;VAR:CALENDAR=US&amp;VAR:SYMBOL=CDI&amp;VAR:INDEX=0"}</definedName>
    <definedName name="_2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8SOÁ_CTÖØ" hidden="1">#REF!</definedName>
    <definedName name="_29__123Graph_AChart_1Q" hidden="1">#REF!</definedName>
    <definedName name="_29__FDSAUDITLINK__" localSheetId="0" hidden="1">{"fdsup://Directions/FactSet Auditing Viewer?action=AUDIT_VALUE&amp;DB=129&amp;ID1=12507110&amp;VALUEID=02001&amp;SDATE=2011&amp;PERIODTYPE=ANN_STD&amp;SCFT=3&amp;window=popup_no_bar&amp;width=385&amp;height=120&amp;START_MAXIMIZED=FALSE&amp;creator=factset&amp;display_string=Audit"}</definedName>
    <definedName name="_29__FDSAUDITLINK__" hidden="1">{"fdsup://Directions/FactSet Auditing Viewer?action=AUDIT_VALUE&amp;DB=129&amp;ID1=12507110&amp;VALUEID=02001&amp;SDATE=2011&amp;PERIODTYPE=ANN_STD&amp;SCFT=3&amp;window=popup_no_bar&amp;width=385&amp;height=120&amp;START_MAXIMIZED=FALSE&amp;creator=factset&amp;display_string=Audit"}</definedName>
    <definedName name="_2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2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29SOÁ_LÖÔÏNG" hidden="1">#REF!</definedName>
    <definedName name="_3__123Graph_AChart_1AB" hidden="1">#REF!</definedName>
    <definedName name="_3__123Graph_ADIAGRAMM_6" hidden="1">#REF!</definedName>
    <definedName name="_3__123Graph_ATEILM_RKTE" hidden="1">#REF!</definedName>
    <definedName name="_3__123Graph_XTEILM_RKTE2" hidden="1">#REF!</definedName>
    <definedName name="_3__FDSAUDITLINK__" localSheetId="0" hidden="1">{"fdsup://directions/FAT Viewer?action=UPDATE&amp;creator=factset&amp;DYN_ARGS=TRUE&amp;DOC_NAME=FAT:FQL_AUDITING_CLIENT_TEMPLATE.FAT&amp;display_string=Audit&amp;VAR:KEY=ONQHQDUZKF&amp;VAR:QUERY=RkZfRU5UUlBSX1ZBTF9EQUlMWSg0MDc0MywsLCwsJ0RJTCcp&amp;WINDOW=FIRST_POPUP&amp;HEIGHT=450&amp;WIDTH=","450&amp;START_MAXIMIZED=FALSE&amp;VAR:CALENDAR=US&amp;VAR:SYMBOL=461785&amp;VAR:INDEX=0"}</definedName>
    <definedName name="_3__FDSAUDITLINK__" hidden="1">{"fdsup://directions/FAT Viewer?action=UPDATE&amp;creator=factset&amp;DYN_ARGS=TRUE&amp;DOC_NAME=FAT:FQL_AUDITING_CLIENT_TEMPLATE.FAT&amp;display_string=Audit&amp;VAR:KEY=ONQHQDUZKF&amp;VAR:QUERY=RkZfRU5UUlBSX1ZBTF9EQUlMWSg0MDc0MywsLCwsJ0RJTCcp&amp;WINDOW=FIRST_POPUP&amp;HEIGHT=450&amp;WIDTH=","450&amp;START_MAXIMIZED=FALSE&amp;VAR:CALENDAR=US&amp;VAR:SYMBOL=461785&amp;VAR:INDEX=0"}</definedName>
    <definedName name="_30__123Graph_AChart_1R" hidden="1">#REF!</definedName>
    <definedName name="_30__FDSAUDITLINK__" localSheetId="0" hidden="1">{"fdsup://directions/FAT Viewer?action=UPDATE&amp;creator=factset&amp;DYN_ARGS=TRUE&amp;DOC_NAME=FAT:FQL_AUDITING_CLIENT_TEMPLATE.FAT&amp;display_string=Audit&amp;VAR:KEY=NWPKNMFCFE&amp;VAR:QUERY=RkZfREVCVChBTk4sNDEwMzkp&amp;WINDOW=FIRST_POPUP&amp;HEIGHT=450&amp;WIDTH=450&amp;START_MAXIMIZED=FALS","E&amp;VAR:CALENDAR=US&amp;VAR:SYMBOL=KFRC&amp;VAR:INDEX=0"}</definedName>
    <definedName name="_30__FDSAUDITLINK__" hidden="1">{"fdsup://directions/FAT Viewer?action=UPDATE&amp;creator=factset&amp;DYN_ARGS=TRUE&amp;DOC_NAME=FAT:FQL_AUDITING_CLIENT_TEMPLATE.FAT&amp;display_string=Audit&amp;VAR:KEY=NWPKNMFCFE&amp;VAR:QUERY=RkZfREVCVChBTk4sNDEwMzkp&amp;WINDOW=FIRST_POPUP&amp;HEIGHT=450&amp;WIDTH=450&amp;START_MAXIMIZED=FALS","E&amp;VAR:CALENDAR=US&amp;VAR:SYMBOL=KFRC&amp;VAR:INDEX=0"}</definedName>
    <definedName name="_3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0TEÂN_HAØNG" hidden="1">#REF!</definedName>
    <definedName name="_31__123Graph_AChart_1S" hidden="1">#REF!</definedName>
    <definedName name="_31__FDSAUDITLINK__" localSheetId="0" hidden="1">{"fdsup://Directions/FactSet Auditing Viewer?action=AUDIT_VALUE&amp;DB=129&amp;ID1=49373210&amp;VALUEID=02001&amp;SDATE=2011&amp;PERIODTYPE=ANN_STD&amp;SCFT=3&amp;window=popup_no_bar&amp;width=385&amp;height=120&amp;START_MAXIMIZED=FALSE&amp;creator=factset&amp;display_string=Audit"}</definedName>
    <definedName name="_31__FDSAUDITLINK__" hidden="1">{"fdsup://Directions/FactSet Auditing Viewer?action=AUDIT_VALUE&amp;DB=129&amp;ID1=49373210&amp;VALUEID=02001&amp;SDATE=2011&amp;PERIODTYPE=ANN_STD&amp;SCFT=3&amp;window=popup_no_bar&amp;width=385&amp;height=120&amp;START_MAXIMIZED=FALSE&amp;creator=factset&amp;display_string=Audit"}</definedName>
    <definedName name="_3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1TEÂN_KHAÙCH_HAØ" hidden="1">#REF!</definedName>
    <definedName name="_32__123Graph_AChart_1T" hidden="1">#REF!</definedName>
    <definedName name="_32__FDSAUDITLINK__" localSheetId="0" hidden="1">{"fdsup://directions/FAT Viewer?action=UPDATE&amp;creator=factset&amp;DYN_ARGS=TRUE&amp;DOC_NAME=FAT:FQL_AUDITING_CLIENT_TEMPLATE.FAT&amp;display_string=Audit&amp;VAR:KEY=SHYDQNUVKD&amp;VAR:QUERY=RkZfREVCVChBTk4sNDEwNDQp&amp;WINDOW=FIRST_POPUP&amp;HEIGHT=450&amp;WIDTH=450&amp;START_MAXIMIZED=FALS","E&amp;VAR:CALENDAR=US&amp;VAR:SYMBOL=ORCL&amp;VAR:INDEX=0"}</definedName>
    <definedName name="_32__FDSAUDITLINK__" hidden="1">{"fdsup://directions/FAT Viewer?action=UPDATE&amp;creator=factset&amp;DYN_ARGS=TRUE&amp;DOC_NAME=FAT:FQL_AUDITING_CLIENT_TEMPLATE.FAT&amp;display_string=Audit&amp;VAR:KEY=SHYDQNUVKD&amp;VAR:QUERY=RkZfREVCVChBTk4sNDEwNDQp&amp;WINDOW=FIRST_POPUP&amp;HEIGHT=450&amp;WIDTH=450&amp;START_MAXIMIZED=FALS","E&amp;VAR:CALENDAR=US&amp;VAR:SYMBOL=ORCL&amp;VAR:INDEX=0"}</definedName>
    <definedName name="_3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2THAØNH_TIEÀN" hidden="1">#REF!</definedName>
    <definedName name="_33__123Graph_AChart_1U" hidden="1">#REF!</definedName>
    <definedName name="_33__FDSAUDITLINK__" localSheetId="0" hidden="1">{"fdsup://Directions/FactSet Auditing Viewer?action=AUDIT_VALUE&amp;DB=129&amp;ID1=68389X10&amp;VALUEID=02001&amp;SDATE=2010&amp;PERIODTYPE=ANN_STD&amp;SCFT=3&amp;window=popup_no_bar&amp;width=385&amp;height=120&amp;START_MAXIMIZED=FALSE&amp;creator=factset&amp;display_string=Audit"}</definedName>
    <definedName name="_33__FDSAUDITLINK__" hidden="1">{"fdsup://Directions/FactSet Auditing Viewer?action=AUDIT_VALUE&amp;DB=129&amp;ID1=68389X10&amp;VALUEID=02001&amp;SDATE=2010&amp;PERIODTYPE=ANN_STD&amp;SCFT=3&amp;window=popup_no_bar&amp;width=385&amp;height=120&amp;START_MAXIMIZED=FALSE&amp;creator=factset&amp;display_string=Audit"}</definedName>
    <definedName name="_3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3TRÒ_GIAÙ" hidden="1">#REF!</definedName>
    <definedName name="_34__123Graph_AChart_1V" hidden="1">#REF!</definedName>
    <definedName name="_34__FDSAUDITLINK__" localSheetId="0" hidden="1">{"fdsup://directions/FAT Viewer?action=UPDATE&amp;creator=factset&amp;DYN_ARGS=TRUE&amp;DOC_NAME=FAT:FQL_AUDITING_CLIENT_TEMPLATE.FAT&amp;display_string=Audit&amp;VAR:KEY=EJGTQDYVMX&amp;VAR:QUERY=RkZfRU5UUlBSX1ZBTF9EQUlMWSgwLCwsLCwnRElMJyk=&amp;WINDOW=FIRST_POPUP&amp;HEIGHT=450&amp;WIDTH=450&amp;","START_MAXIMIZED=FALSE&amp;VAR:CALENDAR=US&amp;VAR:SYMBOL=JIVE&amp;VAR:INDEX=0"}</definedName>
    <definedName name="_34__FDSAUDITLINK__" hidden="1">{"fdsup://directions/FAT Viewer?action=UPDATE&amp;creator=factset&amp;DYN_ARGS=TRUE&amp;DOC_NAME=FAT:FQL_AUDITING_CLIENT_TEMPLATE.FAT&amp;display_string=Audit&amp;VAR:KEY=EJGTQDYVMX&amp;VAR:QUERY=RkZfRU5UUlBSX1ZBTF9EQUlMWSgwLCwsLCwnRElMJyk=&amp;WINDOW=FIRST_POPUP&amp;HEIGHT=450&amp;WIDTH=450&amp;","START_MAXIMIZED=FALSE&amp;VAR:CALENDAR=US&amp;VAR:SYMBOL=JIVE&amp;VAR:INDEX=0"}</definedName>
    <definedName name="_3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4TRÒ_GIAÙ__VAT" hidden="1">#REF!</definedName>
    <definedName name="_35__123Graph_AChart_1W" hidden="1">#REF!</definedName>
    <definedName name="_35__FDSAUDITLINK__" localSheetId="0" hidden="1">{"fdsup://directions/FAT Viewer?action=UPDATE&amp;creator=factset&amp;DYN_ARGS=TRUE&amp;DOC_NAME=FAT:FQL_AUDITING_CLIENT_TEMPLATE.FAT&amp;display_string=Audit&amp;VAR:KEY=CBMPMBUFWZ&amp;VAR:QUERY=RkZfRU5UUlBSX1ZBTF9EQUlMWSgwLCwsLCwnRElMJyk=&amp;WINDOW=FIRST_POPUP&amp;HEIGHT=450&amp;WIDTH=450&amp;","START_MAXIMIZED=FALSE&amp;VAR:CALENDAR=US&amp;VAR:SYMBOL=ATHN&amp;VAR:INDEX=0"}</definedName>
    <definedName name="_35__FDSAUDITLINK__" hidden="1">{"fdsup://directions/FAT Viewer?action=UPDATE&amp;creator=factset&amp;DYN_ARGS=TRUE&amp;DOC_NAME=FAT:FQL_AUDITING_CLIENT_TEMPLATE.FAT&amp;display_string=Audit&amp;VAR:KEY=CBMPMBUFWZ&amp;VAR:QUERY=RkZfRU5UUlBSX1ZBTF9EQUlMWSgwLCwsLCwnRElMJyk=&amp;WINDOW=FIRST_POPUP&amp;HEIGHT=450&amp;WIDTH=450&amp;","START_MAXIMIZED=FALSE&amp;VAR:CALENDAR=US&amp;VAR:SYMBOL=ATHN&amp;VAR:INDEX=0"}</definedName>
    <definedName name="_3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__123Graph_AChart_1X" hidden="1">#REF!</definedName>
    <definedName name="_36__FDSAUDITLINK__" localSheetId="0" hidden="1">{"fdsup://directions/FAT Viewer?action=UPDATE&amp;creator=factset&amp;DYN_ARGS=TRUE&amp;DOC_NAME=FAT:FQL_AUDITING_CLIENT_TEMPLATE.FAT&amp;display_string=Audit&amp;VAR:KEY=BYJEPSPSVK&amp;VAR:QUERY=RkZfRU5UUlBSX1ZBTChBTk4sNDEwMzkp&amp;WINDOW=FIRST_POPUP&amp;HEIGHT=450&amp;WIDTH=450&amp;START_MAXIMI","ZED=FALSE&amp;VAR:CALENDAR=US&amp;VAR:SYMBOL=BBSI&amp;VAR:INDEX=0"}</definedName>
    <definedName name="_36__FDSAUDITLINK__" hidden="1">{"fdsup://directions/FAT Viewer?action=UPDATE&amp;creator=factset&amp;DYN_ARGS=TRUE&amp;DOC_NAME=FAT:FQL_AUDITING_CLIENT_TEMPLATE.FAT&amp;display_string=Audit&amp;VAR:KEY=BYJEPSPSVK&amp;VAR:QUERY=RkZfRU5UUlBSX1ZBTChBTk4sNDEwMzkp&amp;WINDOW=FIRST_POPUP&amp;HEIGHT=450&amp;WIDTH=450&amp;START_MAXIMI","ZED=FALSE&amp;VAR:CALENDAR=US&amp;VAR:SYMBOL=BBSI&amp;VAR:INDEX=0"}</definedName>
    <definedName name="_3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__123Graph_AChart_1Y" hidden="1">#REF!</definedName>
    <definedName name="_37__FDSAUDITLINK__" localSheetId="0" hidden="1">{"fdsup://directions/FAT Viewer?action=UPDATE&amp;creator=factset&amp;DYN_ARGS=TRUE&amp;DOC_NAME=FAT:FQL_AUDITING_CLIENT_TEMPLATE.FAT&amp;display_string=Audit&amp;VAR:KEY=HWLEFATYXO&amp;VAR:QUERY=RkZfRU5UUlBSX1ZBTChBTk4sNDEwMzkp&amp;WINDOW=FIRST_POPUP&amp;HEIGHT=450&amp;WIDTH=450&amp;START_MAXIMI","ZED=FALSE&amp;VAR:CALENDAR=US&amp;VAR:SYMBOL=HSII&amp;VAR:INDEX=0"}</definedName>
    <definedName name="_37__FDSAUDITLINK__" hidden="1">{"fdsup://directions/FAT Viewer?action=UPDATE&amp;creator=factset&amp;DYN_ARGS=TRUE&amp;DOC_NAME=FAT:FQL_AUDITING_CLIENT_TEMPLATE.FAT&amp;display_string=Audit&amp;VAR:KEY=HWLEFATYXO&amp;VAR:QUERY=RkZfRU5UUlBSX1ZBTChBTk4sNDEwMzkp&amp;WINDOW=FIRST_POPUP&amp;HEIGHT=450&amp;WIDTH=450&amp;START_MAXIMI","ZED=FALSE&amp;VAR:CALENDAR=US&amp;VAR:SYMBOL=HSII&amp;VAR:INDEX=0"}</definedName>
    <definedName name="_3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__123Graph_AChart_1Z" hidden="1">#REF!</definedName>
    <definedName name="_38__FDSAUDITLINK__" localSheetId="0" hidden="1">{"fdsup://directions/FAT Viewer?action=UPDATE&amp;creator=factset&amp;DYN_ARGS=TRUE&amp;DOC_NAME=FAT:FQL_AUDITING_CLIENT_TEMPLATE.FAT&amp;display_string=Audit&amp;VAR:KEY=RGVCLCRGHS&amp;VAR:QUERY=RkZfRU5UUlBSX1ZBTChBTk4sNDEwMzkp&amp;WINDOW=FIRST_POPUP&amp;HEIGHT=450&amp;WIDTH=450&amp;START_MAXIMI","ZED=FALSE&amp;VAR:CALENDAR=US&amp;VAR:SYMBOL=CDI&amp;VAR:INDEX=0"}</definedName>
    <definedName name="_38__FDSAUDITLINK__" hidden="1">{"fdsup://directions/FAT Viewer?action=UPDATE&amp;creator=factset&amp;DYN_ARGS=TRUE&amp;DOC_NAME=FAT:FQL_AUDITING_CLIENT_TEMPLATE.FAT&amp;display_string=Audit&amp;VAR:KEY=RGVCLCRGHS&amp;VAR:QUERY=RkZfRU5UUlBSX1ZBTChBTk4sNDEwMzkp&amp;WINDOW=FIRST_POPUP&amp;HEIGHT=450&amp;WIDTH=450&amp;START_MAXIMI","ZED=FALSE&amp;VAR:CALENDAR=US&amp;VAR:SYMBOL=CDI&amp;VAR:INDEX=0"}</definedName>
    <definedName name="_3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06__FDSAUDITLINK__" localSheetId="0" hidden="1">{"fdsup://IBCentral/FAT Viewer?action=UPDATE&amp;creator=factset&amp;DOC_NAME=fat:reuters_annual_source_window.fat&amp;display_string=Audit&amp;DYN_ARGS=TRUE&amp;VAR:ID1=25470F10&amp;VAR:RCODE=FIBCEBIT&amp;VAR:SDATE=20091299&amp;VAR:FREQ=Y&amp;VAR:RELITEM=RF&amp;VAR:CURRENCY=USD&amp;VAR:CURRSOURCE=EX","SHARE&amp;VAR:NATFREQ=ANNUAL&amp;VAR:RFIELD=FINALIZED&amp;VAR:DB_TYPE=NR&amp;VAR:UNITS=M&amp;window=popup&amp;width=450&amp;height=300&amp;START_MAXIMIZED=FALSE"}</definedName>
    <definedName name="_3806__FDSAUDITLINK__" hidden="1">{"fdsup://IBCentral/FAT Viewer?action=UPDATE&amp;creator=factset&amp;DOC_NAME=fat:reuters_annual_source_window.fat&amp;display_string=Audit&amp;DYN_ARGS=TRUE&amp;VAR:ID1=25470F10&amp;VAR:RCODE=FIBCEBIT&amp;VAR:SDATE=20091299&amp;VAR:FREQ=Y&amp;VAR:RELITEM=RF&amp;VAR:CURRENCY=USD&amp;VAR:CURRSOURCE=EX","SHARE&amp;VAR:NATFREQ=ANNUAL&amp;VAR:RFIELD=FINALIZED&amp;VAR:DB_TYPE=NR&amp;VAR:UNITS=M&amp;window=popup&amp;width=450&amp;height=300&amp;START_MAXIMIZED=FALSE"}</definedName>
    <definedName name="_3807__FDSAUDITLINK__" localSheetId="0" hidden="1">{"fdsup://IBCentral/FAT Viewer?action=UPDATE&amp;creator=factset&amp;DOC_NAME=fat:reuters_annual_source_window.fat&amp;display_string=Audit&amp;DYN_ARGS=TRUE&amp;VAR:ID1=25470F10&amp;VAR:RCODE=FIBCEBIT&amp;VAR:SDATE=20081299&amp;VAR:FREQ=Y&amp;VAR:RELITEM=RF&amp;VAR:CURRENCY=USD&amp;VAR:CURRSOURCE=EX","SHARE&amp;VAR:NATFREQ=ANNUAL&amp;VAR:RFIELD=FINALIZED&amp;VAR:DB_TYPE=NR&amp;VAR:UNITS=M&amp;window=popup&amp;width=450&amp;height=300&amp;START_MAXIMIZED=FALSE"}</definedName>
    <definedName name="_3807__FDSAUDITLINK__" hidden="1">{"fdsup://IBCentral/FAT Viewer?action=UPDATE&amp;creator=factset&amp;DOC_NAME=fat:reuters_annual_source_window.fat&amp;display_string=Audit&amp;DYN_ARGS=TRUE&amp;VAR:ID1=25470F10&amp;VAR:RCODE=FIBCEBIT&amp;VAR:SDATE=20081299&amp;VAR:FREQ=Y&amp;VAR:RELITEM=RF&amp;VAR:CURRENCY=USD&amp;VAR:CURRSOURCE=EX","SHARE&amp;VAR:NATFREQ=ANNUAL&amp;VAR:RFIELD=FINALIZED&amp;VAR:DB_TYPE=NR&amp;VAR:UNITS=M&amp;window=popup&amp;width=450&amp;height=300&amp;START_MAXIMIZED=FALSE"}</definedName>
    <definedName name="_3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41__FDSAUDITLINK__" localSheetId="0" hidden="1">{"fdsup://IBCentral/FAT Viewer?action=UPDATE&amp;creator=factset&amp;DOC_NAME=fat:reuters_annual_source_window.fat&amp;display_string=Audit&amp;DYN_ARGS=TRUE&amp;VAR:ID1=81106510&amp;VAR:RCODE=FIBCEBIT&amp;VAR:SDATE=20101299&amp;VAR:FREQ=Y&amp;VAR:RELITEM=RF&amp;VAR:CURRENCY=USD&amp;VAR:CURRSOURCE=EX","SHARE&amp;VAR:NATFREQ=ANNUAL&amp;VAR:RFIELD=FINALIZED&amp;VAR:DB_TYPE=NR&amp;VAR:UNITS=M&amp;window=popup&amp;width=450&amp;height=300&amp;START_MAXIMIZED=FALSE"}</definedName>
    <definedName name="_3841__FDSAUDITLINK__" hidden="1">{"fdsup://IBCentral/FAT Viewer?action=UPDATE&amp;creator=factset&amp;DOC_NAME=fat:reuters_annual_source_window.fat&amp;display_string=Audit&amp;DYN_ARGS=TRUE&amp;VAR:ID1=81106510&amp;VAR:RCODE=FIBCEBIT&amp;VAR:SDATE=20101299&amp;VAR:FREQ=Y&amp;VAR:RELITEM=RF&amp;VAR:CURRENCY=USD&amp;VAR:CURRSOURCE=EX","SHARE&amp;VAR:NATFREQ=ANNUAL&amp;VAR:RFIELD=FINALIZED&amp;VAR:DB_TYPE=NR&amp;VAR:UNITS=M&amp;window=popup&amp;width=450&amp;height=300&amp;START_MAXIMIZED=FALSE"}</definedName>
    <definedName name="_3846__FDSAUDITLINK__" localSheetId="0" hidden="1">{"fdsup://IBCentral/FAT Viewer?action=UPDATE&amp;creator=factset&amp;DOC_NAME=fat:reuters_annual_source_window.fat&amp;display_string=Audit&amp;DYN_ARGS=TRUE&amp;VAR:ID1=81106510&amp;VAR:RCODE=FIBCEBITDA&amp;VAR:SDATE=20111299&amp;VAR:FREQ=Y&amp;VAR:RELITEM=RF&amp;VAR:CURRENCY=USD&amp;VAR:CURRSOURCE=","EXSHARE&amp;VAR:NATFREQ=ANNUAL&amp;VAR:RFIELD=FINALIZED&amp;VAR:DB_TYPE=NR&amp;VAR:UNITS=M&amp;window=popup&amp;width=450&amp;height=300&amp;START_MAXIMIZED=FALSE"}</definedName>
    <definedName name="_3846__FDSAUDITLINK__" hidden="1">{"fdsup://IBCentral/FAT Viewer?action=UPDATE&amp;creator=factset&amp;DOC_NAME=fat:reuters_annual_source_window.fat&amp;display_string=Audit&amp;DYN_ARGS=TRUE&amp;VAR:ID1=81106510&amp;VAR:RCODE=FIBCEBITDA&amp;VAR:SDATE=20111299&amp;VAR:FREQ=Y&amp;VAR:RELITEM=RF&amp;VAR:CURRENCY=USD&amp;VAR:CURRSOURCE=","EXSHARE&amp;VAR:NATFREQ=ANNUAL&amp;VAR:RFIELD=FINALIZED&amp;VAR:DB_TYPE=NR&amp;VAR:UNITS=M&amp;window=popup&amp;width=450&amp;height=300&amp;START_MAXIMIZED=FALSE"}</definedName>
    <definedName name="_3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__123Graph_AChart_2D" hidden="1">#REF!</definedName>
    <definedName name="_39__FDSAUDITLINK__" localSheetId="0" hidden="1">{"fdsup://directions/FAT Viewer?action=UPDATE&amp;creator=factset&amp;DYN_ARGS=TRUE&amp;DOC_NAME=FAT:FQL_AUDITING_CLIENT_TEMPLATE.FAT&amp;display_string=Audit&amp;VAR:KEY=PEJEJCDSPO&amp;VAR:QUERY=RkZfRU5UUlBSX1ZBTChBTk4sNDEwMzkp&amp;WINDOW=FIRST_POPUP&amp;HEIGHT=450&amp;WIDTH=450&amp;START_MAXIMI","ZED=FALSE&amp;VAR:CALENDAR=US&amp;VAR:SYMBOL=KFRC&amp;VAR:INDEX=0"}</definedName>
    <definedName name="_39__FDSAUDITLINK__" hidden="1">{"fdsup://directions/FAT Viewer?action=UPDATE&amp;creator=factset&amp;DYN_ARGS=TRUE&amp;DOC_NAME=FAT:FQL_AUDITING_CLIENT_TEMPLATE.FAT&amp;display_string=Audit&amp;VAR:KEY=PEJEJCDSPO&amp;VAR:QUERY=RkZfRU5UUlBSX1ZBTChBTk4sNDEwMzkp&amp;WINDOW=FIRST_POPUP&amp;HEIGHT=450&amp;WIDTH=450&amp;START_MAXIMI","ZED=FALSE&amp;VAR:CALENDAR=US&amp;VAR:SYMBOL=KFRC&amp;VAR:INDEX=0"}</definedName>
    <definedName name="_3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15__FDSAUDITLINK__" localSheetId="0" hidden="1">{"fdsup://IBCentral/FAT Viewer?action=UPDATE&amp;creator=factset&amp;DOC_NAME=fat:reuters_annual_source_window.fat&amp;display_string=Audit&amp;DYN_ARGS=TRUE&amp;VAR:ID1=25470F10&amp;VAR:RCODE=FIBCEBIT&amp;VAR:SDATE=20101299&amp;VAR:FREQ=Y&amp;VAR:RELITEM=RF&amp;VAR:CURRENCY=USD&amp;VAR:CURRSOURCE=EX","SHARE&amp;VAR:NATFREQ=ANNUAL&amp;VAR:RFIELD=FINALIZED&amp;VAR:DB_TYPE=NR&amp;VAR:UNITS=M&amp;window=popup&amp;width=450&amp;height=300&amp;START_MAXIMIZED=FALSE"}</definedName>
    <definedName name="_3915__FDSAUDITLINK__" hidden="1">{"fdsup://IBCentral/FAT Viewer?action=UPDATE&amp;creator=factset&amp;DOC_NAME=fat:reuters_annual_source_window.fat&amp;display_string=Audit&amp;DYN_ARGS=TRUE&amp;VAR:ID1=25470F10&amp;VAR:RCODE=FIBCEBIT&amp;VAR:SDATE=20101299&amp;VAR:FREQ=Y&amp;VAR:RELITEM=RF&amp;VAR:CURRENCY=USD&amp;VAR:CURRSOURCE=EX","SHARE&amp;VAR:NATFREQ=ANNUAL&amp;VAR:RFIELD=FINALIZED&amp;VAR:DB_TYPE=NR&amp;VAR:UNITS=M&amp;window=popup&amp;width=450&amp;height=300&amp;START_MAXIMIZED=FALSE"}</definedName>
    <definedName name="_3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3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3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__123Graph_AChart_1AC" hidden="1">#REF!</definedName>
    <definedName name="_4__123Graph_BDIAGRAMM_3" hidden="1">#REF!</definedName>
    <definedName name="_4__FDSAUDITLINK__" localSheetId="0" hidden="1">{"fdsup://directions/FAT Viewer?action=UPDATE&amp;creator=factset&amp;DYN_ARGS=TRUE&amp;DOC_NAME=FAT:FQL_AUDITING_CLIENT_TEMPLATE.FAT&amp;display_string=Audit&amp;VAR:KEY=OLOPGHWHAP&amp;VAR:QUERY=RkZfRU5UUlBSX1ZBTF9EQUlMWSg0MDc0MywsLCwsJ0RJTCcp&amp;WINDOW=FIRST_POPUP&amp;HEIGHT=450&amp;WIDTH=","450&amp;START_MAXIMIZED=FALSE&amp;VAR:CALENDAR=US&amp;VAR:SYMBOL=B3Y0JD&amp;VAR:INDEX=0"}</definedName>
    <definedName name="_4__FDSAUDITLINK__" hidden="1">{"fdsup://directions/FAT Viewer?action=UPDATE&amp;creator=factset&amp;DYN_ARGS=TRUE&amp;DOC_NAME=FAT:FQL_AUDITING_CLIENT_TEMPLATE.FAT&amp;display_string=Audit&amp;VAR:KEY=OLOPGHWHAP&amp;VAR:QUERY=RkZfRU5UUlBSX1ZBTF9EQUlMWSg0MDc0MywsLCwsJ0RJTCcp&amp;WINDOW=FIRST_POPUP&amp;HEIGHT=450&amp;WIDTH=","450&amp;START_MAXIMIZED=FALSE&amp;VAR:CALENDAR=US&amp;VAR:SYMBOL=B3Y0JD&amp;VAR:INDEX=0"}</definedName>
    <definedName name="_4_??" localSheetId="0" hidden="1">BlankMacro1</definedName>
    <definedName name="_4_??" hidden="1">BlankMacro1</definedName>
    <definedName name="_40__123Graph_AChart_3D" localSheetId="0" hidden="1">#REF!</definedName>
    <definedName name="_40__123Graph_AChart_3D" hidden="1">#REF!</definedName>
    <definedName name="_40__FDSAUDITLINK__" localSheetId="0" hidden="1">{"fdsup://directions/FAT Viewer?action=UPDATE&amp;creator=factset&amp;DYN_ARGS=TRUE&amp;DOC_NAME=FAT:FQL_AUDITING_CLIENT_TEMPLATE.FAT&amp;display_string=Audit&amp;VAR:KEY=RMNSRKDEVY&amp;VAR:QUERY=RkZfRU5UUlBSX1ZBTChBTk4sNDEwMzkp&amp;WINDOW=FIRST_POPUP&amp;HEIGHT=450&amp;WIDTH=450&amp;START_MAXIMI","ZED=FALSE&amp;VAR:CALENDAR=US&amp;VAR:SYMBOL=ASGN&amp;VAR:INDEX=0"}</definedName>
    <definedName name="_40__FDSAUDITLINK__" hidden="1">{"fdsup://directions/FAT Viewer?action=UPDATE&amp;creator=factset&amp;DYN_ARGS=TRUE&amp;DOC_NAME=FAT:FQL_AUDITING_CLIENT_TEMPLATE.FAT&amp;display_string=Audit&amp;VAR:KEY=RMNSRKDEVY&amp;VAR:QUERY=RkZfRU5UUlBSX1ZBTChBTk4sNDEwMzkp&amp;WINDOW=FIRST_POPUP&amp;HEIGHT=450&amp;WIDTH=450&amp;START_MAXIMI","ZED=FALSE&amp;VAR:CALENDAR=US&amp;VAR:SYMBOL=ASGN&amp;VAR:INDEX=0"}</definedName>
    <definedName name="_4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__123Graph_AChart_3X" hidden="1">#REF!</definedName>
    <definedName name="_41__FDSAUDITLINK__" localSheetId="0" hidden="1">{"fdsup://directions/FAT Viewer?action=UPDATE&amp;creator=factset&amp;DYN_ARGS=TRUE&amp;DOC_NAME=FAT:FQL_AUDITING_CLIENT_TEMPLATE.FAT&amp;display_string=Audit&amp;VAR:KEY=AZYZAZOHSN&amp;VAR:QUERY=RkZfRU5UUlBSX1ZBTF9EQUlMWSgwLCwsLCwnRElMJyk=&amp;WINDOW=FIRST_POPUP&amp;HEIGHT=450&amp;WIDTH=450&amp;","START_MAXIMIZED=FALSE&amp;VAR:CALENDAR=US&amp;VAR:SYMBOL=APEI&amp;VAR:INDEX=0"}</definedName>
    <definedName name="_41__FDSAUDITLINK__" hidden="1">{"fdsup://directions/FAT Viewer?action=UPDATE&amp;creator=factset&amp;DYN_ARGS=TRUE&amp;DOC_NAME=FAT:FQL_AUDITING_CLIENT_TEMPLATE.FAT&amp;display_string=Audit&amp;VAR:KEY=AZYZAZOHSN&amp;VAR:QUERY=RkZfRU5UUlBSX1ZBTF9EQUlMWSgwLCwsLCwnRElMJyk=&amp;WINDOW=FIRST_POPUP&amp;HEIGHT=450&amp;WIDTH=450&amp;","START_MAXIMIZED=FALSE&amp;VAR:CALENDAR=US&amp;VAR:SYMBOL=APEI&amp;VAR:INDEX=0"}</definedName>
    <definedName name="_4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__123Graph_AChart_9C" hidden="1">#REF!</definedName>
    <definedName name="_42__FDSAUDITLINK__" localSheetId="0" hidden="1">{"fdsup://directions/FAT Viewer?action=UPDATE&amp;creator=factset&amp;DYN_ARGS=TRUE&amp;DOC_NAME=FAT:FQL_AUDITING_CLIENT_TEMPLATE.FAT&amp;display_string=Audit&amp;VAR:KEY=DALCNQBCZE&amp;VAR:QUERY=RkZfRU5UUlBSX1ZBTF9EQUlMWSgwLCwsLCwnRElMJyk=&amp;WINDOW=FIRST_POPUP&amp;HEIGHT=450&amp;WIDTH=450&amp;","START_MAXIMIZED=FALSE&amp;VAR:CALENDAR=US&amp;VAR:SYMBOL=598095&amp;VAR:INDEX=0"}</definedName>
    <definedName name="_42__FDSAUDITLINK__" hidden="1">{"fdsup://directions/FAT Viewer?action=UPDATE&amp;creator=factset&amp;DYN_ARGS=TRUE&amp;DOC_NAME=FAT:FQL_AUDITING_CLIENT_TEMPLATE.FAT&amp;display_string=Audit&amp;VAR:KEY=DALCNQBCZE&amp;VAR:QUERY=RkZfRU5UUlBSX1ZBTF9EQUlMWSgwLCwsLCwnRElMJyk=&amp;WINDOW=FIRST_POPUP&amp;HEIGHT=450&amp;WIDTH=450&amp;","START_MAXIMIZED=FALSE&amp;VAR:CALENDAR=US&amp;VAR:SYMBOL=598095&amp;VAR:INDEX=0"}</definedName>
    <definedName name="_4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__123Graph_AGRAFICO_20" hidden="1">#REF!</definedName>
    <definedName name="_43__FDSAUDITLINK__" localSheetId="0" hidden="1">{"fdsup://directions/FAT Viewer?action=UPDATE&amp;creator=factset&amp;DYN_ARGS=TRUE&amp;DOC_NAME=FAT:FQL_AUDITING_CLIENT_TEMPLATE.FAT&amp;display_string=Audit&amp;VAR:KEY=HGXOLARUVS&amp;VAR:QUERY=RkZfRU5UUlBSX1ZBTF9EQUlMWSgwLCwsLCwnRElMJyk=&amp;WINDOW=FIRST_POPUP&amp;HEIGHT=450&amp;WIDTH=450&amp;","START_MAXIMIZED=FALSE&amp;VAR:CALENDAR=US&amp;VAR:SYMBOL=B4JV1B&amp;VAR:INDEX=0"}</definedName>
    <definedName name="_43__FDSAUDITLINK__" hidden="1">{"fdsup://directions/FAT Viewer?action=UPDATE&amp;creator=factset&amp;DYN_ARGS=TRUE&amp;DOC_NAME=FAT:FQL_AUDITING_CLIENT_TEMPLATE.FAT&amp;display_string=Audit&amp;VAR:KEY=HGXOLARUVS&amp;VAR:QUERY=RkZfRU5UUlBSX1ZBTF9EQUlMWSgwLCwsLCwnRElMJyk=&amp;WINDOW=FIRST_POPUP&amp;HEIGHT=450&amp;WIDTH=450&amp;","START_MAXIMIZED=FALSE&amp;VAR:CALENDAR=US&amp;VAR:SYMBOL=B4JV1B&amp;VAR:INDEX=0"}</definedName>
    <definedName name="_4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__123Graph_AGRAFICO_7" hidden="1">#REF!</definedName>
    <definedName name="_44__FDSAUDITLINK__" localSheetId="0" hidden="1">{"fdsup://directions/FAT Viewer?action=UPDATE&amp;creator=factset&amp;DYN_ARGS=TRUE&amp;DOC_NAME=FAT:FQL_AUDITING_CLIENT_TEMPLATE.FAT&amp;display_string=Audit&amp;VAR:KEY=EZCLCRSDAP&amp;VAR:QUERY=RkZfRU5UUlBSX1ZBTF9EQUlMWSgwLCwsLCwnRElMJyk=&amp;WINDOW=FIRST_POPUP&amp;HEIGHT=450&amp;WIDTH=450&amp;","START_MAXIMIZED=FALSE&amp;VAR:CALENDAR=US&amp;VAR:SYMBOL=CPLA&amp;VAR:INDEX=0"}</definedName>
    <definedName name="_44__FDSAUDITLINK__" hidden="1">{"fdsup://directions/FAT Viewer?action=UPDATE&amp;creator=factset&amp;DYN_ARGS=TRUE&amp;DOC_NAME=FAT:FQL_AUDITING_CLIENT_TEMPLATE.FAT&amp;display_string=Audit&amp;VAR:KEY=EZCLCRSDAP&amp;VAR:QUERY=RkZfRU5UUlBSX1ZBTF9EQUlMWSgwLCwsLCwnRElMJyk=&amp;WINDOW=FIRST_POPUP&amp;HEIGHT=450&amp;WIDTH=450&amp;","START_MAXIMIZED=FALSE&amp;VAR:CALENDAR=US&amp;VAR:SYMBOL=CPLA&amp;VAR:INDEX=0"}</definedName>
    <definedName name="_4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__123Graph_AGRAFICO_8" hidden="1">#REF!</definedName>
    <definedName name="_45__FDSAUDITLINK__" localSheetId="0" hidden="1">{"fdsup://directions/FAT Viewer?action=UPDATE&amp;creator=factset&amp;DYN_ARGS=TRUE&amp;DOC_NAME=FAT:FQL_AUDITING_CLIENT_TEMPLATE.FAT&amp;display_string=Audit&amp;VAR:KEY=RELENYBGVI&amp;VAR:QUERY=RkZfRU5UUlBSX1ZBTF9EQUlMWSgwLCwsLCwnRElMJyk=&amp;WINDOW=FIRST_POPUP&amp;HEIGHT=450&amp;WIDTH=450&amp;","START_MAXIMIZED=FALSE&amp;VAR:CALENDAR=US&amp;VAR:SYMBOL=438042&amp;VAR:INDEX=0"}</definedName>
    <definedName name="_45__FDSAUDITLINK__" hidden="1">{"fdsup://directions/FAT Viewer?action=UPDATE&amp;creator=factset&amp;DYN_ARGS=TRUE&amp;DOC_NAME=FAT:FQL_AUDITING_CLIENT_TEMPLATE.FAT&amp;display_string=Audit&amp;VAR:KEY=RELENYBGVI&amp;VAR:QUERY=RkZfRU5UUlBSX1ZBTF9EQUlMWSgwLCwsLCwnRElMJyk=&amp;WINDOW=FIRST_POPUP&amp;HEIGHT=450&amp;WIDTH=450&amp;","START_MAXIMIZED=FALSE&amp;VAR:CALENDAR=US&amp;VAR:SYMBOL=438042&amp;VAR:INDEX=0"}</definedName>
    <definedName name="_4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__123Graph_BChart_1AA" hidden="1">#REF!</definedName>
    <definedName name="_46__FDSAUDITLINK__" localSheetId="0" hidden="1">{"fdsup://directions/FAT Viewer?action=UPDATE&amp;creator=factset&amp;DYN_ARGS=TRUE&amp;DOC_NAME=FAT:FQL_AUDITING_CLIENT_TEMPLATE.FAT&amp;display_string=Audit&amp;VAR:KEY=LYTAPQDQNU&amp;VAR:QUERY=RkZfRU5UUlBSX1ZBTF9EQUlMWSgwLCwsLCwnRElMJyk=&amp;WINDOW=FIRST_POPUP&amp;HEIGHT=450&amp;WIDTH=450&amp;","START_MAXIMIZED=FALSE&amp;VAR:CALENDAR=US&amp;VAR:SYMBOL=B3DMTY&amp;VAR:INDEX=0"}</definedName>
    <definedName name="_46__FDSAUDITLINK__" hidden="1">{"fdsup://directions/FAT Viewer?action=UPDATE&amp;creator=factset&amp;DYN_ARGS=TRUE&amp;DOC_NAME=FAT:FQL_AUDITING_CLIENT_TEMPLATE.FAT&amp;display_string=Audit&amp;VAR:KEY=LYTAPQDQNU&amp;VAR:QUERY=RkZfRU5UUlBSX1ZBTF9EQUlMWSgwLCwsLCwnRElMJyk=&amp;WINDOW=FIRST_POPUP&amp;HEIGHT=450&amp;WIDTH=450&amp;","START_MAXIMIZED=FALSE&amp;VAR:CALENDAR=US&amp;VAR:SYMBOL=B3DMTY&amp;VAR:INDEX=0"}</definedName>
    <definedName name="_4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__123Graph_BChart_1AB" hidden="1">#REF!</definedName>
    <definedName name="_47__FDSAUDITLINK__" localSheetId="0" hidden="1">{"fdsup://directions/FAT Viewer?action=UPDATE&amp;creator=factset&amp;DYN_ARGS=TRUE&amp;DOC_NAME=FAT:FQL_AUDITING_CLIENT_TEMPLATE.FAT&amp;display_string=Audit&amp;VAR:KEY=CBYLCVWFIZ&amp;VAR:QUERY=RkZfRU5UUlBSX1ZBTF9EQUlMWSgwLCwsLCwnRElMJyk=&amp;WINDOW=FIRST_POPUP&amp;HEIGHT=450&amp;WIDTH=450&amp;","START_MAXIMIZED=FALSE&amp;VAR:CALENDAR=US&amp;VAR:SYMBOL=COCO&amp;VAR:INDEX=0"}</definedName>
    <definedName name="_47__FDSAUDITLINK__" hidden="1">{"fdsup://directions/FAT Viewer?action=UPDATE&amp;creator=factset&amp;DYN_ARGS=TRUE&amp;DOC_NAME=FAT:FQL_AUDITING_CLIENT_TEMPLATE.FAT&amp;display_string=Audit&amp;VAR:KEY=CBYLCVWFIZ&amp;VAR:QUERY=RkZfRU5UUlBSX1ZBTF9EQUlMWSgwLCwsLCwnRElMJyk=&amp;WINDOW=FIRST_POPUP&amp;HEIGHT=450&amp;WIDTH=450&amp;","START_MAXIMIZED=FALSE&amp;VAR:CALENDAR=US&amp;VAR:SYMBOL=COCO&amp;VAR:INDEX=0"}</definedName>
    <definedName name="_4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__123Graph_BChart_1AC" hidden="1">#REF!</definedName>
    <definedName name="_48__FDSAUDITLINK__" localSheetId="0" hidden="1">{"fdsup://directions/FAT Viewer?action=UPDATE&amp;creator=factset&amp;DYN_ARGS=TRUE&amp;DOC_NAME=FAT:FQL_AUDITING_CLIENT_TEMPLATE.FAT&amp;display_string=Audit&amp;VAR:KEY=RCFOXSFMFQ&amp;VAR:QUERY=RkZfREVCVChBTk4sNDEwMzkp&amp;WINDOW=FIRST_POPUP&amp;HEIGHT=450&amp;WIDTH=450&amp;START_MAXIMIZED=FALS","E&amp;VAR:CALENDAR=US&amp;VAR:SYMBOL=KFRC&amp;VAR:INDEX=0"}</definedName>
    <definedName name="_48__FDSAUDITLINK__" hidden="1">{"fdsup://directions/FAT Viewer?action=UPDATE&amp;creator=factset&amp;DYN_ARGS=TRUE&amp;DOC_NAME=FAT:FQL_AUDITING_CLIENT_TEMPLATE.FAT&amp;display_string=Audit&amp;VAR:KEY=RCFOXSFMFQ&amp;VAR:QUERY=RkZfREVCVChBTk4sNDEwMzkp&amp;WINDOW=FIRST_POPUP&amp;HEIGHT=450&amp;WIDTH=450&amp;START_MAXIMIZED=FALS","E&amp;VAR:CALENDAR=US&amp;VAR:SYMBOL=KFRC&amp;VAR:INDEX=0"}</definedName>
    <definedName name="_4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__123Graph_BChart_1AD" hidden="1">#REF!</definedName>
    <definedName name="_49__FDSAUDITLINK__" localSheetId="0" hidden="1">{"fdsup://Directions/FactSet Auditing Viewer?action=AUDIT_VALUE&amp;DB=129&amp;ID1=49373210&amp;VALUEID=02001&amp;SDATE=2011&amp;PERIODTYPE=ANN_STD&amp;SCFT=3&amp;window=popup_no_bar&amp;width=385&amp;height=120&amp;START_MAXIMIZED=FALSE&amp;creator=factset&amp;display_string=Audit"}</definedName>
    <definedName name="_49__FDSAUDITLINK__" hidden="1">{"fdsup://Directions/FactSet Auditing Viewer?action=AUDIT_VALUE&amp;DB=129&amp;ID1=49373210&amp;VALUEID=02001&amp;SDATE=2011&amp;PERIODTYPE=ANN_STD&amp;SCFT=3&amp;window=popup_no_bar&amp;width=385&amp;height=120&amp;START_MAXIMIZED=FALSE&amp;creator=factset&amp;display_string=Audit"}</definedName>
    <definedName name="_4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4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4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__123Graph_AChart_1AD" hidden="1">#REF!</definedName>
    <definedName name="_5__123Graph_BDIAGRAMM_4" hidden="1">#REF!</definedName>
    <definedName name="_5__FDSAUDITLINK__" localSheetId="0" hidden="1">{"fdsup://directions/FAT Viewer?action=UPDATE&amp;creator=factset&amp;DYN_ARGS=TRUE&amp;DOC_NAME=FAT:FQL_AUDITING_CLIENT_TEMPLATE.FAT&amp;display_string=Audit&amp;VAR:KEY=ZKJQHQXEVO&amp;VAR:QUERY=RkZfRU5UUlBSX1ZBTF9EQUlMWSg0MDczMCwsLCwsJ0RJTCcp&amp;WINDOW=FIRST_POPUP&amp;HEIGHT=450&amp;WIDTH=","450&amp;START_MAXIMIZED=FALSE&amp;VAR:CALENDAR=US&amp;VAR:SYMBOL=CVD&amp;VAR:INDEX=0"}</definedName>
    <definedName name="_5__FDSAUDITLINK__" hidden="1">{"fdsup://directions/FAT Viewer?action=UPDATE&amp;creator=factset&amp;DYN_ARGS=TRUE&amp;DOC_NAME=FAT:FQL_AUDITING_CLIENT_TEMPLATE.FAT&amp;display_string=Audit&amp;VAR:KEY=ZKJQHQXEVO&amp;VAR:QUERY=RkZfRU5UUlBSX1ZBTF9EQUlMWSg0MDczMCwsLCwsJ0RJTCcp&amp;WINDOW=FIRST_POPUP&amp;HEIGHT=450&amp;WIDTH=","450&amp;START_MAXIMIZED=FALSE&amp;VAR:CALENDAR=US&amp;VAR:SYMBOL=CVD&amp;VAR:INDEX=0"}</definedName>
    <definedName name="_5_??????" hidden="1">#REF!</definedName>
    <definedName name="_50__123Graph_BChart_1AE" hidden="1">#REF!</definedName>
    <definedName name="_50__FDSAUDITLINK__" localSheetId="0" hidden="1">{"fdsup://directions/FAT Viewer?action=UPDATE&amp;creator=factset&amp;DYN_ARGS=TRUE&amp;DOC_NAME=FAT:FQL_AUDITING_CLIENT_TEMPLATE.FAT&amp;display_string=Audit&amp;VAR:KEY=PCHEBMBGVG&amp;VAR:QUERY=RkZfREVCVChBTk4sNDEwMzkp&amp;WINDOW=FIRST_POPUP&amp;HEIGHT=450&amp;WIDTH=450&amp;START_MAXIMIZED=FALS","E&amp;VAR:CALENDAR=US&amp;VAR:SYMBOL=BBSI&amp;VAR:INDEX=0"}</definedName>
    <definedName name="_50__FDSAUDITLINK__" hidden="1">{"fdsup://directions/FAT Viewer?action=UPDATE&amp;creator=factset&amp;DYN_ARGS=TRUE&amp;DOC_NAME=FAT:FQL_AUDITING_CLIENT_TEMPLATE.FAT&amp;display_string=Audit&amp;VAR:KEY=PCHEBMBGVG&amp;VAR:QUERY=RkZfREVCVChBTk4sNDEwMzkp&amp;WINDOW=FIRST_POPUP&amp;HEIGHT=450&amp;WIDTH=450&amp;START_MAXIMIZED=FALS","E&amp;VAR:CALENDAR=US&amp;VAR:SYMBOL=BBSI&amp;VAR:INDEX=0"}</definedName>
    <definedName name="_5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__123Graph_BChart_1AF" hidden="1">#REF!</definedName>
    <definedName name="_51__FDSAUDITLINK__" localSheetId="0" hidden="1">{"fdsup://Directions/FactSet Auditing Viewer?action=AUDIT_VALUE&amp;DB=129&amp;ID1=06846310&amp;VALUEID=02001&amp;SDATE=2011&amp;PERIODTYPE=ANN_STD&amp;SCFT=3&amp;window=popup_no_bar&amp;width=385&amp;height=120&amp;START_MAXIMIZED=FALSE&amp;creator=factset&amp;display_string=Audit"}</definedName>
    <definedName name="_51__FDSAUDITLINK__" hidden="1">{"fdsup://Directions/FactSet Auditing Viewer?action=AUDIT_VALUE&amp;DB=129&amp;ID1=06846310&amp;VALUEID=02001&amp;SDATE=2011&amp;PERIODTYPE=ANN_STD&amp;SCFT=3&amp;window=popup_no_bar&amp;width=385&amp;height=120&amp;START_MAXIMIZED=FALSE&amp;creator=factset&amp;display_string=Audit"}</definedName>
    <definedName name="_5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__123Graph_BChart_1AG" hidden="1">#REF!</definedName>
    <definedName name="_52__FDSAUDITLINK__" localSheetId="0" hidden="1">{"fdsup://directions/FAT Viewer?action=UPDATE&amp;creator=factset&amp;DYN_ARGS=TRUE&amp;DOC_NAME=FAT:FQL_AUDITING_CLIENT_TEMPLATE.FAT&amp;display_string=Audit&amp;VAR:KEY=JGREXGRQZG&amp;VAR:QUERY=RkZfRU5UUlBSX1ZBTF9EQUlMWSgwLCwsLCwnRElMJyk=&amp;WINDOW=FIRST_POPUP&amp;HEIGHT=450&amp;WIDTH=450&amp;","START_MAXIMIZED=FALSE&amp;VAR:CALENDAR=US&amp;VAR:SYMBOL=KFRC&amp;VAR:INDEX=0"}</definedName>
    <definedName name="_52__FDSAUDITLINK__" hidden="1">{"fdsup://directions/FAT Viewer?action=UPDATE&amp;creator=factset&amp;DYN_ARGS=TRUE&amp;DOC_NAME=FAT:FQL_AUDITING_CLIENT_TEMPLATE.FAT&amp;display_string=Audit&amp;VAR:KEY=JGREXGRQZG&amp;VAR:QUERY=RkZfRU5UUlBSX1ZBTF9EQUlMWSgwLCwsLCwnRElMJyk=&amp;WINDOW=FIRST_POPUP&amp;HEIGHT=450&amp;WIDTH=450&amp;","START_MAXIMIZED=FALSE&amp;VAR:CALENDAR=US&amp;VAR:SYMBOL=KFRC&amp;VAR:INDEX=0"}</definedName>
    <definedName name="_5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__123Graph_BChart_1B" hidden="1">#REF!</definedName>
    <definedName name="_53__FDSAUDITLINK__" localSheetId="0" hidden="1">{"fdsup://directions/FAT Viewer?action=UPDATE&amp;creator=factset&amp;DYN_ARGS=TRUE&amp;DOC_NAME=FAT:FQL_AUDITING_CLIENT_TEMPLATE.FAT&amp;display_string=Audit&amp;VAR:KEY=HCHEFABCRY&amp;VAR:QUERY=RkZfRU5UUlBSX1ZBTF9EQUlMWSgwLCwsLCwnRElMJyk=&amp;WINDOW=FIRST_POPUP&amp;HEIGHT=450&amp;WIDTH=450&amp;","START_MAXIMIZED=FALSE&amp;VAR:CALENDAR=US&amp;VAR:SYMBOL=BBSI&amp;VAR:INDEX=0"}</definedName>
    <definedName name="_53__FDSAUDITLINK__" hidden="1">{"fdsup://directions/FAT Viewer?action=UPDATE&amp;creator=factset&amp;DYN_ARGS=TRUE&amp;DOC_NAME=FAT:FQL_AUDITING_CLIENT_TEMPLATE.FAT&amp;display_string=Audit&amp;VAR:KEY=HCHEFABCRY&amp;VAR:QUERY=RkZfRU5UUlBSX1ZBTF9EQUlMWSgwLCwsLCwnRElMJyk=&amp;WINDOW=FIRST_POPUP&amp;HEIGHT=450&amp;WIDTH=450&amp;","START_MAXIMIZED=FALSE&amp;VAR:CALENDAR=US&amp;VAR:SYMBOL=BBSI&amp;VAR:INDEX=0"}</definedName>
    <definedName name="_5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__123Graph_BChart_1C" hidden="1">#REF!</definedName>
    <definedName name="_54__FDSAUDITLINK__" localSheetId="0" hidden="1">{"fdsup://directions/FAT Viewer?action=UPDATE&amp;creator=factset&amp;DYN_ARGS=TRUE&amp;DOC_NAME=FAT:FQL_AUDITING_CLIENT_TEMPLATE.FAT&amp;display_string=Audit&amp;VAR:KEY=TEROFUPQLE&amp;VAR:QUERY=RkZfREVCVChBTk4sNDEwMzkp&amp;WINDOW=FIRST_POPUP&amp;HEIGHT=450&amp;WIDTH=450&amp;START_MAXIMIZED=FALS","E&amp;VAR:CALENDAR=US&amp;VAR:SYMBOL=598095&amp;VAR:INDEX=0"}</definedName>
    <definedName name="_54__FDSAUDITLINK__" hidden="1">{"fdsup://directions/FAT Viewer?action=UPDATE&amp;creator=factset&amp;DYN_ARGS=TRUE&amp;DOC_NAME=FAT:FQL_AUDITING_CLIENT_TEMPLATE.FAT&amp;display_string=Audit&amp;VAR:KEY=TEROFUPQLE&amp;VAR:QUERY=RkZfREVCVChBTk4sNDEwMzkp&amp;WINDOW=FIRST_POPUP&amp;HEIGHT=450&amp;WIDTH=450&amp;START_MAXIMIZED=FALS","E&amp;VAR:CALENDAR=US&amp;VAR:SYMBOL=598095&amp;VAR:INDEX=0"}</definedName>
    <definedName name="_5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__123Graph_BChart_1E" hidden="1">#REF!</definedName>
    <definedName name="_55__FDSAUDITLINK__" localSheetId="0" hidden="1">{"fdsup://directions/FAT Viewer?action=UPDATE&amp;creator=factset&amp;DYN_ARGS=TRUE&amp;DOC_NAME=FAT:FQL_AUDITING_CLIENT_TEMPLATE.FAT&amp;display_string=Audit&amp;VAR:KEY=DALCNQBCZE&amp;VAR:QUERY=RkZfRU5UUlBSX1ZBTF9EQUlMWSgwLCwsLCwnRElMJyk=&amp;WINDOW=FIRST_POPUP&amp;HEIGHT=450&amp;WIDTH=450&amp;","START_MAXIMIZED=FALSE&amp;VAR:CALENDAR=US&amp;VAR:SYMBOL=598095&amp;VAR:INDEX=0"}</definedName>
    <definedName name="_55__FDSAUDITLINK__" hidden="1">{"fdsup://directions/FAT Viewer?action=UPDATE&amp;creator=factset&amp;DYN_ARGS=TRUE&amp;DOC_NAME=FAT:FQL_AUDITING_CLIENT_TEMPLATE.FAT&amp;display_string=Audit&amp;VAR:KEY=DALCNQBCZE&amp;VAR:QUERY=RkZfRU5UUlBSX1ZBTF9EQUlMWSgwLCwsLCwnRElMJyk=&amp;WINDOW=FIRST_POPUP&amp;HEIGHT=450&amp;WIDTH=450&amp;","START_MAXIMIZED=FALSE&amp;VAR:CALENDAR=US&amp;VAR:SYMBOL=598095&amp;VAR:INDEX=0"}</definedName>
    <definedName name="_5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__123Graph_BChart_1F" hidden="1">#REF!</definedName>
    <definedName name="_56__FDSAUDITLINK__" localSheetId="0" hidden="1">{"fdsup://Directions/FactSet Auditing Viewer?action=AUDIT_VALUE&amp;DB=129&amp;ID1=598095&amp;VALUEID=03426&amp;SDATE=2011&amp;PERIODTYPE=ANN_STD&amp;SCFT=3&amp;window=popup_no_bar&amp;width=385&amp;height=120&amp;START_MAXIMIZED=FALSE&amp;creator=factset&amp;display_string=Audit"}</definedName>
    <definedName name="_56__FDSAUDITLINK__" hidden="1">{"fdsup://Directions/FactSet Auditing Viewer?action=AUDIT_VALUE&amp;DB=129&amp;ID1=598095&amp;VALUEID=03426&amp;SDATE=2011&amp;PERIODTYPE=ANN_STD&amp;SCFT=3&amp;window=popup_no_bar&amp;width=385&amp;height=120&amp;START_MAXIMIZED=FALSE&amp;creator=factset&amp;display_string=Audit"}</definedName>
    <definedName name="_5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__123Graph_BChart_1G" hidden="1">#REF!</definedName>
    <definedName name="_57__FDSAUDITLINK__" localSheetId="0" hidden="1">{"fdsup://Directions/FactSet Auditing Viewer?action=AUDIT_VALUE&amp;DB=129&amp;ID1=598095&amp;VALUEID=02001&amp;SDATE=2011&amp;PERIODTYPE=ANN_STD&amp;SCFT=3&amp;window=popup_no_bar&amp;width=385&amp;height=120&amp;START_MAXIMIZED=FALSE&amp;creator=factset&amp;display_string=Audit"}</definedName>
    <definedName name="_57__FDSAUDITLINK__" hidden="1">{"fdsup://Directions/FactSet Auditing Viewer?action=AUDIT_VALUE&amp;DB=129&amp;ID1=598095&amp;VALUEID=02001&amp;SDATE=2011&amp;PERIODTYPE=ANN_STD&amp;SCFT=3&amp;window=popup_no_bar&amp;width=385&amp;height=120&amp;START_MAXIMIZED=FALSE&amp;creator=factset&amp;display_string=Audit"}</definedName>
    <definedName name="_5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__123Graph_BChart_1H" hidden="1">#REF!</definedName>
    <definedName name="_58__FDSAUDITLINK__" localSheetId="0" hidden="1">{"fdsup://directions/FAT Viewer?action=UPDATE&amp;creator=factset&amp;DYN_ARGS=TRUE&amp;DOC_NAME=FAT:FQL_AUDITING_CLIENT_TEMPLATE.FAT&amp;display_string=Audit&amp;VAR:KEY=HGXOLARUVS&amp;VAR:QUERY=RkZfRU5UUlBSX1ZBTF9EQUlMWSgwLCwsLCwnRElMJyk=&amp;WINDOW=FIRST_POPUP&amp;HEIGHT=450&amp;WIDTH=450&amp;","START_MAXIMIZED=FALSE&amp;VAR:CALENDAR=US&amp;VAR:SYMBOL=B4JV1B&amp;VAR:INDEX=0"}</definedName>
    <definedName name="_58__FDSAUDITLINK__" hidden="1">{"fdsup://directions/FAT Viewer?action=UPDATE&amp;creator=factset&amp;DYN_ARGS=TRUE&amp;DOC_NAME=FAT:FQL_AUDITING_CLIENT_TEMPLATE.FAT&amp;display_string=Audit&amp;VAR:KEY=HGXOLARUVS&amp;VAR:QUERY=RkZfRU5UUlBSX1ZBTF9EQUlMWSgwLCwsLCwnRElMJyk=&amp;WINDOW=FIRST_POPUP&amp;HEIGHT=450&amp;WIDTH=450&amp;","START_MAXIMIZED=FALSE&amp;VAR:CALENDAR=US&amp;VAR:SYMBOL=B4JV1B&amp;VAR:INDEX=0"}</definedName>
    <definedName name="_5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__123Graph_BChart_1I" hidden="1">#REF!</definedName>
    <definedName name="_59__FDSAUDITLINK__" localSheetId="0" hidden="1">{"fdsup://Directions/FactSet Auditing Viewer?action=AUDIT_VALUE&amp;DB=129&amp;ID1=B4JV1B&amp;VALUEID=03426&amp;SDATE=2011&amp;PERIODTYPE=ANN_STD&amp;SCFT=3&amp;window=popup_no_bar&amp;width=385&amp;height=120&amp;START_MAXIMIZED=FALSE&amp;creator=factset&amp;display_string=Audit"}</definedName>
    <definedName name="_59__FDSAUDITLINK__" hidden="1">{"fdsup://Directions/FactSet Auditing Viewer?action=AUDIT_VALUE&amp;DB=129&amp;ID1=B4JV1B&amp;VALUEID=03426&amp;SDATE=2011&amp;PERIODTYPE=ANN_STD&amp;SCFT=3&amp;window=popup_no_bar&amp;width=385&amp;height=120&amp;START_MAXIMIZED=FALSE&amp;creator=factset&amp;display_string=Audit"}</definedName>
    <definedName name="_5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5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5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__123Graph_AChart_1AE" hidden="1">#REF!</definedName>
    <definedName name="_6__123Graph_ATEILM_RKTE2" hidden="1">#REF!</definedName>
    <definedName name="_6__123Graph_BDIAGRAMM_6" hidden="1">#REF!</definedName>
    <definedName name="_6__FDSAUDITLINK__" localSheetId="0" hidden="1">{"fdsup://directions/FAT Viewer?action=UPDATE&amp;creator=factset&amp;DYN_ARGS=TRUE&amp;DOC_NAME=FAT:FQL_AUDITING_CLIENT_TEMPLATE.FAT&amp;display_string=Audit&amp;VAR:KEY=WNEPKPEBAB&amp;VAR:QUERY=RkZfRU5UUlBSX1ZBTF9EQUlMWSg0MDc0MywsLCwsJ0RJTCcp&amp;WINDOW=FIRST_POPUP&amp;HEIGHT=450&amp;WIDTH=","450&amp;START_MAXIMIZED=FALSE&amp;VAR:CALENDAR=US&amp;VAR:SYMBOL=PPDI&amp;VAR:INDEX=0"}</definedName>
    <definedName name="_6__FDSAUDITLINK__" hidden="1">{"fdsup://directions/FAT Viewer?action=UPDATE&amp;creator=factset&amp;DYN_ARGS=TRUE&amp;DOC_NAME=FAT:FQL_AUDITING_CLIENT_TEMPLATE.FAT&amp;display_string=Audit&amp;VAR:KEY=WNEPKPEBAB&amp;VAR:QUERY=RkZfRU5UUlBSX1ZBTF9EQUlMWSg0MDc0MywsLCwsJ0RJTCcp&amp;WINDOW=FIRST_POPUP&amp;HEIGHT=450&amp;WIDTH=","450&amp;START_MAXIMIZED=FALSE&amp;VAR:CALENDAR=US&amp;VAR:SYMBOL=PPDI&amp;VAR:INDEX=0"}</definedName>
    <definedName name="_60__123Graph_BChart_1J" hidden="1">#REF!</definedName>
    <definedName name="_60__FDSAUDITLINK__" localSheetId="0" hidden="1">{"fdsup://Directions/FactSet Auditing Viewer?action=AUDIT_VALUE&amp;DB=129&amp;ID1=B4JV1B&amp;VALUEID=02001&amp;SDATE=2011&amp;PERIODTYPE=ANN_STD&amp;SCFT=3&amp;window=popup_no_bar&amp;width=385&amp;height=120&amp;START_MAXIMIZED=FALSE&amp;creator=factset&amp;display_string=Audit"}</definedName>
    <definedName name="_60__FDSAUDITLINK__" hidden="1">{"fdsup://Directions/FactSet Auditing Viewer?action=AUDIT_VALUE&amp;DB=129&amp;ID1=B4JV1B&amp;VALUEID=02001&amp;SDATE=2011&amp;PERIODTYPE=ANN_STD&amp;SCFT=3&amp;window=popup_no_bar&amp;width=385&amp;height=120&amp;START_MAXIMIZED=FALSE&amp;creator=factset&amp;display_string=Audit"}</definedName>
    <definedName name="_6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__123Graph_BChart_1K" hidden="1">#REF!</definedName>
    <definedName name="_61__FDSAUDITLINK__" localSheetId="0" hidden="1">{"fdsup://directions/FAT Viewer?action=UPDATE&amp;creator=factset&amp;DYN_ARGS=TRUE&amp;DOC_NAME=FAT:FQL_AUDITING_CLIENT_TEMPLATE.FAT&amp;display_string=Audit&amp;VAR:KEY=NWBOJARKPG&amp;VAR:QUERY=RkZfREVCVChBTk4sNDEwMzkp&amp;WINDOW=FIRST_POPUP&amp;HEIGHT=450&amp;WIDTH=450&amp;START_MAXIMIZED=FALS","E&amp;VAR:CALENDAR=US&amp;VAR:SYMBOL=B4JV1B&amp;VAR:INDEX=0"}</definedName>
    <definedName name="_61__FDSAUDITLINK__" hidden="1">{"fdsup://directions/FAT Viewer?action=UPDATE&amp;creator=factset&amp;DYN_ARGS=TRUE&amp;DOC_NAME=FAT:FQL_AUDITING_CLIENT_TEMPLATE.FAT&amp;display_string=Audit&amp;VAR:KEY=NWBOJARKPG&amp;VAR:QUERY=RkZfREVCVChBTk4sNDEwMzkp&amp;WINDOW=FIRST_POPUP&amp;HEIGHT=450&amp;WIDTH=450&amp;START_MAXIMIZED=FALS","E&amp;VAR:CALENDAR=US&amp;VAR:SYMBOL=B4JV1B&amp;VAR:INDEX=0"}</definedName>
    <definedName name="_6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__123Graph_BChart_1L" hidden="1">#REF!</definedName>
    <definedName name="_62__FDSAUDITLINK__" localSheetId="0" hidden="1">{"fdsup://Directions/FactSet Auditing Viewer?action=AUDIT_VALUE&amp;DB=129&amp;ID1=484628&amp;VALUEID=03426&amp;SDATE=2011&amp;PERIODTYPE=ANN_STD&amp;SCFT=3&amp;window=popup_no_bar&amp;width=385&amp;height=120&amp;START_MAXIMIZED=FALSE&amp;creator=factset&amp;display_string=Audit"}</definedName>
    <definedName name="_62__FDSAUDITLINK__" hidden="1">{"fdsup://Directions/FactSet Auditing Viewer?action=AUDIT_VALUE&amp;DB=129&amp;ID1=484628&amp;VALUEID=03426&amp;SDATE=2011&amp;PERIODTYPE=ANN_STD&amp;SCFT=3&amp;window=popup_no_bar&amp;width=385&amp;height=120&amp;START_MAXIMIZED=FALSE&amp;creator=factset&amp;display_string=Audit"}</definedName>
    <definedName name="_6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__123Graph_BChart_1N" hidden="1">#REF!</definedName>
    <definedName name="_63__FDSAUDITLINK__" localSheetId="0" hidden="1">{"fdsup://Directions/FactSet Auditing Viewer?action=AUDIT_VALUE&amp;DB=129&amp;ID1=68389X10&amp;VALUEID=03426&amp;SDATE=2010&amp;PERIODTYPE=ANN_STD&amp;SCFT=3&amp;window=popup_no_bar&amp;width=385&amp;height=120&amp;START_MAXIMIZED=FALSE&amp;creator=factset&amp;display_string=Audit"}</definedName>
    <definedName name="_63__FDSAUDITLINK__" hidden="1">{"fdsup://Directions/FactSet Auditing Viewer?action=AUDIT_VALUE&amp;DB=129&amp;ID1=68389X10&amp;VALUEID=03426&amp;SDATE=2010&amp;PERIODTYPE=ANN_STD&amp;SCFT=3&amp;window=popup_no_bar&amp;width=385&amp;height=120&amp;START_MAXIMIZED=FALSE&amp;creator=factset&amp;display_string=Audit"}</definedName>
    <definedName name="_6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__123Graph_BChart_1Q" hidden="1">#REF!</definedName>
    <definedName name="_64__FDSAUDITLINK__" localSheetId="0" hidden="1">{"fdsup://directions/FAT Viewer?action=UPDATE&amp;creator=factset&amp;DYN_ARGS=TRUE&amp;DOC_NAME=FAT:FQL_AUDITING_CLIENT_TEMPLATE.FAT&amp;display_string=Audit&amp;VAR:KEY=KJIBGXSVGD&amp;VAR:QUERY=RkZfRU5UUlBSX1ZBTF9EQUlMWSgwLCwsLCwnRElMJyk=&amp;WINDOW=FIRST_POPUP&amp;HEIGHT=450&amp;WIDTH=450&amp;","START_MAXIMIZED=FALSE&amp;VAR:CALENDAR=US&amp;VAR:SYMBOL=GWRE&amp;VAR:INDEX=0"}</definedName>
    <definedName name="_64__FDSAUDITLINK__" hidden="1">{"fdsup://directions/FAT Viewer?action=UPDATE&amp;creator=factset&amp;DYN_ARGS=TRUE&amp;DOC_NAME=FAT:FQL_AUDITING_CLIENT_TEMPLATE.FAT&amp;display_string=Audit&amp;VAR:KEY=KJIBGXSVGD&amp;VAR:QUERY=RkZfRU5UUlBSX1ZBTF9EQUlMWSgwLCwsLCwnRElMJyk=&amp;WINDOW=FIRST_POPUP&amp;HEIGHT=450&amp;WIDTH=450&amp;","START_MAXIMIZED=FALSE&amp;VAR:CALENDAR=US&amp;VAR:SYMBOL=GWRE&amp;VAR:INDEX=0"}</definedName>
    <definedName name="_6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__123Graph_BChart_1Y" hidden="1">#REF!</definedName>
    <definedName name="_65__FDSAUDITLINK__" localSheetId="0" hidden="1">{"fdsup://directions/FAT Viewer?action=UPDATE&amp;creator=factset&amp;DYN_ARGS=TRUE&amp;DOC_NAME=FAT:FQL_AUDITING_CLIENT_TEMPLATE.FAT&amp;display_string=Audit&amp;VAR:KEY=OLOPGHWHAP&amp;VAR:QUERY=RkZfRU5UUlBSX1ZBTF9EQUlMWSgwLCwsLCwnRElMJyk=&amp;WINDOW=FIRST_POPUP&amp;HEIGHT=450&amp;WIDTH=450&amp;","START_MAXIMIZED=FALSE&amp;VAR:CALENDAR=US&amp;VAR:SYMBOL=DV&amp;VAR:INDEX=0"}</definedName>
    <definedName name="_65__FDSAUDITLINK__" hidden="1">{"fdsup://directions/FAT Viewer?action=UPDATE&amp;creator=factset&amp;DYN_ARGS=TRUE&amp;DOC_NAME=FAT:FQL_AUDITING_CLIENT_TEMPLATE.FAT&amp;display_string=Audit&amp;VAR:KEY=OLOPGHWHAP&amp;VAR:QUERY=RkZfRU5UUlBSX1ZBTF9EQUlMWSgwLCwsLCwnRElMJyk=&amp;WINDOW=FIRST_POPUP&amp;HEIGHT=450&amp;WIDTH=450&amp;","START_MAXIMIZED=FALSE&amp;VAR:CALENDAR=US&amp;VAR:SYMBOL=DV&amp;VAR:INDEX=0"}</definedName>
    <definedName name="_6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__123Graph_BChart_1Z" hidden="1">#REF!</definedName>
    <definedName name="_66__FDSAUDITLINK__" localSheetId="0" hidden="1">{"fdsup://directions/FAT Viewer?action=UPDATE&amp;creator=factset&amp;DYN_ARGS=TRUE&amp;DOC_NAME=FAT:FQL_AUDITING_CLIENT_TEMPLATE.FAT&amp;display_string=Audit&amp;VAR:KEY=JMRUBWJEPA&amp;VAR:QUERY=RkZfRU5UUlBSX1ZBTF9EQUlMWSgwLCwsLCwnRElMJyk=&amp;WINDOW=FIRST_POPUP&amp;HEIGHT=450&amp;WIDTH=450&amp;","START_MAXIMIZED=FALSE&amp;VAR:CALENDAR=US&amp;VAR:SYMBOL=RHT&amp;VAR:INDEX=0"}</definedName>
    <definedName name="_66__FDSAUDITLINK__" hidden="1">{"fdsup://directions/FAT Viewer?action=UPDATE&amp;creator=factset&amp;DYN_ARGS=TRUE&amp;DOC_NAME=FAT:FQL_AUDITING_CLIENT_TEMPLATE.FAT&amp;display_string=Audit&amp;VAR:KEY=JMRUBWJEPA&amp;VAR:QUERY=RkZfRU5UUlBSX1ZBTF9EQUlMWSgwLCwsLCwnRElMJyk=&amp;WINDOW=FIRST_POPUP&amp;HEIGHT=450&amp;WIDTH=450&amp;","START_MAXIMIZED=FALSE&amp;VAR:CALENDAR=US&amp;VAR:SYMBOL=RHT&amp;VAR:INDEX=0"}</definedName>
    <definedName name="_6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__123Graph_BChart_2D" hidden="1">#REF!</definedName>
    <definedName name="_67__FDSAUDITLINK__" localSheetId="0" hidden="1">{"fdsup://directions/FAT Viewer?action=UPDATE&amp;creator=factset&amp;DYN_ARGS=TRUE&amp;DOC_NAME=FAT:FQL_AUDITING_CLIENT_TEMPLATE.FAT&amp;display_string=Audit&amp;VAR:KEY=MZIRGRQDQT&amp;VAR:QUERY=RkZfRU5UUlBSX1ZBTF9EQUlMWSgwLCwsLCwnRElMJyk=&amp;WINDOW=FIRST_POPUP&amp;HEIGHT=450&amp;WIDTH=450&amp;","START_MAXIMIZED=FALSE&amp;VAR:CALENDAR=US&amp;VAR:SYMBOL=CECO&amp;VAR:INDEX=0"}</definedName>
    <definedName name="_67__FDSAUDITLINK__" hidden="1">{"fdsup://directions/FAT Viewer?action=UPDATE&amp;creator=factset&amp;DYN_ARGS=TRUE&amp;DOC_NAME=FAT:FQL_AUDITING_CLIENT_TEMPLATE.FAT&amp;display_string=Audit&amp;VAR:KEY=MZIRGRQDQT&amp;VAR:QUERY=RkZfRU5UUlBSX1ZBTF9EQUlMWSgwLCwsLCwnRElMJyk=&amp;WINDOW=FIRST_POPUP&amp;HEIGHT=450&amp;WIDTH=450&amp;","START_MAXIMIZED=FALSE&amp;VAR:CALENDAR=US&amp;VAR:SYMBOL=CECO&amp;VAR:INDEX=0"}</definedName>
    <definedName name="_6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__123Graph_BChart_9C" hidden="1">#REF!</definedName>
    <definedName name="_68__FDSAUDITLINK__" localSheetId="0" hidden="1">{"fdsup://Directions/FactSet Auditing Viewer?action=AUDIT_VALUE&amp;DB=129&amp;ID1=21886810&amp;VALUEID=01001&amp;SDATE=2012&amp;PERIODTYPE=ANN_STD&amp;SCFT=3&amp;window=popup_no_bar&amp;width=385&amp;height=120&amp;START_MAXIMIZED=FALSE&amp;creator=factset&amp;display_string=Audit"}</definedName>
    <definedName name="_68__FDSAUDITLINK__" hidden="1">{"fdsup://Directions/FactSet Auditing Viewer?action=AUDIT_VALUE&amp;DB=129&amp;ID1=21886810&amp;VALUEID=01001&amp;SDATE=2012&amp;PERIODTYPE=ANN_STD&amp;SCFT=3&amp;window=popup_no_bar&amp;width=385&amp;height=120&amp;START_MAXIMIZED=FALSE&amp;creator=factset&amp;display_string=Audit"}</definedName>
    <definedName name="_6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__123Graph_BGRAFICO_20" hidden="1">#REF!</definedName>
    <definedName name="_69__FDSAUDITLINK__" localSheetId="0" hidden="1">{"fdsup://Directions/FactSet Auditing Viewer?action=AUDIT_VALUE&amp;DB=129&amp;ID1=14166510&amp;VALUEID=01001&amp;SDATE=2011&amp;PERIODTYPE=ANN_STD&amp;SCFT=3&amp;window=popup_no_bar&amp;width=385&amp;height=120&amp;START_MAXIMIZED=FALSE&amp;creator=factset&amp;display_string=Audit"}</definedName>
    <definedName name="_69__FDSAUDITLINK__" hidden="1">{"fdsup://Directions/FactSet Auditing Viewer?action=AUDIT_VALUE&amp;DB=129&amp;ID1=14166510&amp;VALUEID=01001&amp;SDATE=2011&amp;PERIODTYPE=ANN_STD&amp;SCFT=3&amp;window=popup_no_bar&amp;width=385&amp;height=120&amp;START_MAXIMIZED=FALSE&amp;creator=factset&amp;display_string=Audit"}</definedName>
    <definedName name="_6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6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6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__123Graph_AChart_1AF" hidden="1">#REF!</definedName>
    <definedName name="_7__123Graph_CDIAGRAMM_3" hidden="1">#REF!</definedName>
    <definedName name="_7__FDSAUDITLINK__" localSheetId="0" hidden="1">{"fdsup://directions/FAT Viewer?action=UPDATE&amp;creator=factset&amp;DYN_ARGS=TRUE&amp;DOC_NAME=FAT:FQL_AUDITING_CLIENT_TEMPLATE.FAT&amp;display_string=Audit&amp;VAR:KEY=MZIRGRQDQT&amp;VAR:QUERY=RkZfRU5UUlBSX1ZBTF9EQUlMWSg0MDc0MywsLCwsJ0RJTCcp&amp;WINDOW=FIRST_POPUP&amp;HEIGHT=450&amp;WIDTH=","450&amp;START_MAXIMIZED=FALSE&amp;VAR:CALENDAR=US&amp;VAR:SYMBOL=CRL&amp;VAR:INDEX=0"}</definedName>
    <definedName name="_7__FDSAUDITLINK__" hidden="1">{"fdsup://directions/FAT Viewer?action=UPDATE&amp;creator=factset&amp;DYN_ARGS=TRUE&amp;DOC_NAME=FAT:FQL_AUDITING_CLIENT_TEMPLATE.FAT&amp;display_string=Audit&amp;VAR:KEY=MZIRGRQDQT&amp;VAR:QUERY=RkZfRU5UUlBSX1ZBTF9EQUlMWSg0MDc0MywsLCwsJ0RJTCcp&amp;WINDOW=FIRST_POPUP&amp;HEIGHT=450&amp;WIDTH=","450&amp;START_MAXIMIZED=FALSE&amp;VAR:CALENDAR=US&amp;VAR:SYMBOL=CRL&amp;VAR:INDEX=0"}</definedName>
    <definedName name="_70__123Graph_BGRAFICO_7" hidden="1">#REF!</definedName>
    <definedName name="_70__FDSAUDITLINK__" localSheetId="0" hidden="1">{"fdsup://Directions/FactSet Auditing Viewer?action=AUDIT_VALUE&amp;DB=129&amp;ID1=10807M10&amp;VALUEID=01001&amp;SDATE=2011&amp;PERIODTYPE=ANN_STD&amp;SCFT=3&amp;window=popup_no_bar&amp;width=385&amp;height=120&amp;START_MAXIMIZED=FALSE&amp;creator=factset&amp;display_string=Audit"}</definedName>
    <definedName name="_70__FDSAUDITLINK__" hidden="1">{"fdsup://Directions/FactSet Auditing Viewer?action=AUDIT_VALUE&amp;DB=129&amp;ID1=10807M10&amp;VALUEID=01001&amp;SDATE=2011&amp;PERIODTYPE=ANN_STD&amp;SCFT=3&amp;window=popup_no_bar&amp;width=385&amp;height=120&amp;START_MAXIMIZED=FALSE&amp;creator=factset&amp;display_string=Audit"}</definedName>
    <definedName name="_7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__123Graph_BGRAFICO_8" hidden="1">#REF!</definedName>
    <definedName name="_71__FDSAUDITLINK__" localSheetId="0" hidden="1">{"fdsup://Directions/FactSet Auditing Viewer?action=AUDIT_VALUE&amp;DB=129&amp;ID1=03760410&amp;VALUEID=01001&amp;SDATE=2011&amp;PERIODTYPE=ANN_STD&amp;SCFT=3&amp;window=popup_no_bar&amp;width=385&amp;height=120&amp;START_MAXIMIZED=FALSE&amp;creator=factset&amp;display_string=Audit"}</definedName>
    <definedName name="_71__FDSAUDITLINK__" hidden="1">{"fdsup://Directions/FactSet Auditing Viewer?action=AUDIT_VALUE&amp;DB=129&amp;ID1=03760410&amp;VALUEID=01001&amp;SDATE=2011&amp;PERIODTYPE=ANN_STD&amp;SCFT=3&amp;window=popup_no_bar&amp;width=385&amp;height=120&amp;START_MAXIMIZED=FALSE&amp;creator=factset&amp;display_string=Audit"}</definedName>
    <definedName name="_7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__123Graph_CChart_1AA" hidden="1">#REF!</definedName>
    <definedName name="_72__FDSAUDITLINK__" localSheetId="0" hidden="1">{"fdsup://Directions/FactSet Auditing Viewer?action=AUDIT_VALUE&amp;DB=129&amp;ID1=02913V10&amp;VALUEID=01001&amp;SDATE=2011&amp;PERIODTYPE=ANN_STD&amp;SCFT=3&amp;window=popup_no_bar&amp;width=385&amp;height=120&amp;START_MAXIMIZED=FALSE&amp;creator=factset&amp;display_string=Audit"}</definedName>
    <definedName name="_72__FDSAUDITLINK__" hidden="1">{"fdsup://Directions/FactSet Auditing Viewer?action=AUDIT_VALUE&amp;DB=129&amp;ID1=02913V10&amp;VALUEID=01001&amp;SDATE=2011&amp;PERIODTYPE=ANN_STD&amp;SCFT=3&amp;window=popup_no_bar&amp;width=385&amp;height=120&amp;START_MAXIMIZED=FALSE&amp;creator=factset&amp;display_string=Audit"}</definedName>
    <definedName name="_7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__123Graph_CChart_1AB" hidden="1">#REF!</definedName>
    <definedName name="_73__FDSAUDITLINK__" localSheetId="0" hidden="1">{"fdsup://directions/FAT Viewer?action=UPDATE&amp;creator=factset&amp;DYN_ARGS=TRUE&amp;DOC_NAME=FAT:FQL_AUDITING_CLIENT_TEMPLATE.FAT&amp;display_string=Audit&amp;VAR:KEY=JGFCBABWPO&amp;VAR:QUERY=RkZfRUJJVERBKEFOTiwwKQ==&amp;WINDOW=FIRST_POPUP&amp;HEIGHT=450&amp;WIDTH=450&amp;START_MAXIMIZED=FALS","E&amp;VAR:CALENDAR=US&amp;VAR:SYMBOL=484628&amp;VAR:INDEX=0"}</definedName>
    <definedName name="_73__FDSAUDITLINK__" hidden="1">{"fdsup://directions/FAT Viewer?action=UPDATE&amp;creator=factset&amp;DYN_ARGS=TRUE&amp;DOC_NAME=FAT:FQL_AUDITING_CLIENT_TEMPLATE.FAT&amp;display_string=Audit&amp;VAR:KEY=JGFCBABWPO&amp;VAR:QUERY=RkZfRUJJVERBKEFOTiwwKQ==&amp;WINDOW=FIRST_POPUP&amp;HEIGHT=450&amp;WIDTH=450&amp;START_MAXIMIZED=FALS","E&amp;VAR:CALENDAR=US&amp;VAR:SYMBOL=484628&amp;VAR:INDEX=0"}</definedName>
    <definedName name="_7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__123Graph_CChart_1AE" hidden="1">#REF!</definedName>
    <definedName name="_74__FDSAUDITLINK__" localSheetId="0" hidden="1">{"fdsup://Directions/FactSet Auditing Viewer?action=AUDIT_VALUE&amp;DB=129&amp;ID1=68389X10&amp;VALUEID=01001&amp;SDATE=2010&amp;PERIODTYPE=ANN_STD&amp;SCFT=3&amp;window=popup_no_bar&amp;width=385&amp;height=120&amp;START_MAXIMIZED=FALSE&amp;creator=factset&amp;display_string=Audit"}</definedName>
    <definedName name="_74__FDSAUDITLINK__" hidden="1">{"fdsup://Directions/FactSet Auditing Viewer?action=AUDIT_VALUE&amp;DB=129&amp;ID1=68389X10&amp;VALUEID=01001&amp;SDATE=2010&amp;PERIODTYPE=ANN_STD&amp;SCFT=3&amp;window=popup_no_bar&amp;width=385&amp;height=120&amp;START_MAXIMIZED=FALSE&amp;creator=factset&amp;display_string=Audit"}</definedName>
    <definedName name="_7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__123Graph_CChart_1AF" hidden="1">#REF!</definedName>
    <definedName name="_75__FDSAUDITLINK__" localSheetId="0" hidden="1">{"fdsup://directions/FAT Viewer?action=UPDATE&amp;creator=factset&amp;DYN_ARGS=TRUE&amp;DOC_NAME=FAT:FQL_AUDITING_CLIENT_TEMPLATE.FAT&amp;display_string=Audit&amp;VAR:KEY=ELINIDUNIT&amp;VAR:QUERY=RkZfTkVUX0lOQyhBTk4sMCk=&amp;WINDOW=FIRST_POPUP&amp;HEIGHT=450&amp;WIDTH=450&amp;START_MAXIMIZED=FALS","E&amp;VAR:CALENDAR=US&amp;VAR:SYMBOL=APOL&amp;VAR:INDEX=0"}</definedName>
    <definedName name="_75__FDSAUDITLINK__" hidden="1">{"fdsup://directions/FAT Viewer?action=UPDATE&amp;creator=factset&amp;DYN_ARGS=TRUE&amp;DOC_NAME=FAT:FQL_AUDITING_CLIENT_TEMPLATE.FAT&amp;display_string=Audit&amp;VAR:KEY=ELINIDUNIT&amp;VAR:QUERY=RkZfTkVUX0lOQyhBTk4sMCk=&amp;WINDOW=FIRST_POPUP&amp;HEIGHT=450&amp;WIDTH=450&amp;START_MAXIMIZED=FALS","E&amp;VAR:CALENDAR=US&amp;VAR:SYMBOL=APOL&amp;VAR:INDEX=0"}</definedName>
    <definedName name="_7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__123Graph_CChart_1B" hidden="1">#REF!</definedName>
    <definedName name="_76__FDSAUDITLINK__" localSheetId="0" hidden="1">{"fdsup://directions/FAT Viewer?action=UPDATE&amp;creator=factset&amp;DYN_ARGS=TRUE&amp;DOC_NAME=FAT:FQL_AUDITING_CLIENT_TEMPLATE.FAT&amp;display_string=Audit&amp;VAR:KEY=ODUDADIPCV&amp;VAR:QUERY=RkZfTkVUX0lOQyhBTk4sMCk=&amp;WINDOW=FIRST_POPUP&amp;HEIGHT=450&amp;WIDTH=450&amp;START_MAXIMIZED=FALS","E&amp;VAR:CALENDAR=US&amp;VAR:SYMBOL=APEI&amp;VAR:INDEX=0"}</definedName>
    <definedName name="_76__FDSAUDITLINK__" hidden="1">{"fdsup://directions/FAT Viewer?action=UPDATE&amp;creator=factset&amp;DYN_ARGS=TRUE&amp;DOC_NAME=FAT:FQL_AUDITING_CLIENT_TEMPLATE.FAT&amp;display_string=Audit&amp;VAR:KEY=ODUDADIPCV&amp;VAR:QUERY=RkZfTkVUX0lOQyhBTk4sMCk=&amp;WINDOW=FIRST_POPUP&amp;HEIGHT=450&amp;WIDTH=450&amp;START_MAXIMIZED=FALS","E&amp;VAR:CALENDAR=US&amp;VAR:SYMBOL=APEI&amp;VAR:INDEX=0"}</definedName>
    <definedName name="_7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__123Graph_CChart_1C" hidden="1">#REF!</definedName>
    <definedName name="_77__FDSAUDITLINK__" localSheetId="0" hidden="1">{"fdsup://directions/FAT Viewer?action=UPDATE&amp;creator=factset&amp;DYN_ARGS=TRUE&amp;DOC_NAME=FAT:FQL_AUDITING_CLIENT_TEMPLATE.FAT&amp;display_string=Audit&amp;VAR:KEY=ADUVWJEVKD&amp;VAR:QUERY=RkZfRUJJVERBKEFOTiwwKQ==&amp;WINDOW=FIRST_POPUP&amp;HEIGHT=450&amp;WIDTH=450&amp;START_MAXIMIZED=FALS","E&amp;VAR:CALENDAR=US&amp;VAR:SYMBOL=DWRE&amp;VAR:INDEX=0"}</definedName>
    <definedName name="_77__FDSAUDITLINK__" hidden="1">{"fdsup://directions/FAT Viewer?action=UPDATE&amp;creator=factset&amp;DYN_ARGS=TRUE&amp;DOC_NAME=FAT:FQL_AUDITING_CLIENT_TEMPLATE.FAT&amp;display_string=Audit&amp;VAR:KEY=ADUVWJEVKD&amp;VAR:QUERY=RkZfRUJJVERBKEFOTiwwKQ==&amp;WINDOW=FIRST_POPUP&amp;HEIGHT=450&amp;WIDTH=450&amp;START_MAXIMIZED=FALS","E&amp;VAR:CALENDAR=US&amp;VAR:SYMBOL=DWRE&amp;VAR:INDEX=0"}</definedName>
    <definedName name="_7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__123Graph_CChart_1E" hidden="1">#REF!</definedName>
    <definedName name="_78__FDSAUDITLINK__" localSheetId="0" hidden="1">{"fdsup://directions/FAT Viewer?action=UPDATE&amp;creator=factset&amp;DYN_ARGS=TRUE&amp;DOC_NAME=FAT:FQL_AUDITING_CLIENT_TEMPLATE.FAT&amp;display_string=Audit&amp;VAR:KEY=QHQTYPCZOL&amp;VAR:QUERY=RkZfRUJJVERBKEFOTiwwKQ==&amp;WINDOW=FIRST_POPUP&amp;HEIGHT=450&amp;WIDTH=450&amp;START_MAXIMIZED=FALS","E&amp;VAR:CALENDAR=US&amp;VAR:SYMBOL=CSOD&amp;VAR:INDEX=0"}</definedName>
    <definedName name="_78__FDSAUDITLINK__" hidden="1">{"fdsup://directions/FAT Viewer?action=UPDATE&amp;creator=factset&amp;DYN_ARGS=TRUE&amp;DOC_NAME=FAT:FQL_AUDITING_CLIENT_TEMPLATE.FAT&amp;display_string=Audit&amp;VAR:KEY=QHQTYPCZOL&amp;VAR:QUERY=RkZfRUJJVERBKEFOTiwwKQ==&amp;WINDOW=FIRST_POPUP&amp;HEIGHT=450&amp;WIDTH=450&amp;START_MAXIMIZED=FALS","E&amp;VAR:CALENDAR=US&amp;VAR:SYMBOL=CSOD&amp;VAR:INDEX=0"}</definedName>
    <definedName name="_7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__123Graph_CChart_1F" hidden="1">#REF!</definedName>
    <definedName name="_79__FDSAUDITLINK__" localSheetId="0" hidden="1">{"fdsup://directions/FAT Viewer?action=UPDATE&amp;creator=factset&amp;DYN_ARGS=TRUE&amp;DOC_NAME=FAT:FQL_AUDITING_CLIENT_TEMPLATE.FAT&amp;display_string=Audit&amp;VAR:KEY=WVGVCXYJYX&amp;VAR:QUERY=RkZfRUJJVERBKEFOTiwwKQ==&amp;WINDOW=FIRST_POPUP&amp;HEIGHT=450&amp;WIDTH=450&amp;START_MAXIMIZED=FALS","E&amp;VAR:CALENDAR=US&amp;VAR:SYMBOL=BV&amp;VAR:INDEX=0"}</definedName>
    <definedName name="_79__FDSAUDITLINK__" hidden="1">{"fdsup://directions/FAT Viewer?action=UPDATE&amp;creator=factset&amp;DYN_ARGS=TRUE&amp;DOC_NAME=FAT:FQL_AUDITING_CLIENT_TEMPLATE.FAT&amp;display_string=Audit&amp;VAR:KEY=WVGVCXYJYX&amp;VAR:QUERY=RkZfRUJJVERBKEFOTiwwKQ==&amp;WINDOW=FIRST_POPUP&amp;HEIGHT=450&amp;WIDTH=450&amp;START_MAXIMIZED=FALS","E&amp;VAR:CALENDAR=US&amp;VAR:SYMBOL=BV&amp;VAR:INDEX=0"}</definedName>
    <definedName name="_7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7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7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__123Graph_AChart_1AG" hidden="1">#REF!</definedName>
    <definedName name="_8__123Graph_CDIAGRAMM_4" hidden="1">#REF!</definedName>
    <definedName name="_8__FDSAUDITLINK__" localSheetId="0" hidden="1">{"fdsup://directions/FAT Viewer?action=UPDATE&amp;creator=factset&amp;DYN_ARGS=TRUE&amp;DOC_NAME=FAT:FQL_AUDITING_CLIENT_TEMPLATE.FAT&amp;display_string=Audit&amp;VAR:KEY=EZCLCRSDAP&amp;VAR:QUERY=RkZfRU5UUlBSX1ZBTF9EQUlMWSg0MDc0MywsLCwsJ0RJTCcp&amp;WINDOW=FIRST_POPUP&amp;HEIGHT=450&amp;WIDTH=","450&amp;START_MAXIMIZED=FALSE&amp;VAR:CALENDAR=US&amp;VAR:SYMBOL=FDX&amp;VAR:INDEX=0"}</definedName>
    <definedName name="_8__FDSAUDITLINK__" hidden="1">{"fdsup://directions/FAT Viewer?action=UPDATE&amp;creator=factset&amp;DYN_ARGS=TRUE&amp;DOC_NAME=FAT:FQL_AUDITING_CLIENT_TEMPLATE.FAT&amp;display_string=Audit&amp;VAR:KEY=EZCLCRSDAP&amp;VAR:QUERY=RkZfRU5UUlBSX1ZBTF9EQUlMWSg0MDc0MywsLCwsJ0RJTCcp&amp;WINDOW=FIRST_POPUP&amp;HEIGHT=450&amp;WIDTH=","450&amp;START_MAXIMIZED=FALSE&amp;VAR:CALENDAR=US&amp;VAR:SYMBOL=FDX&amp;VAR:INDEX=0"}</definedName>
    <definedName name="_8_??????1" localSheetId="0" hidden="1">BlankMacro1</definedName>
    <definedName name="_8_??????1" hidden="1">BlankMacro1</definedName>
    <definedName name="_80__123Graph_CChart_1G" localSheetId="0" hidden="1">#REF!</definedName>
    <definedName name="_80__123Graph_CChart_1G" hidden="1">#REF!</definedName>
    <definedName name="_80__FDSAUDITLINK__" localSheetId="0" hidden="1">{"fdsup://directions/FAT Viewer?action=UPDATE&amp;creator=factset&amp;DYN_ARGS=TRUE&amp;DOC_NAME=FAT:FQL_AUDITING_CLIENT_TEMPLATE.FAT&amp;display_string=Audit&amp;VAR:KEY=ORSLODWVOT&amp;VAR:QUERY=RkZfRUJJVERBKEFOTiwwKQ==&amp;WINDOW=FIRST_POPUP&amp;HEIGHT=450&amp;WIDTH=450&amp;START_MAXIMIZED=FALS","E&amp;VAR:CALENDAR=US&amp;VAR:SYMBOL=JIVE&amp;VAR:INDEX=0"}</definedName>
    <definedName name="_80__FDSAUDITLINK__" hidden="1">{"fdsup://directions/FAT Viewer?action=UPDATE&amp;creator=factset&amp;DYN_ARGS=TRUE&amp;DOC_NAME=FAT:FQL_AUDITING_CLIENT_TEMPLATE.FAT&amp;display_string=Audit&amp;VAR:KEY=ORSLODWVOT&amp;VAR:QUERY=RkZfRUJJVERBKEFOTiwwKQ==&amp;WINDOW=FIRST_POPUP&amp;HEIGHT=450&amp;WIDTH=450&amp;START_MAXIMIZED=FALS","E&amp;VAR:CALENDAR=US&amp;VAR:SYMBOL=JIVE&amp;VAR:INDEX=0"}</definedName>
    <definedName name="_8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__123Graph_CChart_1H" hidden="1">#REF!</definedName>
    <definedName name="_81__FDSAUDITLINK__" localSheetId="0" hidden="1">{"fdsup://directions/FAT Viewer?action=UPDATE&amp;creator=factset&amp;DYN_ARGS=TRUE&amp;DOC_NAME=FAT:FQL_AUDITING_CLIENT_TEMPLATE.FAT&amp;display_string=Audit&amp;VAR:KEY=MNOXYLOXMJ&amp;VAR:QUERY=RkZfRUJJVERBKEFOTiwwKQ==&amp;WINDOW=FIRST_POPUP&amp;HEIGHT=450&amp;WIDTH=450&amp;START_MAXIMIZED=FALS","E&amp;VAR:CALENDAR=US&amp;VAR:SYMBOL=GWRE&amp;VAR:INDEX=0"}</definedName>
    <definedName name="_81__FDSAUDITLINK__" hidden="1">{"fdsup://directions/FAT Viewer?action=UPDATE&amp;creator=factset&amp;DYN_ARGS=TRUE&amp;DOC_NAME=FAT:FQL_AUDITING_CLIENT_TEMPLATE.FAT&amp;display_string=Audit&amp;VAR:KEY=MNOXYLOXMJ&amp;VAR:QUERY=RkZfRUJJVERBKEFOTiwwKQ==&amp;WINDOW=FIRST_POPUP&amp;HEIGHT=450&amp;WIDTH=450&amp;START_MAXIMIZED=FALS","E&amp;VAR:CALENDAR=US&amp;VAR:SYMBOL=GWRE&amp;VAR:INDEX=0"}</definedName>
    <definedName name="_8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__123Graph_CChart_1I" hidden="1">#REF!</definedName>
    <definedName name="_82__FDSAUDITLINK__" localSheetId="0" hidden="1">{"fdsup://directions/FAT Viewer?action=UPDATE&amp;creator=factset&amp;DYN_ARGS=TRUE&amp;DOC_NAME=FAT:FQL_AUDITING_CLIENT_TEMPLATE.FAT&amp;display_string=Audit&amp;VAR:KEY=SXWZGRIJOH&amp;VAR:QUERY=RkZfRUJJVERBKEFOTiwwKQ==&amp;WINDOW=FIRST_POPUP&amp;HEIGHT=450&amp;WIDTH=450&amp;START_MAXIMIZED=FALS","E&amp;VAR:CALENDAR=US&amp;VAR:SYMBOL=ATHN&amp;VAR:INDEX=0"}</definedName>
    <definedName name="_82__FDSAUDITLINK__" hidden="1">{"fdsup://directions/FAT Viewer?action=UPDATE&amp;creator=factset&amp;DYN_ARGS=TRUE&amp;DOC_NAME=FAT:FQL_AUDITING_CLIENT_TEMPLATE.FAT&amp;display_string=Audit&amp;VAR:KEY=SXWZGRIJOH&amp;VAR:QUERY=RkZfRUJJVERBKEFOTiwwKQ==&amp;WINDOW=FIRST_POPUP&amp;HEIGHT=450&amp;WIDTH=450&amp;START_MAXIMIZED=FALS","E&amp;VAR:CALENDAR=US&amp;VAR:SYMBOL=ATHN&amp;VAR:INDEX=0"}</definedName>
    <definedName name="_8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__123Graph_CChart_1J" hidden="1">#REF!</definedName>
    <definedName name="_83__FDSAUDITLINK__" localSheetId="0" hidden="1">{"fdsup://directions/FAT Viewer?action=UPDATE&amp;creator=factset&amp;DYN_ARGS=TRUE&amp;DOC_NAME=FAT:FQL_AUDITING_CLIENT_TEMPLATE.FAT&amp;display_string=Audit&amp;VAR:KEY=YVULSFQNAL&amp;VAR:QUERY=RkZfRUJJVERBKEFOTiwwKQ==&amp;WINDOW=FIRST_POPUP&amp;HEIGHT=450&amp;WIDTH=450&amp;START_MAXIMIZED=FALS","E&amp;VAR:CALENDAR=US&amp;VAR:SYMBOL=N&amp;VAR:INDEX=0"}</definedName>
    <definedName name="_83__FDSAUDITLINK__" hidden="1">{"fdsup://directions/FAT Viewer?action=UPDATE&amp;creator=factset&amp;DYN_ARGS=TRUE&amp;DOC_NAME=FAT:FQL_AUDITING_CLIENT_TEMPLATE.FAT&amp;display_string=Audit&amp;VAR:KEY=YVULSFQNAL&amp;VAR:QUERY=RkZfRUJJVERBKEFOTiwwKQ==&amp;WINDOW=FIRST_POPUP&amp;HEIGHT=450&amp;WIDTH=450&amp;START_MAXIMIZED=FALS","E&amp;VAR:CALENDAR=US&amp;VAR:SYMBOL=N&amp;VAR:INDEX=0"}</definedName>
    <definedName name="_8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__123Graph_CChart_1K" hidden="1">#REF!</definedName>
    <definedName name="_84__FDSAUDITLINK__" localSheetId="0" hidden="1">{"fdsup://directions/FAT Viewer?action=UPDATE&amp;creator=factset&amp;DYN_ARGS=TRUE&amp;DOC_NAME=FAT:FQL_AUDITING_CLIENT_TEMPLATE.FAT&amp;display_string=Audit&amp;VAR:KEY=ENALIHQZUJ&amp;VAR:QUERY=RkZfRUJJVERBX09QRVIoQU5OLDAp&amp;WINDOW=FIRST_POPUP&amp;HEIGHT=450&amp;WIDTH=450&amp;START_MAXIMIZED=","FALSE&amp;VAR:CALENDAR=US&amp;VAR:SYMBOL=COCO&amp;VAR:INDEX=0"}</definedName>
    <definedName name="_84__FDSAUDITLINK__" hidden="1">{"fdsup://directions/FAT Viewer?action=UPDATE&amp;creator=factset&amp;DYN_ARGS=TRUE&amp;DOC_NAME=FAT:FQL_AUDITING_CLIENT_TEMPLATE.FAT&amp;display_string=Audit&amp;VAR:KEY=ENALIHQZUJ&amp;VAR:QUERY=RkZfRUJJVERBX09QRVIoQU5OLDAp&amp;WINDOW=FIRST_POPUP&amp;HEIGHT=450&amp;WIDTH=450&amp;START_MAXIMIZED=","FALSE&amp;VAR:CALENDAR=US&amp;VAR:SYMBOL=COCO&amp;VAR:INDEX=0"}</definedName>
    <definedName name="_8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__123Graph_CChart_1L" hidden="1">#REF!</definedName>
    <definedName name="_85__FDSAUDITLINK__" localSheetId="0" hidden="1">{"fdsup://directions/FAT Viewer?action=UPDATE&amp;creator=factset&amp;DYN_ARGS=TRUE&amp;DOC_NAME=FAT:FQL_AUDITING_CLIENT_TEMPLATE.FAT&amp;display_string=Audit&amp;VAR:KEY=UNSBMVWPMX&amp;VAR:QUERY=RkZfTkVUX0lOQyhBTk4sMCk=&amp;WINDOW=FIRST_POPUP&amp;HEIGHT=450&amp;WIDTH=450&amp;START_MAXIMIZED=FALS","E&amp;VAR:CALENDAR=US&amp;VAR:SYMBOL=NAUH&amp;VAR:INDEX=0"}</definedName>
    <definedName name="_85__FDSAUDITLINK__" hidden="1">{"fdsup://directions/FAT Viewer?action=UPDATE&amp;creator=factset&amp;DYN_ARGS=TRUE&amp;DOC_NAME=FAT:FQL_AUDITING_CLIENT_TEMPLATE.FAT&amp;display_string=Audit&amp;VAR:KEY=UNSBMVWPMX&amp;VAR:QUERY=RkZfTkVUX0lOQyhBTk4sMCk=&amp;WINDOW=FIRST_POPUP&amp;HEIGHT=450&amp;WIDTH=450&amp;START_MAXIMIZED=FALS","E&amp;VAR:CALENDAR=US&amp;VAR:SYMBOL=NAUH&amp;VAR:INDEX=0"}</definedName>
    <definedName name="_8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__123Graph_CChart_1N" hidden="1">#REF!</definedName>
    <definedName name="_86__FDSAUDITLINK__" localSheetId="0" hidden="1">{"fdsup://directions/FAT Viewer?action=UPDATE&amp;creator=factset&amp;DYN_ARGS=TRUE&amp;DOC_NAME=FAT:FQL_AUDITING_CLIENT_TEMPLATE.FAT&amp;display_string=Audit&amp;VAR:KEY=IRGRCNQPWV&amp;VAR:QUERY=RkZfTkVUX0lOQyhBTk4sMCk=&amp;WINDOW=FIRST_POPUP&amp;HEIGHT=450&amp;WIDTH=450&amp;START_MAXIMIZED=FALS","E&amp;VAR:CALENDAR=US&amp;VAR:SYMBOL=LINC&amp;VAR:INDEX=0"}</definedName>
    <definedName name="_86__FDSAUDITLINK__" hidden="1">{"fdsup://directions/FAT Viewer?action=UPDATE&amp;creator=factset&amp;DYN_ARGS=TRUE&amp;DOC_NAME=FAT:FQL_AUDITING_CLIENT_TEMPLATE.FAT&amp;display_string=Audit&amp;VAR:KEY=IRGRCNQPWV&amp;VAR:QUERY=RkZfTkVUX0lOQyhBTk4sMCk=&amp;WINDOW=FIRST_POPUP&amp;HEIGHT=450&amp;WIDTH=450&amp;START_MAXIMIZED=FALS","E&amp;VAR:CALENDAR=US&amp;VAR:SYMBOL=LINC&amp;VAR:INDEX=0"}</definedName>
    <definedName name="_8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__123Graph_CChart_1Y" hidden="1">#REF!</definedName>
    <definedName name="_87__FDSAUDITLINK__" localSheetId="0" hidden="1">{"fdsup://directions/FAT Viewer?action=UPDATE&amp;creator=factset&amp;DYN_ARGS=TRUE&amp;DOC_NAME=FAT:FQL_AUDITING_CLIENT_TEMPLATE.FAT&amp;display_string=Audit&amp;VAR:KEY=GNCPODUVUT&amp;VAR:QUERY=RkZfTkVUX0lOQyhBTk4sMCk=&amp;WINDOW=FIRST_POPUP&amp;HEIGHT=450&amp;WIDTH=450&amp;START_MAXIMIZED=FALS","E&amp;VAR:CALENDAR=US&amp;VAR:SYMBOL=ESI&amp;VAR:INDEX=0"}</definedName>
    <definedName name="_87__FDSAUDITLINK__" hidden="1">{"fdsup://directions/FAT Viewer?action=UPDATE&amp;creator=factset&amp;DYN_ARGS=TRUE&amp;DOC_NAME=FAT:FQL_AUDITING_CLIENT_TEMPLATE.FAT&amp;display_string=Audit&amp;VAR:KEY=GNCPODUVUT&amp;VAR:QUERY=RkZfTkVUX0lOQyhBTk4sMCk=&amp;WINDOW=FIRST_POPUP&amp;HEIGHT=450&amp;WIDTH=450&amp;START_MAXIMIZED=FALS","E&amp;VAR:CALENDAR=US&amp;VAR:SYMBOL=ESI&amp;VAR:INDEX=0"}</definedName>
    <definedName name="_8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__123Graph_CChart_9C" hidden="1">#REF!</definedName>
    <definedName name="_88__FDSAUDITLINK__" localSheetId="0" hidden="1">{"fdsup://directions/FAT Viewer?action=UPDATE&amp;creator=factset&amp;DYN_ARGS=TRUE&amp;DOC_NAME=FAT:FQL_AUDITING_CLIENT_TEMPLATE.FAT&amp;display_string=Audit&amp;VAR:KEY=GRIVODUVAB&amp;VAR:QUERY=RkZfTkVUX0lOQyhBTk4sMCk=&amp;WINDOW=FIRST_POPUP&amp;HEIGHT=450&amp;WIDTH=450&amp;START_MAXIMIZED=FALS","E&amp;VAR:CALENDAR=US&amp;VAR:SYMBOL=LOPE&amp;VAR:INDEX=0"}</definedName>
    <definedName name="_88__FDSAUDITLINK__" hidden="1">{"fdsup://directions/FAT Viewer?action=UPDATE&amp;creator=factset&amp;DYN_ARGS=TRUE&amp;DOC_NAME=FAT:FQL_AUDITING_CLIENT_TEMPLATE.FAT&amp;display_string=Audit&amp;VAR:KEY=GRIVODUVAB&amp;VAR:QUERY=RkZfTkVUX0lOQyhBTk4sMCk=&amp;WINDOW=FIRST_POPUP&amp;HEIGHT=450&amp;WIDTH=450&amp;START_MAXIMIZED=FALS","E&amp;VAR:CALENDAR=US&amp;VAR:SYMBOL=LOPE&amp;VAR:INDEX=0"}</definedName>
    <definedName name="_8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__123Graph_CGRAFICO_20" hidden="1">#REF!</definedName>
    <definedName name="_89__FDSAUDITLINK__" localSheetId="0" hidden="1">{"fdsup://directions/FAT Viewer?action=UPDATE&amp;creator=factset&amp;DYN_ARGS=TRUE&amp;DOC_NAME=FAT:FQL_AUDITING_CLIENT_TEMPLATE.FAT&amp;display_string=Audit&amp;VAR:KEY=ANOROXQDYD&amp;VAR:QUERY=RkZfTkVUX0lOQyhBTk4sMCk=&amp;WINDOW=FIRST_POPUP&amp;HEIGHT=450&amp;WIDTH=450&amp;START_MAXIMIZED=FALS","E&amp;VAR:CALENDAR=US&amp;VAR:SYMBOL=EDMC&amp;VAR:INDEX=0"}</definedName>
    <definedName name="_89__FDSAUDITLINK__" hidden="1">{"fdsup://directions/FAT Viewer?action=UPDATE&amp;creator=factset&amp;DYN_ARGS=TRUE&amp;DOC_NAME=FAT:FQL_AUDITING_CLIENT_TEMPLATE.FAT&amp;display_string=Audit&amp;VAR:KEY=ANOROXQDYD&amp;VAR:QUERY=RkZfTkVUX0lOQyhBTk4sMCk=&amp;WINDOW=FIRST_POPUP&amp;HEIGHT=450&amp;WIDTH=450&amp;START_MAXIMIZED=FALS","E&amp;VAR:CALENDAR=US&amp;VAR:SYMBOL=EDMC&amp;VAR:INDEX=0"}</definedName>
    <definedName name="_8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8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8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__123Graph_AChart_1AI" hidden="1">#REF!</definedName>
    <definedName name="_9__123Graph_CDIAGRAMM_6" hidden="1">#REF!</definedName>
    <definedName name="_9__123Graph_XTEILM_RKTE2" hidden="1">#REF!</definedName>
    <definedName name="_9__FDSAUDITLINK__" localSheetId="0" hidden="1">{"fdsup://directions/FAT Viewer?action=UPDATE&amp;creator=factset&amp;DYN_ARGS=TRUE&amp;DOC_NAME=FAT:FQL_AUDITING_CLIENT_TEMPLATE.FAT&amp;display_string=Audit&amp;VAR:KEY=GPYRITKBWH&amp;VAR:QUERY=RkZfRU5UUlBSX1ZBTF9EQUlMWSg0MDc0MywsLCwsJ0RJTCcp&amp;WINDOW=FIRST_POPUP&amp;HEIGHT=450&amp;WIDTH=","450&amp;START_MAXIMIZED=FALSE&amp;VAR:CALENDAR=US&amp;VAR:SYMBOL=UPS&amp;VAR:INDEX=0"}</definedName>
    <definedName name="_9__FDSAUDITLINK__" hidden="1">{"fdsup://directions/FAT Viewer?action=UPDATE&amp;creator=factset&amp;DYN_ARGS=TRUE&amp;DOC_NAME=FAT:FQL_AUDITING_CLIENT_TEMPLATE.FAT&amp;display_string=Audit&amp;VAR:KEY=GPYRITKBWH&amp;VAR:QUERY=RkZfRU5UUlBSX1ZBTF9EQUlMWSg0MDc0MywsLCwsJ0RJTCcp&amp;WINDOW=FIRST_POPUP&amp;HEIGHT=450&amp;WIDTH=","450&amp;START_MAXIMIZED=FALSE&amp;VAR:CALENDAR=US&amp;VAR:SYMBOL=UPS&amp;VAR:INDEX=0"}</definedName>
    <definedName name="_90__123Graph_DChart_1AB" hidden="1">#REF!</definedName>
    <definedName name="_90__FDSAUDITLINK__" localSheetId="0" hidden="1">{"fdsup://directions/FAT Viewer?action=UPDATE&amp;creator=factset&amp;DYN_ARGS=TRUE&amp;DOC_NAME=FAT:FQL_AUDITING_CLIENT_TEMPLATE.FAT&amp;display_string=Audit&amp;VAR:KEY=UTQLCLGJUJ&amp;VAR:QUERY=RkZfTkVUX0lOQyhBTk4sMCk=&amp;WINDOW=FIRST_POPUP&amp;HEIGHT=450&amp;WIDTH=450&amp;START_MAXIMIZED=FALS","E&amp;VAR:CALENDAR=US&amp;VAR:SYMBOL=DV&amp;VAR:INDEX=0"}</definedName>
    <definedName name="_90__FDSAUDITLINK__" hidden="1">{"fdsup://directions/FAT Viewer?action=UPDATE&amp;creator=factset&amp;DYN_ARGS=TRUE&amp;DOC_NAME=FAT:FQL_AUDITING_CLIENT_TEMPLATE.FAT&amp;display_string=Audit&amp;VAR:KEY=UTQLCLGJUJ&amp;VAR:QUERY=RkZfTkVUX0lOQyhBTk4sMCk=&amp;WINDOW=FIRST_POPUP&amp;HEIGHT=450&amp;WIDTH=450&amp;START_MAXIMIZED=FALS","E&amp;VAR:CALENDAR=US&amp;VAR:SYMBOL=DV&amp;VAR:INDEX=0"}</definedName>
    <definedName name="_90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0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0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__123Graph_DChart_1B" hidden="1">#REF!</definedName>
    <definedName name="_91__FDSAUDITLINK__" localSheetId="0" hidden="1">{"fdsup://directions/FAT Viewer?action=UPDATE&amp;creator=factset&amp;DYN_ARGS=TRUE&amp;DOC_NAME=FAT:FQL_AUDITING_CLIENT_TEMPLATE.FAT&amp;display_string=Audit&amp;VAR:KEY=GTCLSBADEB&amp;VAR:QUERY=RkZfTkVUX0lOQyhBTk4sMCk=&amp;WINDOW=FIRST_POPUP&amp;HEIGHT=450&amp;WIDTH=450&amp;START_MAXIMIZED=FALS","E&amp;VAR:CALENDAR=US&amp;VAR:SYMBOL=CPLA&amp;VAR:INDEX=0"}</definedName>
    <definedName name="_91__FDSAUDITLINK__" hidden="1">{"fdsup://directions/FAT Viewer?action=UPDATE&amp;creator=factset&amp;DYN_ARGS=TRUE&amp;DOC_NAME=FAT:FQL_AUDITING_CLIENT_TEMPLATE.FAT&amp;display_string=Audit&amp;VAR:KEY=GTCLSBADEB&amp;VAR:QUERY=RkZfTkVUX0lOQyhBTk4sMCk=&amp;WINDOW=FIRST_POPUP&amp;HEIGHT=450&amp;WIDTH=450&amp;START_MAXIMIZED=FALS","E&amp;VAR:CALENDAR=US&amp;VAR:SYMBOL=CPLA&amp;VAR:INDEX=0"}</definedName>
    <definedName name="_91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1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1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__123Graph_DChart_1C" hidden="1">#REF!</definedName>
    <definedName name="_92__FDSAUDITLINK__" localSheetId="0" hidden="1">{"fdsup://directions/FAT Viewer?action=UPDATE&amp;creator=factset&amp;DYN_ARGS=TRUE&amp;DOC_NAME=FAT:FQL_AUDITING_CLIENT_TEMPLATE.FAT&amp;display_string=Audit&amp;VAR:KEY=KTCVWVCXSP&amp;VAR:QUERY=RkZfTkVUX0lOQyhBTk4sMCk=&amp;WINDOW=FIRST_POPUP&amp;HEIGHT=450&amp;WIDTH=450&amp;START_MAXIMIZED=FALS","E&amp;VAR:CALENDAR=US&amp;VAR:SYMBOL=COCO&amp;VAR:INDEX=0"}</definedName>
    <definedName name="_92__FDSAUDITLINK__" hidden="1">{"fdsup://directions/FAT Viewer?action=UPDATE&amp;creator=factset&amp;DYN_ARGS=TRUE&amp;DOC_NAME=FAT:FQL_AUDITING_CLIENT_TEMPLATE.FAT&amp;display_string=Audit&amp;VAR:KEY=KTCVWVCXSP&amp;VAR:QUERY=RkZfTkVUX0lOQyhBTk4sMCk=&amp;WINDOW=FIRST_POPUP&amp;HEIGHT=450&amp;WIDTH=450&amp;START_MAXIMIZED=FALS","E&amp;VAR:CALENDAR=US&amp;VAR:SYMBOL=COCO&amp;VAR:INDEX=0"}</definedName>
    <definedName name="_92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2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2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__123Graph_DChart_1I" hidden="1">#REF!</definedName>
    <definedName name="_93__FDSAUDITLINK__" localSheetId="0" hidden="1">{"fdsup://directions/FAT Viewer?action=UPDATE&amp;creator=factset&amp;DYN_ARGS=TRUE&amp;DOC_NAME=FAT:FQL_AUDITING_CLIENT_TEMPLATE.FAT&amp;display_string=Audit&amp;VAR:KEY=EFKFOZQBKX&amp;VAR:QUERY=RkZfRUJJVERBX09QRVIoQU5OLDAp&amp;WINDOW=FIRST_POPUP&amp;HEIGHT=450&amp;WIDTH=450&amp;START_MAXIMIZED=","FALSE&amp;VAR:CALENDAR=US&amp;VAR:SYMBOL=CECO&amp;VAR:INDEX=0"}</definedName>
    <definedName name="_93__FDSAUDITLINK__" hidden="1">{"fdsup://directions/FAT Viewer?action=UPDATE&amp;creator=factset&amp;DYN_ARGS=TRUE&amp;DOC_NAME=FAT:FQL_AUDITING_CLIENT_TEMPLATE.FAT&amp;display_string=Audit&amp;VAR:KEY=EFKFOZQBKX&amp;VAR:QUERY=RkZfRUJJVERBX09QRVIoQU5OLDAp&amp;WINDOW=FIRST_POPUP&amp;HEIGHT=450&amp;WIDTH=450&amp;START_MAXIMIZED=","FALSE&amp;VAR:CALENDAR=US&amp;VAR:SYMBOL=CECO&amp;VAR:INDEX=0"}</definedName>
    <definedName name="_93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3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3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__123Graph_DChart_1J" hidden="1">#REF!</definedName>
    <definedName name="_94__FDSAUDITLINK__" localSheetId="0" hidden="1">{"fdsup://directions/FAT Viewer?action=UPDATE&amp;creator=factset&amp;DYN_ARGS=TRUE&amp;DOC_NAME=FAT:FQL_AUDITING_CLIENT_TEMPLATE.FAT&amp;display_string=Audit&amp;VAR:KEY=OZKRUNWHIL&amp;VAR:QUERY=RkZfRUJJVERBX09QRVIoQU5OLDAp&amp;WINDOW=FIRST_POPUP&amp;HEIGHT=450&amp;WIDTH=450&amp;START_MAXIMIZED=","FALSE&amp;VAR:CALENDAR=US&amp;VAR:SYMBOL=BPI&amp;VAR:INDEX=0"}</definedName>
    <definedName name="_94__FDSAUDITLINK__" hidden="1">{"fdsup://directions/FAT Viewer?action=UPDATE&amp;creator=factset&amp;DYN_ARGS=TRUE&amp;DOC_NAME=FAT:FQL_AUDITING_CLIENT_TEMPLATE.FAT&amp;display_string=Audit&amp;VAR:KEY=OZKRUNWHIL&amp;VAR:QUERY=RkZfRUJJVERBX09QRVIoQU5OLDAp&amp;WINDOW=FIRST_POPUP&amp;HEIGHT=450&amp;WIDTH=450&amp;START_MAXIMIZED=","FALSE&amp;VAR:CALENDAR=US&amp;VAR:SYMBOL=BPI&amp;VAR:INDEX=0"}</definedName>
    <definedName name="_94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4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4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__123Graph_DChart_1K" hidden="1">#REF!</definedName>
    <definedName name="_95__FDSAUDITLINK__" localSheetId="0" hidden="1">{"fdsup://directions/FAT Viewer?action=UPDATE&amp;creator=factset&amp;DYN_ARGS=TRUE&amp;DOC_NAME=FAT:FQL_AUDITING_CLIENT_TEMPLATE.FAT&amp;display_string=Audit&amp;VAR:KEY=QPUPARQXUX&amp;VAR:QUERY=RkZfRUJJVERBX09QRVIoQU5OLDAp&amp;WINDOW=FIRST_POPUP&amp;HEIGHT=450&amp;WIDTH=450&amp;START_MAXIMIZED=","FALSE&amp;VAR:CALENDAR=US&amp;VAR:SYMBOL=APOL&amp;VAR:INDEX=0"}</definedName>
    <definedName name="_95__FDSAUDITLINK__" hidden="1">{"fdsup://directions/FAT Viewer?action=UPDATE&amp;creator=factset&amp;DYN_ARGS=TRUE&amp;DOC_NAME=FAT:FQL_AUDITING_CLIENT_TEMPLATE.FAT&amp;display_string=Audit&amp;VAR:KEY=QPUPARQXUX&amp;VAR:QUERY=RkZfRUJJVERBX09QRVIoQU5OLDAp&amp;WINDOW=FIRST_POPUP&amp;HEIGHT=450&amp;WIDTH=450&amp;START_MAXIMIZED=","FALSE&amp;VAR:CALENDAR=US&amp;VAR:SYMBOL=APOL&amp;VAR:INDEX=0"}</definedName>
    <definedName name="_95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5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5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__123Graph_DChart_1L" hidden="1">#REF!</definedName>
    <definedName name="_96__FDSAUDITLINK__" localSheetId="0" hidden="1">{"fdsup://directions/FAT Viewer?action=UPDATE&amp;creator=factset&amp;DYN_ARGS=TRUE&amp;DOC_NAME=FAT:FQL_AUDITING_CLIENT_TEMPLATE.FAT&amp;display_string=Audit&amp;VAR:KEY=UNOBIVMNGP&amp;VAR:QUERY=RkZfRUJJVERBX09QRVIoQU5OLDAp&amp;WINDOW=FIRST_POPUP&amp;HEIGHT=450&amp;WIDTH=450&amp;START_MAXIMIZED=","FALSE&amp;VAR:CALENDAR=US&amp;VAR:SYMBOL=APEI&amp;VAR:INDEX=0"}</definedName>
    <definedName name="_96__FDSAUDITLINK__" hidden="1">{"fdsup://directions/FAT Viewer?action=UPDATE&amp;creator=factset&amp;DYN_ARGS=TRUE&amp;DOC_NAME=FAT:FQL_AUDITING_CLIENT_TEMPLATE.FAT&amp;display_string=Audit&amp;VAR:KEY=UNOBIVMNGP&amp;VAR:QUERY=RkZfRUJJVERBX09QRVIoQU5OLDAp&amp;WINDOW=FIRST_POPUP&amp;HEIGHT=450&amp;WIDTH=450&amp;START_MAXIMIZED=","FALSE&amp;VAR:CALENDAR=US&amp;VAR:SYMBOL=APEI&amp;VAR:INDEX=0"}</definedName>
    <definedName name="_96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6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6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__123Graph_DGRAFICO_20" hidden="1">#REF!</definedName>
    <definedName name="_97__FDSAUDITLINK__" localSheetId="0" hidden="1">{"fdsup://Directions/FactSet Auditing Viewer?action=AUDIT_VALUE&amp;DB=129&amp;ID1=86323610&amp;VALUEID=01001&amp;SDATE=2011&amp;PERIODTYPE=ANN_STD&amp;SCFT=3&amp;window=popup_no_bar&amp;width=385&amp;height=120&amp;START_MAXIMIZED=FALSE&amp;creator=factset&amp;display_string=Audit"}</definedName>
    <definedName name="_97__FDSAUDITLINK__" hidden="1">{"fdsup://Directions/FactSet Auditing Viewer?action=AUDIT_VALUE&amp;DB=129&amp;ID1=86323610&amp;VALUEID=01001&amp;SDATE=2011&amp;PERIODTYPE=ANN_STD&amp;SCFT=3&amp;window=popup_no_bar&amp;width=385&amp;height=120&amp;START_MAXIMIZED=FALSE&amp;creator=factset&amp;display_string=Audit"}</definedName>
    <definedName name="_97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7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7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__123Graph_EChart_1AB" hidden="1">#REF!</definedName>
    <definedName name="_98__FDSAUDITLINK__" localSheetId="0" hidden="1">{"fdsup://directions/FAT Viewer?action=UPDATE&amp;creator=factset&amp;DYN_ARGS=TRUE&amp;DOC_NAME=FAT:FQL_AUDITING_CLIENT_TEMPLATE.FAT&amp;display_string=Audit&amp;VAR:KEY=QTSVONSRIP&amp;VAR:QUERY=RkZfRUJJVERBX09QRVIoQU5OLDAp&amp;WINDOW=FIRST_POPUP&amp;HEIGHT=450&amp;WIDTH=450&amp;START_MAXIMIZED=","FALSE&amp;VAR:CALENDAR=US&amp;VAR:SYMBOL=STRA&amp;VAR:INDEX=0"}</definedName>
    <definedName name="_98__FDSAUDITLINK__" hidden="1">{"fdsup://directions/FAT Viewer?action=UPDATE&amp;creator=factset&amp;DYN_ARGS=TRUE&amp;DOC_NAME=FAT:FQL_AUDITING_CLIENT_TEMPLATE.FAT&amp;display_string=Audit&amp;VAR:KEY=QTSVONSRIP&amp;VAR:QUERY=RkZfRUJJVERBX09QRVIoQU5OLDAp&amp;WINDOW=FIRST_POPUP&amp;HEIGHT=450&amp;WIDTH=450&amp;START_MAXIMIZED=","FALSE&amp;VAR:CALENDAR=US&amp;VAR:SYMBOL=STRA&amp;VAR:INDEX=0"}</definedName>
    <definedName name="_98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8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89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__123Graph_EChart_1B" hidden="1">#REF!</definedName>
    <definedName name="_99__FDSAUDITLINK__" localSheetId="0" hidden="1">{"fdsup://directions/FAT Viewer?action=UPDATE&amp;creator=factset&amp;DYN_ARGS=TRUE&amp;DOC_NAME=FAT:FQL_AUDITING_CLIENT_TEMPLATE.FAT&amp;display_string=Audit&amp;VAR:KEY=INYXYJIPEV&amp;VAR:QUERY=RkZfTkVUX0lOQyhBTk4sMCk=&amp;WINDOW=FIRST_POPUP&amp;HEIGHT=450&amp;WIDTH=450&amp;START_MAXIMIZED=FALS","E&amp;VAR:CALENDAR=US&amp;VAR:SYMBOL=STRA&amp;VAR:INDEX=0"}</definedName>
    <definedName name="_99__FDSAUDITLINK__" hidden="1">{"fdsup://directions/FAT Viewer?action=UPDATE&amp;creator=factset&amp;DYN_ARGS=TRUE&amp;DOC_NAME=FAT:FQL_AUDITING_CLIENT_TEMPLATE.FAT&amp;display_string=Audit&amp;VAR:KEY=INYXYJIPEV&amp;VAR:QUERY=RkZfTkVUX0lOQyhBTk4sMCk=&amp;WINDOW=FIRST_POPUP&amp;HEIGHT=450&amp;WIDTH=450&amp;START_MAXIMIZED=FALS","E&amp;VAR:CALENDAR=US&amp;VAR:SYMBOL=STRA&amp;VAR:INDEX=0"}</definedName>
    <definedName name="_990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0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1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1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2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2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3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3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4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4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5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5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6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6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7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7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8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8__FDSAUDITLINK__" hidden="1">{"fdsup:app=SCRIPT&amp;creator=factset&amp;CMD=INSTRUCTION&amp;WINDOW=NEW&amp;TARGET_APP=EDGAR\Search by Symbol&amp;INSTRUCTION_NAME=VIEW_DOCUMENT&amp;display_string=View Document&amp;IDENTIFIER=SIRI&amp;START_DATE=20080229&amp;END_DATE=20080229&amp;FILING=10-K"}</definedName>
    <definedName name="_999__FDSAUDITLINK__" localSheetId="0" hidden="1">{"fdsup:app=SCRIPT&amp;creator=factset&amp;CMD=INSTRUCTION&amp;WINDOW=NEW&amp;TARGET_APP=EDGAR\Search by Symbol&amp;INSTRUCTION_NAME=VIEW_DOCUMENT&amp;display_string=View Document&amp;IDENTIFIER=SIRI&amp;START_DATE=20080229&amp;END_DATE=20080229&amp;FILING=10-K"}</definedName>
    <definedName name="_999__FDSAUDITLINK__" hidden="1">{"fdsup:app=SCRIPT&amp;creator=factset&amp;CMD=INSTRUCTION&amp;WINDOW=NEW&amp;TARGET_APP=EDGAR\Search by Symbol&amp;INSTRUCTION_NAME=VIEW_DOCUMENT&amp;display_string=View Document&amp;IDENTIFIER=SIRI&amp;START_DATE=20080229&amp;END_DATE=20080229&amp;FILING=10-K"}</definedName>
    <definedName name="_a1" localSheetId="0" hidden="1">{"Assump",#N/A,TRUE,"Proforma";"first",#N/A,TRUE,"Proforma";"second",#N/A,TRUE,"Proforma";"lease1",#N/A,TRUE,"Proforma";"lease2",#N/A,TRUE,"Proforma"}</definedName>
    <definedName name="_a1" hidden="1">{"Assump",#N/A,TRUE,"Proforma";"first",#N/A,TRUE,"Proforma";"second",#N/A,TRUE,"Proforma";"lease1",#N/A,TRUE,"Proforma";"lease2",#N/A,TRUE,"Proforma"}</definedName>
    <definedName name="_a1_1" localSheetId="0" hidden="1">{"'Sheet1'!$L$16"}</definedName>
    <definedName name="_a1_1" hidden="1">{"'Sheet1'!$L$16"}</definedName>
    <definedName name="_a1_1_1" localSheetId="0" hidden="1">{"'Sheet1'!$L$16"}</definedName>
    <definedName name="_a1_1_1" hidden="1">{"'Sheet1'!$L$16"}</definedName>
    <definedName name="_a1_1_1_1" localSheetId="0" hidden="1">{"'Sheet1'!$L$16"}</definedName>
    <definedName name="_a1_1_1_1" hidden="1">{"'Sheet1'!$L$16"}</definedName>
    <definedName name="_a1_1_1_1_1" localSheetId="0" hidden="1">{"'Sheet1'!$L$16"}</definedName>
    <definedName name="_a1_1_1_1_1" hidden="1">{"'Sheet1'!$L$16"}</definedName>
    <definedName name="_a1_1_1_1_1_1" localSheetId="0" hidden="1">{"'Sheet1'!$L$16"}</definedName>
    <definedName name="_a1_1_1_1_1_1" hidden="1">{"'Sheet1'!$L$16"}</definedName>
    <definedName name="_a1_1_1_1_1_2" localSheetId="0" hidden="1">{"'Sheet1'!$L$16"}</definedName>
    <definedName name="_a1_1_1_1_1_2" hidden="1">{"'Sheet1'!$L$16"}</definedName>
    <definedName name="_a1_1_1_1_2" localSheetId="0" hidden="1">{"'Sheet1'!$L$16"}</definedName>
    <definedName name="_a1_1_1_1_2" hidden="1">{"'Sheet1'!$L$16"}</definedName>
    <definedName name="_a1_1_1_1_3" localSheetId="0" hidden="1">{"'Sheet1'!$L$16"}</definedName>
    <definedName name="_a1_1_1_1_3" hidden="1">{"'Sheet1'!$L$16"}</definedName>
    <definedName name="_a1_1_1_2" localSheetId="0" hidden="1">{"'Sheet1'!$L$16"}</definedName>
    <definedName name="_a1_1_1_2" hidden="1">{"'Sheet1'!$L$16"}</definedName>
    <definedName name="_a1_1_1_2_1" localSheetId="0" hidden="1">{"'Sheet1'!$L$16"}</definedName>
    <definedName name="_a1_1_1_2_1" hidden="1">{"'Sheet1'!$L$16"}</definedName>
    <definedName name="_a1_1_1_2_2" localSheetId="0" hidden="1">{"'Sheet1'!$L$16"}</definedName>
    <definedName name="_a1_1_1_2_2" hidden="1">{"'Sheet1'!$L$16"}</definedName>
    <definedName name="_a1_1_1_3" localSheetId="0" hidden="1">{"'Sheet1'!$L$16"}</definedName>
    <definedName name="_a1_1_1_3" hidden="1">{"'Sheet1'!$L$16"}</definedName>
    <definedName name="_a1_1_1_3_1" localSheetId="0" hidden="1">{"'Sheet1'!$L$16"}</definedName>
    <definedName name="_a1_1_1_3_1" hidden="1">{"'Sheet1'!$L$16"}</definedName>
    <definedName name="_a1_1_1_3_2" localSheetId="0" hidden="1">{"'Sheet1'!$L$16"}</definedName>
    <definedName name="_a1_1_1_3_2" hidden="1">{"'Sheet1'!$L$16"}</definedName>
    <definedName name="_a1_1_1_4" localSheetId="0" hidden="1">{"'Sheet1'!$L$16"}</definedName>
    <definedName name="_a1_1_1_4" hidden="1">{"'Sheet1'!$L$16"}</definedName>
    <definedName name="_a1_1_1_5" localSheetId="0" hidden="1">{"'Sheet1'!$L$16"}</definedName>
    <definedName name="_a1_1_1_5" hidden="1">{"'Sheet1'!$L$16"}</definedName>
    <definedName name="_a1_1_2" localSheetId="0" hidden="1">{"'Sheet1'!$L$16"}</definedName>
    <definedName name="_a1_1_2" hidden="1">{"'Sheet1'!$L$16"}</definedName>
    <definedName name="_a1_1_2_1" localSheetId="0" hidden="1">{"'Sheet1'!$L$16"}</definedName>
    <definedName name="_a1_1_2_1" hidden="1">{"'Sheet1'!$L$16"}</definedName>
    <definedName name="_a1_1_2_2" localSheetId="0" hidden="1">{"'Sheet1'!$L$16"}</definedName>
    <definedName name="_a1_1_2_2" hidden="1">{"'Sheet1'!$L$16"}</definedName>
    <definedName name="_a1_1_3" localSheetId="0" hidden="1">{"'Sheet1'!$L$16"}</definedName>
    <definedName name="_a1_1_3" hidden="1">{"'Sheet1'!$L$16"}</definedName>
    <definedName name="_a1_1_3_1" localSheetId="0" hidden="1">{"'Sheet1'!$L$16"}</definedName>
    <definedName name="_a1_1_3_1" hidden="1">{"'Sheet1'!$L$16"}</definedName>
    <definedName name="_a1_1_3_2" localSheetId="0" hidden="1">{"'Sheet1'!$L$16"}</definedName>
    <definedName name="_a1_1_3_2" hidden="1">{"'Sheet1'!$L$16"}</definedName>
    <definedName name="_a1_1_4" localSheetId="0" hidden="1">{"'Sheet1'!$L$16"}</definedName>
    <definedName name="_a1_1_4" hidden="1">{"'Sheet1'!$L$16"}</definedName>
    <definedName name="_a1_1_5" localSheetId="0" hidden="1">{"'Sheet1'!$L$16"}</definedName>
    <definedName name="_a1_1_5" hidden="1">{"'Sheet1'!$L$16"}</definedName>
    <definedName name="_a1_2" localSheetId="0" hidden="1">{"'Sheet1'!$L$16"}</definedName>
    <definedName name="_a1_2" hidden="1">{"'Sheet1'!$L$16"}</definedName>
    <definedName name="_a1_2_1" localSheetId="0" hidden="1">{"'Sheet1'!$L$16"}</definedName>
    <definedName name="_a1_2_1" hidden="1">{"'Sheet1'!$L$16"}</definedName>
    <definedName name="_a1_2_2" localSheetId="0" hidden="1">{"'Sheet1'!$L$16"}</definedName>
    <definedName name="_a1_2_2" hidden="1">{"'Sheet1'!$L$16"}</definedName>
    <definedName name="_a1_3" localSheetId="0" hidden="1">{"'Sheet1'!$L$16"}</definedName>
    <definedName name="_a1_3" hidden="1">{"'Sheet1'!$L$16"}</definedName>
    <definedName name="_a1_3_1" localSheetId="0" hidden="1">{"'Sheet1'!$L$16"}</definedName>
    <definedName name="_a1_3_1" hidden="1">{"'Sheet1'!$L$16"}</definedName>
    <definedName name="_a1_3_2" localSheetId="0" hidden="1">{"'Sheet1'!$L$16"}</definedName>
    <definedName name="_a1_3_2" hidden="1">{"'Sheet1'!$L$16"}</definedName>
    <definedName name="_a1_4" localSheetId="0" hidden="1">{"'Sheet1'!$L$16"}</definedName>
    <definedName name="_a1_4" hidden="1">{"'Sheet1'!$L$16"}</definedName>
    <definedName name="_a1_4_1" localSheetId="0" hidden="1">{"'Sheet1'!$L$16"}</definedName>
    <definedName name="_a1_4_1" hidden="1">{"'Sheet1'!$L$16"}</definedName>
    <definedName name="_a1_4_2" localSheetId="0" hidden="1">{"'Sheet1'!$L$16"}</definedName>
    <definedName name="_a1_4_2" hidden="1">{"'Sheet1'!$L$16"}</definedName>
    <definedName name="_a1_5" localSheetId="0" hidden="1">{"'Sheet1'!$L$16"}</definedName>
    <definedName name="_a1_5" hidden="1">{"'Sheet1'!$L$16"}</definedName>
    <definedName name="_a1_5_1" localSheetId="0" hidden="1">{"'Sheet1'!$L$16"}</definedName>
    <definedName name="_a1_5_1" hidden="1">{"'Sheet1'!$L$16"}</definedName>
    <definedName name="_a1_5_2" localSheetId="0" hidden="1">{"'Sheet1'!$L$16"}</definedName>
    <definedName name="_a1_5_2" hidden="1">{"'Sheet1'!$L$16"}</definedName>
    <definedName name="_a10" localSheetId="0" hidden="1">{"'Sheet1'!$L$16"}</definedName>
    <definedName name="_a10" hidden="1">{"'Sheet1'!$L$16"}</definedName>
    <definedName name="_a11" localSheetId="0" hidden="1">{"'Sheet1'!$L$16"}</definedName>
    <definedName name="_a11" hidden="1">{"'Sheet1'!$L$16"}</definedName>
    <definedName name="_a12" localSheetId="0" hidden="1">{"'Sheet1'!$L$16"}</definedName>
    <definedName name="_a12" hidden="1">{"'Sheet1'!$L$16"}</definedName>
    <definedName name="_A123" hidden="1">#REF!</definedName>
    <definedName name="_a129" localSheetId="0"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29_1" localSheetId="0" hidden="1">{"Offgrid",#N/A,FALSE,"OFFGRID";"Region",#N/A,FALSE,"REGION";"Offgrid -2",#N/A,FALSE,"OFFGRID";"WTP",#N/A,FALSE,"WTP";"WTP -2",#N/A,FALSE,"WTP";"Project",#N/A,FALSE,"PROJECT";"Summary -2",#N/A,FALSE,"SUMMARY"}</definedName>
    <definedName name="_a129_1" hidden="1">{"Offgrid",#N/A,FALSE,"OFFGRID";"Region",#N/A,FALSE,"REGION";"Offgrid -2",#N/A,FALSE,"OFFGRID";"WTP",#N/A,FALSE,"WTP";"WTP -2",#N/A,FALSE,"WTP";"Project",#N/A,FALSE,"PROJECT";"Summary -2",#N/A,FALSE,"SUMMARY"}</definedName>
    <definedName name="_a129_2" localSheetId="0" hidden="1">{"Offgrid",#N/A,FALSE,"OFFGRID";"Region",#N/A,FALSE,"REGION";"Offgrid -2",#N/A,FALSE,"OFFGRID";"WTP",#N/A,FALSE,"WTP";"WTP -2",#N/A,FALSE,"WTP";"Project",#N/A,FALSE,"PROJECT";"Summary -2",#N/A,FALSE,"SUMMARY"}</definedName>
    <definedName name="_a129_2" hidden="1">{"Offgrid",#N/A,FALSE,"OFFGRID";"Region",#N/A,FALSE,"REGION";"Offgrid -2",#N/A,FALSE,"OFFGRID";"WTP",#N/A,FALSE,"WTP";"WTP -2",#N/A,FALSE,"WTP";"Project",#N/A,FALSE,"PROJECT";"Summary -2",#N/A,FALSE,"SUMMARY"}</definedName>
    <definedName name="_a130" localSheetId="0"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30_1" localSheetId="0" hidden="1">{"Offgrid",#N/A,FALSE,"OFFGRID";"Region",#N/A,FALSE,"REGION";"Offgrid -2",#N/A,FALSE,"OFFGRID";"WTP",#N/A,FALSE,"WTP";"WTP -2",#N/A,FALSE,"WTP";"Project",#N/A,FALSE,"PROJECT";"Summary -2",#N/A,FALSE,"SUMMARY"}</definedName>
    <definedName name="_a130_1" hidden="1">{"Offgrid",#N/A,FALSE,"OFFGRID";"Region",#N/A,FALSE,"REGION";"Offgrid -2",#N/A,FALSE,"OFFGRID";"WTP",#N/A,FALSE,"WTP";"WTP -2",#N/A,FALSE,"WTP";"Project",#N/A,FALSE,"PROJECT";"Summary -2",#N/A,FALSE,"SUMMARY"}</definedName>
    <definedName name="_a130_2" localSheetId="0" hidden="1">{"Offgrid",#N/A,FALSE,"OFFGRID";"Region",#N/A,FALSE,"REGION";"Offgrid -2",#N/A,FALSE,"OFFGRID";"WTP",#N/A,FALSE,"WTP";"WTP -2",#N/A,FALSE,"WTP";"Project",#N/A,FALSE,"PROJECT";"Summary -2",#N/A,FALSE,"SUMMARY"}</definedName>
    <definedName name="_a130_2" hidden="1">{"Offgrid",#N/A,FALSE,"OFFGRID";"Region",#N/A,FALSE,"REGION";"Offgrid -2",#N/A,FALSE,"OFFGRID";"WTP",#N/A,FALSE,"WTP";"WTP -2",#N/A,FALSE,"WTP";"Project",#N/A,FALSE,"PROJECT";"Summary -2",#N/A,FALSE,"SUMMARY"}</definedName>
    <definedName name="_a14" localSheetId="0" hidden="1">{"TAG1AGMS",#N/A,FALSE,"TAG 1A"}</definedName>
    <definedName name="_a14" hidden="1">{"TAG1AGMS",#N/A,FALSE,"TAG 1A"}</definedName>
    <definedName name="_a15" localSheetId="0" hidden="1">{"weichwaren",#N/A,FALSE,"Liste 1";"hartwaren",#N/A,FALSE,"Liste 1";"food",#N/A,FALSE,"Liste 1";"fleisch",#N/A,FALSE,"Liste 1"}</definedName>
    <definedName name="_a15" hidden="1">{"weichwaren",#N/A,FALSE,"Liste 1";"hartwaren",#N/A,FALSE,"Liste 1";"food",#N/A,FALSE,"Liste 1";"fleisch",#N/A,FALSE,"Liste 1"}</definedName>
    <definedName name="_a16" localSheetId="0" hidden="1">{"weichwaren",#N/A,FALSE,"Liste 1";"hartwaren",#N/A,FALSE,"Liste 1";"food",#N/A,FALSE,"Liste 1";"fleisch",#N/A,FALSE,"Liste 1"}</definedName>
    <definedName name="_a16" hidden="1">{"weichwaren",#N/A,FALSE,"Liste 1";"hartwaren",#N/A,FALSE,"Liste 1";"food",#N/A,FALSE,"Liste 1";"fleisch",#N/A,FALSE,"Liste 1"}</definedName>
    <definedName name="_a17" localSheetId="0" hidden="1">{"TAG1AGMS",#N/A,FALSE,"TAG 1A"}</definedName>
    <definedName name="_a17" hidden="1">{"TAG1AGMS",#N/A,FALSE,"TAG 1A"}</definedName>
    <definedName name="_a18" localSheetId="0" hidden="1">{"Tages_D",#N/A,FALSE,"Tagesbericht";"Tages_PL",#N/A,FALSE,"Tagesbericht"}</definedName>
    <definedName name="_a18" hidden="1">{"Tages_D",#N/A,FALSE,"Tagesbericht";"Tages_PL",#N/A,FALSE,"Tagesbericht"}</definedName>
    <definedName name="_a19" localSheetId="0" hidden="1">{"fleisch",#N/A,FALSE,"WG HK";"food",#N/A,FALSE,"WG HK";"hartwaren",#N/A,FALSE,"WG HK";"weichwaren",#N/A,FALSE,"WG HK"}</definedName>
    <definedName name="_a19" hidden="1">{"fleisch",#N/A,FALSE,"WG HK";"food",#N/A,FALSE,"WG HK";"hartwaren",#N/A,FALSE,"WG HK";"weichwaren",#N/A,FALSE,"WG HK"}</definedName>
    <definedName name="_a2" localSheetId="0" hidden="1">{"Page1",#N/A,FALSE,"CompCo";"Page2",#N/A,FALSE,"CompCo"}</definedName>
    <definedName name="_a2" hidden="1">{"Page1",#N/A,FALSE,"CompCo";"Page2",#N/A,FALSE,"CompCo"}</definedName>
    <definedName name="_a3" localSheetId="0" hidden="1">{"Page1",#N/A,FALSE,"CompCo";"Page2",#N/A,FALSE,"CompCo"}</definedName>
    <definedName name="_a3" hidden="1">{"Page1",#N/A,FALSE,"CompCo";"Page2",#N/A,FALSE,"CompCo"}</definedName>
    <definedName name="_a33" localSheetId="0" hidden="1">{"fleisch",#N/A,FALSE,"WG HK";"food",#N/A,FALSE,"WG HK";"hartwaren",#N/A,FALSE,"WG HK";"weichwaren",#N/A,FALSE,"WG HK"}</definedName>
    <definedName name="_a33" hidden="1">{"fleisch",#N/A,FALSE,"WG HK";"food",#N/A,FALSE,"WG HK";"hartwaren",#N/A,FALSE,"WG HK";"weichwaren",#N/A,FALSE,"WG HK"}</definedName>
    <definedName name="_a4" localSheetId="0" hidden="1">{"'Sheet1'!$L$16"}</definedName>
    <definedName name="_a4" hidden="1">{"'Sheet1'!$L$16"}</definedName>
    <definedName name="_a5" localSheetId="0" hidden="1">{"'Sheet1'!$L$16"}</definedName>
    <definedName name="_a5" hidden="1">{"'Sheet1'!$L$16"}</definedName>
    <definedName name="_a55" localSheetId="0" hidden="1">{"Tages_D",#N/A,FALSE,"Tagesbericht";"Tages_PL",#N/A,FALSE,"Tagesbericht"}</definedName>
    <definedName name="_a55" hidden="1">{"Tages_D",#N/A,FALSE,"Tagesbericht";"Tages_PL",#N/A,FALSE,"Tagesbericht"}</definedName>
    <definedName name="_a6" localSheetId="0" hidden="1">{"'Sheet1'!$L$16"}</definedName>
    <definedName name="_a6" hidden="1">{"'Sheet1'!$L$16"}</definedName>
    <definedName name="_a66" localSheetId="0" hidden="1">{"TAG1AGMS",#N/A,FALSE,"TAG 1A"}</definedName>
    <definedName name="_a66" hidden="1">{"TAG1AGMS",#N/A,FALSE,"TAG 1A"}</definedName>
    <definedName name="_a7" localSheetId="0" hidden="1">{"'Sheet1'!$L$16"}</definedName>
    <definedName name="_a7" hidden="1">{"'Sheet1'!$L$16"}</definedName>
    <definedName name="_a8" localSheetId="0" hidden="1">{"'Sheet1'!$L$16"}</definedName>
    <definedName name="_a8" hidden="1">{"'Sheet1'!$L$16"}</definedName>
    <definedName name="_a9" localSheetId="0" hidden="1">{"'Sheet1'!$L$16"}</definedName>
    <definedName name="_a9" hidden="1">{"'Sheet1'!$L$16"}</definedName>
    <definedName name="_aa2" localSheetId="0" hidden="1">{#N/A,#N/A,FALSE,"Hip.Bas";#N/A,#N/A,FALSE,"ventas";#N/A,#N/A,FALSE,"ingre-Año";#N/A,#N/A,FALSE,"ventas-Año";#N/A,#N/A,FALSE,"Costepro";#N/A,#N/A,FALSE,"inversion";#N/A,#N/A,FALSE,"personal";#N/A,#N/A,FALSE,"Gastos-V";#N/A,#N/A,FALSE,"Circulante";#N/A,#N/A,FALSE,"CONSOLI";#N/A,#N/A,FALSE,"Es-Fin";#N/A,#N/A,FALSE,"Margen-P"}</definedName>
    <definedName name="_aa2" hidden="1">{#N/A,#N/A,FALSE,"Hip.Bas";#N/A,#N/A,FALSE,"ventas";#N/A,#N/A,FALSE,"ingre-Año";#N/A,#N/A,FALSE,"ventas-Año";#N/A,#N/A,FALSE,"Costepro";#N/A,#N/A,FALSE,"inversion";#N/A,#N/A,FALSE,"personal";#N/A,#N/A,FALSE,"Gastos-V";#N/A,#N/A,FALSE,"Circulante";#N/A,#N/A,FALSE,"CONSOLI";#N/A,#N/A,FALSE,"Es-Fin";#N/A,#N/A,FALSE,"Margen-P"}</definedName>
    <definedName name="_aa22" localSheetId="0" hidden="1">{"Tages_D",#N/A,FALSE,"Tagesbericht";"Tages_PL",#N/A,FALSE,"Tagesbericht"}</definedName>
    <definedName name="_aa22" hidden="1">{"Tages_D",#N/A,FALSE,"Tagesbericht";"Tages_PL",#N/A,FALSE,"Tagesbericht"}</definedName>
    <definedName name="_aa3" localSheetId="0" hidden="1">{#N/A,#N/A,FALSE,"Hip.Bas";#N/A,#N/A,FALSE,"ventas";#N/A,#N/A,FALSE,"ingre-Año";#N/A,#N/A,FALSE,"ventas-Año";#N/A,#N/A,FALSE,"Costepro";#N/A,#N/A,FALSE,"inversion";#N/A,#N/A,FALSE,"personal";#N/A,#N/A,FALSE,"Gastos-V";#N/A,#N/A,FALSE,"Circulante";#N/A,#N/A,FALSE,"CONSOLI";#N/A,#N/A,FALSE,"Es-Fin";#N/A,#N/A,FALSE,"Margen-P"}</definedName>
    <definedName name="_aa3" hidden="1">{#N/A,#N/A,FALSE,"Hip.Bas";#N/A,#N/A,FALSE,"ventas";#N/A,#N/A,FALSE,"ingre-Año";#N/A,#N/A,FALSE,"ventas-Año";#N/A,#N/A,FALSE,"Costepro";#N/A,#N/A,FALSE,"inversion";#N/A,#N/A,FALSE,"personal";#N/A,#N/A,FALSE,"Gastos-V";#N/A,#N/A,FALSE,"Circulante";#N/A,#N/A,FALSE,"CONSOLI";#N/A,#N/A,FALSE,"Es-Fin";#N/A,#N/A,FALSE,"Margen-P"}</definedName>
    <definedName name="_all1" hidden="1">#N/A</definedName>
    <definedName name="_AMO_UniqueIdentifier" hidden="1">"'24d5c428-739e-4a98-b4e0-59a7d8b4598b'"</definedName>
    <definedName name="_b1" localSheetId="0" hidden="1">{"'Sheet1'!$L$16"}</definedName>
    <definedName name="_b1" hidden="1">{"'Sheet1'!$L$16"}</definedName>
    <definedName name="_b18" localSheetId="0" hidden="1">{"Tages_D",#N/A,FALSE,"Tagesbericht";"Tages_PL",#N/A,FALSE,"Tagesbericht"}</definedName>
    <definedName name="_b18" hidden="1">{"Tages_D",#N/A,FALSE,"Tagesbericht";"Tages_PL",#N/A,FALSE,"Tagesbericht"}</definedName>
    <definedName name="_b19" localSheetId="0" hidden="1">{"Tages_D",#N/A,FALSE,"Tagesbericht";"Tages_PL",#N/A,FALSE,"Tagesbericht"}</definedName>
    <definedName name="_b19" hidden="1">{"Tages_D",#N/A,FALSE,"Tagesbericht";"Tages_PL",#N/A,FALSE,"Tagesbericht"}</definedName>
    <definedName name="_b3" localSheetId="0" hidden="1">{"'Sheet1'!$L$16"}</definedName>
    <definedName name="_b3" hidden="1">{"'Sheet1'!$L$16"}</definedName>
    <definedName name="_b4" localSheetId="0" hidden="1">{"'Sheet1'!$L$16"}</definedName>
    <definedName name="_b4" hidden="1">{"'Sheet1'!$L$16"}</definedName>
    <definedName name="_b5" localSheetId="0" hidden="1">{"'Sheet1'!$L$16"}</definedName>
    <definedName name="_b5" hidden="1">{"'Sheet1'!$L$16"}</definedName>
    <definedName name="_b6" localSheetId="0" hidden="1">{"'Sheet1'!$L$16"}</definedName>
    <definedName name="_b6" hidden="1">{"'Sheet1'!$L$16"}</definedName>
    <definedName name="_b7" localSheetId="0" hidden="1">{#N/A,#N/A,FALSE,"Chi tiÆt"}</definedName>
    <definedName name="_b7" hidden="1">{#N/A,#N/A,FALSE,"Chi tiÆt"}</definedName>
    <definedName name="_BA2" localSheetId="0" hidden="1">{"'Sheet1'!$L$16"}</definedName>
    <definedName name="_BA2" hidden="1">{"'Sheet1'!$L$16"}</definedName>
    <definedName name="_bb2" localSheetId="0" hidden="1">{#N/A,#N/A,FALSE,"Hip.Bas";#N/A,#N/A,FALSE,"ventas";#N/A,#N/A,FALSE,"ingre-Año";#N/A,#N/A,FALSE,"ventas-Año";#N/A,#N/A,FALSE,"Costepro";#N/A,#N/A,FALSE,"inversion";#N/A,#N/A,FALSE,"personal";#N/A,#N/A,FALSE,"Gastos-V";#N/A,#N/A,FALSE,"Circulante";#N/A,#N/A,FALSE,"CONSOLI";#N/A,#N/A,FALSE,"Es-Fin";#N/A,#N/A,FALSE,"Margen-P"}</definedName>
    <definedName name="_bb2" hidden="1">{#N/A,#N/A,FALSE,"Hip.Bas";#N/A,#N/A,FALSE,"ventas";#N/A,#N/A,FALSE,"ingre-Año";#N/A,#N/A,FALSE,"ventas-Año";#N/A,#N/A,FALSE,"Costepro";#N/A,#N/A,FALSE,"inversion";#N/A,#N/A,FALSE,"personal";#N/A,#N/A,FALSE,"Gastos-V";#N/A,#N/A,FALSE,"Circulante";#N/A,#N/A,FALSE,"CONSOLI";#N/A,#N/A,FALSE,"Es-Fin";#N/A,#N/A,FALSE,"Margen-P"}</definedName>
    <definedName name="_bb3" localSheetId="0" hidden="1">{#N/A,#N/A,FALSE,"Hip.Bas";#N/A,#N/A,FALSE,"ventas";#N/A,#N/A,FALSE,"ingre-Año";#N/A,#N/A,FALSE,"ventas-Año";#N/A,#N/A,FALSE,"Costepro";#N/A,#N/A,FALSE,"inversion";#N/A,#N/A,FALSE,"personal";#N/A,#N/A,FALSE,"Gastos-V";#N/A,#N/A,FALSE,"Circulante";#N/A,#N/A,FALSE,"CONSOLI";#N/A,#N/A,FALSE,"Es-Fin";#N/A,#N/A,FALSE,"Margen-P"}</definedName>
    <definedName name="_bb3" hidden="1">{#N/A,#N/A,FALSE,"Hip.Bas";#N/A,#N/A,FALSE,"ventas";#N/A,#N/A,FALSE,"ingre-Año";#N/A,#N/A,FALSE,"ventas-Año";#N/A,#N/A,FALSE,"Costepro";#N/A,#N/A,FALSE,"inversion";#N/A,#N/A,FALSE,"personal";#N/A,#N/A,FALSE,"Gastos-V";#N/A,#N/A,FALSE,"Circulante";#N/A,#N/A,FALSE,"CONSOLI";#N/A,#N/A,FALSE,"Es-Fin";#N/A,#N/A,FALSE,"Margen-P"}</definedName>
    <definedName name="_bdm.0352AD5BC8974483AD8F758D81559C4B.edm" hidden="1">#REF!</definedName>
    <definedName name="_bdm.09AD5D6607CE4A75ADD01C2612752A10.edm" hidden="1">#REF!</definedName>
    <definedName name="_bdm.0BE42A9121A34DE0AF764B7834BA886D.edm" hidden="1">#REF!</definedName>
    <definedName name="_bdm.16E3EF166D88478E9A191CDEB447369C.edm" hidden="1">#REF!</definedName>
    <definedName name="_bdm.18968945170C4F5CA639288DAE17CCF9.edm" hidden="1">#REF!</definedName>
    <definedName name="_bdm.1A097974184247BD8B7D3A4B1B7798A3.edm" hidden="1">#REF!</definedName>
    <definedName name="_bdm.1F893283B8CC497CB31EF233BE48FD54.edm" hidden="1">#REF!</definedName>
    <definedName name="_bdm.209F0E9536F5414ABE5B892B1B56C529.edm" hidden="1">#REF!</definedName>
    <definedName name="_bdm.24053EC26E0E42C59D343B60F5359362.edm" hidden="1">#REF!</definedName>
    <definedName name="_bdm.2802879BE2FE4928A5B216B854501D54.edm" hidden="1">#REF!</definedName>
    <definedName name="_bdm.37656FB3B37444BA9F0CBF257DD8DA12.edm" hidden="1">#REF!</definedName>
    <definedName name="_bdm.39459D8BBDD04332A9D942280B1EA3FD.edm" hidden="1">#REF!</definedName>
    <definedName name="_bdm.3D44F97329974CCA898E17BDECB9A46D.edm" hidden="1">#REF!</definedName>
    <definedName name="_bdm.45E597CDB27D4A5FBA9CE5456C380287.edm" hidden="1">#REF!</definedName>
    <definedName name="_bdm.48EC97D14FAC42A2B99E4822C97DC841.edm" hidden="1">#REF!</definedName>
    <definedName name="_bdm.4DAEA7B24F144A779BA9CFF4656F67C6.edm" hidden="1">#REF!</definedName>
    <definedName name="_bdm.4DE485F962164F04A9BC7EAB1559C7EC.edm" hidden="1">#REF!</definedName>
    <definedName name="_bdm.5010A66FDA1D4A5C89B061EBD267E018.edm" hidden="1">#REF!</definedName>
    <definedName name="_bdm.52618411990543B6AE6F19B857D55497.edm" hidden="1">#REF!</definedName>
    <definedName name="_bdm.59AF1DD265964122BDDE6D606369501F.edm" hidden="1">#REF!</definedName>
    <definedName name="_bdm.5C951DE7CEF3413CB284D2AB8DBE5472.edm" hidden="1">#REF!</definedName>
    <definedName name="_bdm.5E002EC9C2124DA58F848B061FB0569E.edm" hidden="1">#REF!</definedName>
    <definedName name="_bdm.5E7789F52FAF434EAB43500F700B3F08.edm" hidden="1">#REF!</definedName>
    <definedName name="_bdm.610AF287726E41BC8DAEECC0FD9475E5.edm" hidden="1">#REF!</definedName>
    <definedName name="_bdm.65E3A508ACE44FF2921CAA7350998681.edm" hidden="1">#REF!</definedName>
    <definedName name="_bdm.682DC978A8624B4AAEB1AEAD332969F3.edm" hidden="1">#REF!</definedName>
    <definedName name="_bdm.6E2CF51EE3FA489D95CB0284362218AF.edm" hidden="1">#REF!</definedName>
    <definedName name="_bdm.722924384BFC4E37BE27AB71CFB3D337.edm" hidden="1">#REF!</definedName>
    <definedName name="_bdm.7C6426C1081C4B62AC192299F915DB1D.edm" hidden="1">#REF!</definedName>
    <definedName name="_bdm.810D9907712147CCB68C743A02D482F7.edm" hidden="1">#REF!</definedName>
    <definedName name="_bdm.8633481907C249E58E7B95159C3E558C.edm" hidden="1">#REF!</definedName>
    <definedName name="_bdm.86713E1E955644FF92F2EB7F3113F0DD.edm" hidden="1">#REF!</definedName>
    <definedName name="_bdm.88E59F6CD70547099CD8BA46974E0949.edm" hidden="1">#REF!</definedName>
    <definedName name="_bdm.900DD6E084D64DA782F698FA014CD096.edm" hidden="1">#REF!</definedName>
    <definedName name="_bdm.924C87CBA3FE4EA7B53C77B4D991A6A0.edm" hidden="1">#REF!</definedName>
    <definedName name="_bdm.93475E69206A4A71892E4C3FCA2D5D20.edm" hidden="1">#REF!</definedName>
    <definedName name="_bdm.9D326E54831C47979B24892A51290E31.edm" hidden="1">#REF!</definedName>
    <definedName name="_bdm.A79F588BF2614D939269CCDA52812C6D.edm" hidden="1">#REF!</definedName>
    <definedName name="_bdm.A7D37ADB3A3040E4BDCC1755C1C6088C.edm" hidden="1">#REF!</definedName>
    <definedName name="_bdm.AC853950B3F545D4926B894230397BB2.edm" hidden="1">#REF!</definedName>
    <definedName name="_bdm.AD56EF9D0B094ED5B4D6BC0D9440D4F6.edm" hidden="1">#REF!</definedName>
    <definedName name="_bdm.BC73C1315733463ABA8F35CF36E670D2.edm" hidden="1">#REF!</definedName>
    <definedName name="_bdm.BC81ABCFAA2749A0A9E2240434B14792.edm" hidden="1">#REF!</definedName>
    <definedName name="_bdm.BD317FAA4371447B977173A73F5531D4.edm" hidden="1">#REF!</definedName>
    <definedName name="_bdm.BD59F6D19C1A475E825F46042D768AB0.edm" hidden="1">#REF!</definedName>
    <definedName name="_bdm.BEA3F4532E1C482EA09BDBCB36562AA8.edm" hidden="1">#REF!</definedName>
    <definedName name="_bdm.BEB2F95F24B24EAB90138193071F1E29.edm" hidden="1">#REF!</definedName>
    <definedName name="_bdm.C07CD3D680EF4A06BECF1E32F7B7610E.edm" hidden="1">#REF!</definedName>
    <definedName name="_bdm.C4A5F479EE3147A3A4F22250D68BFB52.edm" hidden="1">#REF!</definedName>
    <definedName name="_bdm.CAF676A2885E4D7F828214173307C888.edm" hidden="1">#REF!</definedName>
    <definedName name="_bdm.D412CDD30DA5427EBBC7528CBF85F081.edm" hidden="1">#REF!</definedName>
    <definedName name="_bdm.D943C822FB584D06891BAE17B2AC4204.edm" hidden="1">#REF!</definedName>
    <definedName name="_bdm.E041C6A9B8954528AADD8F7068C48F07.edm" hidden="1">#REF!</definedName>
    <definedName name="_bdm.E2007D65F8C6459B8FF90D72C50C5C79.edm" hidden="1">#REF!</definedName>
    <definedName name="_bdm.E56B62D59AD54ABEB1916BA48C55254E.edm" hidden="1">#REF!</definedName>
    <definedName name="_bdm.E56F4A9B83C94D2596CC33A5474EB4E8.edm" hidden="1">#REF!</definedName>
    <definedName name="_bdm.E7D4F600AEB946A6B094878EBFE48A39.edm" hidden="1">#REF!</definedName>
    <definedName name="_bdm.E8142B1BF13243DCA4F041CB21944A34.edm" hidden="1">#REF!</definedName>
    <definedName name="_bdm.E9ECFCD50849415181B38A11E4A91DA5.edm" hidden="1">#REF!</definedName>
    <definedName name="_bdm.EA31AAC4224A49E08E71DB4B4EB2944E.edm" hidden="1">#REF!</definedName>
    <definedName name="_bdm.F06A0D734DB8408D8C173F683FFE59AD.edm" hidden="1">#REF!</definedName>
    <definedName name="_bdm.F4DFCF610F804F0EBC635163893E69C5.edm" hidden="1">#REF!</definedName>
    <definedName name="_bdm.F9A76E8F2FDC484DB105176A94D78344.edm" hidden="1">#REF!</definedName>
    <definedName name="_bdm.FB51049EF56344D38D3633CD14F7B1FF.edm" hidden="1">#REF!</definedName>
    <definedName name="_bdm.FD064865F2C947EB9DE0109ABA7109FF.edm" hidden="1">#REF!</definedName>
    <definedName name="_bdm.FEA33AD468264489846F7312C498EB2F.edm" hidden="1">#REF!</definedName>
    <definedName name="_bdm.FEC99CB30DCC42E98F5EC88F47038578.edm" hidden="1">#REF!</definedName>
    <definedName name="_bdm.tmp.edm" hidden="1">#REF!</definedName>
    <definedName name="_Bm2" localSheetId="0" hidden="1">{"'Sheet1'!$L$16"}</definedName>
    <definedName name="_Bm2" hidden="1">{"'Sheet1'!$L$16"}</definedName>
    <definedName name="_BQ22" localSheetId="0" hidden="1">{"'Sheet1'!$L$16"}</definedName>
    <definedName name="_BQ22" hidden="1">{"'Sheet1'!$L$16"}</definedName>
    <definedName name="_Builtin0" hidden="1">#REF!</definedName>
    <definedName name="_Builtin155" hidden="1">#N/A</definedName>
    <definedName name="_cc2" localSheetId="0" hidden="1">{#N/A,#N/A,FALSE,"Hip.Bas";#N/A,#N/A,FALSE,"ventas";#N/A,#N/A,FALSE,"ingre-Año";#N/A,#N/A,FALSE,"ventas-Año";#N/A,#N/A,FALSE,"Costepro";#N/A,#N/A,FALSE,"inversion";#N/A,#N/A,FALSE,"personal";#N/A,#N/A,FALSE,"Gastos-V";#N/A,#N/A,FALSE,"Circulante";#N/A,#N/A,FALSE,"CONSOLI";#N/A,#N/A,FALSE,"Es-Fin";#N/A,#N/A,FALSE,"Margen-P"}</definedName>
    <definedName name="_cc2" hidden="1">{#N/A,#N/A,FALSE,"Hip.Bas";#N/A,#N/A,FALSE,"ventas";#N/A,#N/A,FALSE,"ingre-Año";#N/A,#N/A,FALSE,"ventas-Año";#N/A,#N/A,FALSE,"Costepro";#N/A,#N/A,FALSE,"inversion";#N/A,#N/A,FALSE,"personal";#N/A,#N/A,FALSE,"Gastos-V";#N/A,#N/A,FALSE,"Circulante";#N/A,#N/A,FALSE,"CONSOLI";#N/A,#N/A,FALSE,"Es-Fin";#N/A,#N/A,FALSE,"Margen-P"}</definedName>
    <definedName name="_cc3" localSheetId="0" hidden="1">{#N/A,#N/A,FALSE,"Hip.Bas";#N/A,#N/A,FALSE,"ventas";#N/A,#N/A,FALSE,"ingre-Año";#N/A,#N/A,FALSE,"ventas-Año";#N/A,#N/A,FALSE,"Costepro";#N/A,#N/A,FALSE,"inversion";#N/A,#N/A,FALSE,"personal";#N/A,#N/A,FALSE,"Gastos-V";#N/A,#N/A,FALSE,"Circulante";#N/A,#N/A,FALSE,"CONSOLI";#N/A,#N/A,FALSE,"Es-Fin";#N/A,#N/A,FALSE,"Margen-P"}</definedName>
    <definedName name="_cc3" hidden="1">{#N/A,#N/A,FALSE,"Hip.Bas";#N/A,#N/A,FALSE,"ventas";#N/A,#N/A,FALSE,"ingre-Año";#N/A,#N/A,FALSE,"ventas-Año";#N/A,#N/A,FALSE,"Costepro";#N/A,#N/A,FALSE,"inversion";#N/A,#N/A,FALSE,"personal";#N/A,#N/A,FALSE,"Gastos-V";#N/A,#N/A,FALSE,"Circulante";#N/A,#N/A,FALSE,"CONSOLI";#N/A,#N/A,FALSE,"Es-Fin";#N/A,#N/A,FALSE,"Margen-P"}</definedName>
    <definedName name="_cc4" localSheetId="0" hidden="1">{#N/A,#N/A,FALSE,"Hip.Bas";#N/A,#N/A,FALSE,"ventas";#N/A,#N/A,FALSE,"ingre-Año";#N/A,#N/A,FALSE,"ventas-Año";#N/A,#N/A,FALSE,"Costepro";#N/A,#N/A,FALSE,"inversion";#N/A,#N/A,FALSE,"personal";#N/A,#N/A,FALSE,"Gastos-V";#N/A,#N/A,FALSE,"Circulante";#N/A,#N/A,FALSE,"CONSOLI";#N/A,#N/A,FALSE,"Es-Fin";#N/A,#N/A,FALSE,"Margen-P"}</definedName>
    <definedName name="_cc4" hidden="1">{#N/A,#N/A,FALSE,"Hip.Bas";#N/A,#N/A,FALSE,"ventas";#N/A,#N/A,FALSE,"ingre-Año";#N/A,#N/A,FALSE,"ventas-Año";#N/A,#N/A,FALSE,"Costepro";#N/A,#N/A,FALSE,"inversion";#N/A,#N/A,FALSE,"personal";#N/A,#N/A,FALSE,"Gastos-V";#N/A,#N/A,FALSE,"Circulante";#N/A,#N/A,FALSE,"CONSOLI";#N/A,#N/A,FALSE,"Es-Fin";#N/A,#N/A,FALSE,"Margen-P"}</definedName>
    <definedName name="_CD2" localSheetId="0" hidden="1">{"'Sheet1'!$L$16"}</definedName>
    <definedName name="_CD2" hidden="1">{"'Sheet1'!$L$16"}</definedName>
    <definedName name="_CN1" localSheetId="0" hidden="1">{"'Sheet1'!$L$16"}</definedName>
    <definedName name="_CN1" hidden="1">{"'Sheet1'!$L$16"}</definedName>
    <definedName name="_COO2" localSheetId="0" hidden="1">{#N/A,#N/A,FALSE,"Matrix";#N/A,#N/A,FALSE,"Cash Flow";#N/A,#N/A,FALSE,"10 Year Cost Analysis"}</definedName>
    <definedName name="_COO2" hidden="1">{#N/A,#N/A,FALSE,"Matrix";#N/A,#N/A,FALSE,"Cash Flow";#N/A,#N/A,FALSE,"10 Year Cost Analysis"}</definedName>
    <definedName name="_d1500" localSheetId="0" hidden="1">{"'Sheet1'!$L$16"}</definedName>
    <definedName name="_d1500" hidden="1">{"'Sheet1'!$L$16"}</definedName>
    <definedName name="_d1500_1" localSheetId="0" hidden="1">{"'Sheet1'!$L$16"}</definedName>
    <definedName name="_d1500_1" hidden="1">{"'Sheet1'!$L$16"}</definedName>
    <definedName name="_d1500_1_1" localSheetId="0" hidden="1">{"'Sheet1'!$L$16"}</definedName>
    <definedName name="_d1500_1_1" hidden="1">{"'Sheet1'!$L$16"}</definedName>
    <definedName name="_d1500_2" localSheetId="0" hidden="1">{"'Sheet1'!$L$16"}</definedName>
    <definedName name="_d1500_2" hidden="1">{"'Sheet1'!$L$16"}</definedName>
    <definedName name="_d88" hidden="1">#REF!</definedName>
    <definedName name="_dfadfasd" localSheetId="0" hidden="1">{"cap_structure",#N/A,FALSE,"Graph-Mkt Cap";"price",#N/A,FALSE,"Graph-Price";"ebit",#N/A,FALSE,"Graph-EBITDA";"ebitda",#N/A,FALSE,"Graph-EBITDA"}</definedName>
    <definedName name="_dfadfasd" hidden="1">{"cap_structure",#N/A,FALSE,"Graph-Mkt Cap";"price",#N/A,FALSE,"Graph-Price";"ebit",#N/A,FALSE,"Graph-EBITDA";"ebitda",#N/A,FALSE,"Graph-EBITDA"}</definedName>
    <definedName name="_e1" localSheetId="0" hidden="1">{"'Sheet1'!$L$16"}</definedName>
    <definedName name="_e1" hidden="1">{"'Sheet1'!$L$16"}</definedName>
    <definedName name="_e2" localSheetId="0" hidden="1">{"'Sheet1'!$L$16"}</definedName>
    <definedName name="_e2" hidden="1">{"'Sheet1'!$L$16"}</definedName>
    <definedName name="_e4" localSheetId="0" hidden="1">{"'Sheet1'!$L$16"}</definedName>
    <definedName name="_e4" hidden="1">{"'Sheet1'!$L$16"}</definedName>
    <definedName name="_e5" localSheetId="0" hidden="1">{"'Sheet1'!$L$16"}</definedName>
    <definedName name="_e5" hidden="1">{"'Sheet1'!$L$16"}</definedName>
    <definedName name="_e6" localSheetId="0" hidden="1">{"'Sheet1'!$L$16"}</definedName>
    <definedName name="_e6" hidden="1">{"'Sheet1'!$L$16"}</definedName>
    <definedName name="_e7" localSheetId="0" hidden="1">{"'Sheet1'!$L$16"}</definedName>
    <definedName name="_e7" hidden="1">{"'Sheet1'!$L$16"}</definedName>
    <definedName name="_e8" localSheetId="0" hidden="1">{#N/A,#N/A,FALSE,"Chi tiÆt"}</definedName>
    <definedName name="_e8" hidden="1">{#N/A,#N/A,FALSE,"Chi tiÆt"}</definedName>
    <definedName name="_F1" localSheetId="0" hidden="1">{"'Sheet1'!$L$16"}</definedName>
    <definedName name="_F1" hidden="1">{"'Sheet1'!$L$16"}</definedName>
    <definedName name="_f2" localSheetId="0" hidden="1">{"'Sheet1'!$L$16"}</definedName>
    <definedName name="_f2" hidden="1">{"'Sheet1'!$L$16"}</definedName>
    <definedName name="_f3" localSheetId="0" hidden="1">{"'Sheet1'!$L$16"}</definedName>
    <definedName name="_f3" hidden="1">{"'Sheet1'!$L$16"}</definedName>
    <definedName name="_f4" localSheetId="0" hidden="1">{"'Sheet1'!$L$16"}</definedName>
    <definedName name="_f4" hidden="1">{"'Sheet1'!$L$16"}</definedName>
    <definedName name="_f5" localSheetId="0" hidden="1">{"'Sheet1'!$L$16"}</definedName>
    <definedName name="_f5" hidden="1">{"'Sheet1'!$L$16"}</definedName>
    <definedName name="_f5_1" localSheetId="0" hidden="1">{"'Sheet1'!$L$16"}</definedName>
    <definedName name="_f5_1" hidden="1">{"'Sheet1'!$L$16"}</definedName>
    <definedName name="_f6" localSheetId="0" hidden="1">{"'Sheet1'!$L$16"}</definedName>
    <definedName name="_f6" hidden="1">{"'Sheet1'!$L$16"}</definedName>
    <definedName name="_f7" localSheetId="0" hidden="1">{"'Sheet1'!$L$16"}</definedName>
    <definedName name="_f7" hidden="1">{"'Sheet1'!$L$16"}</definedName>
    <definedName name="_f8" localSheetId="0" hidden="1">{#N/A,#N/A,FALSE,"Chi tiÆt"}</definedName>
    <definedName name="_f8" hidden="1">{#N/A,#N/A,FALSE,"Chi tiÆt"}</definedName>
    <definedName name="_f9" localSheetId="0" hidden="1">{#N/A,#N/A,FALSE,"Chi tiÆt"}</definedName>
    <definedName name="_f9" hidden="1">{#N/A,#N/A,FALSE,"Chi tiÆt"}</definedName>
    <definedName name="_fd4" hidden="1">#REF!</definedName>
    <definedName name="_Fill" localSheetId="0" hidden="1">#REF!</definedName>
    <definedName name="_Fill" localSheetId="1" hidden="1">#REF!</definedName>
    <definedName name="_Fill" hidden="1">#REF!</definedName>
    <definedName name="_Fill1" hidden="1">#REF!</definedName>
    <definedName name="_Fillkjhfjkhd" hidden="1">#REF!</definedName>
    <definedName name="_Filll" hidden="1">#REF!</definedName>
    <definedName name="_gg1" localSheetId="0" hidden="1">{"'Sheet1'!$L$16"}</definedName>
    <definedName name="_gg1" hidden="1">{"'Sheet1'!$L$16"}</definedName>
    <definedName name="_gg1_1" localSheetId="0" hidden="1">{"'Sheet1'!$L$16"}</definedName>
    <definedName name="_gg1_1" hidden="1">{"'Sheet1'!$L$16"}</definedName>
    <definedName name="_gg1_1_1" localSheetId="0" hidden="1">{"'Sheet1'!$L$16"}</definedName>
    <definedName name="_gg1_1_1" hidden="1">{"'Sheet1'!$L$16"}</definedName>
    <definedName name="_gg1_1_1_1" localSheetId="0" hidden="1">{"'Sheet1'!$L$16"}</definedName>
    <definedName name="_gg1_1_1_1" hidden="1">{"'Sheet1'!$L$16"}</definedName>
    <definedName name="_gg1_1_1_2" localSheetId="0" hidden="1">{"'Sheet1'!$L$16"}</definedName>
    <definedName name="_gg1_1_1_2" hidden="1">{"'Sheet1'!$L$16"}</definedName>
    <definedName name="_gg1_1_2" localSheetId="0" hidden="1">{"'Sheet1'!$L$16"}</definedName>
    <definedName name="_gg1_1_2" hidden="1">{"'Sheet1'!$L$16"}</definedName>
    <definedName name="_gg1_1_3" localSheetId="0" hidden="1">{"'Sheet1'!$L$16"}</definedName>
    <definedName name="_gg1_1_3" hidden="1">{"'Sheet1'!$L$16"}</definedName>
    <definedName name="_gg1_2" localSheetId="0" hidden="1">{"'Sheet1'!$L$16"}</definedName>
    <definedName name="_gg1_2" hidden="1">{"'Sheet1'!$L$16"}</definedName>
    <definedName name="_gg1_2_1" localSheetId="0" hidden="1">{"'Sheet1'!$L$16"}</definedName>
    <definedName name="_gg1_2_1" hidden="1">{"'Sheet1'!$L$16"}</definedName>
    <definedName name="_gg1_2_2" localSheetId="0" hidden="1">{"'Sheet1'!$L$16"}</definedName>
    <definedName name="_gg1_2_2" hidden="1">{"'Sheet1'!$L$16"}</definedName>
    <definedName name="_gg1_3" localSheetId="0" hidden="1">{"'Sheet1'!$L$16"}</definedName>
    <definedName name="_gg1_3" hidden="1">{"'Sheet1'!$L$16"}</definedName>
    <definedName name="_gg1_4" localSheetId="0" hidden="1">{"'Sheet1'!$L$16"}</definedName>
    <definedName name="_gg1_4" hidden="1">{"'Sheet1'!$L$16"}</definedName>
    <definedName name="_Goi8" localSheetId="0" hidden="1">{"'Sheet1'!$L$16"}</definedName>
    <definedName name="_Goi8" hidden="1">{"'Sheet1'!$L$16"}</definedName>
    <definedName name="_gw04" localSheetId="0" hidden="1">{#N/A,#N/A,FALSE,"Aging Summary";#N/A,#N/A,FALSE,"Ratio Analysis";#N/A,#N/A,FALSE,"Test 120 Day Accts";#N/A,#N/A,FALSE,"Tickmarks"}</definedName>
    <definedName name="_gw04" hidden="1">{#N/A,#N/A,FALSE,"Aging Summary";#N/A,#N/A,FALSE,"Ratio Analysis";#N/A,#N/A,FALSE,"Test 120 Day Accts";#N/A,#N/A,FALSE,"Tickmarks"}</definedName>
    <definedName name="_h" hidden="1">#REF!</definedName>
    <definedName name="_h1" localSheetId="0" hidden="1">{"'Sheet1'!$L$16"}</definedName>
    <definedName name="_h1" hidden="1">{"'Sheet1'!$L$16"}</definedName>
    <definedName name="_h1_1" localSheetId="0" hidden="1">{"'Sheet1'!$L$16"}</definedName>
    <definedName name="_h1_1" hidden="1">{"'Sheet1'!$L$16"}</definedName>
    <definedName name="_h1_1_1" localSheetId="0" hidden="1">{"'Sheet1'!$L$16"}</definedName>
    <definedName name="_h1_1_1" hidden="1">{"'Sheet1'!$L$16"}</definedName>
    <definedName name="_h1_1_1_1" localSheetId="0" hidden="1">{"'Sheet1'!$L$16"}</definedName>
    <definedName name="_h1_1_1_1" hidden="1">{"'Sheet1'!$L$16"}</definedName>
    <definedName name="_h1_1_1_2" localSheetId="0" hidden="1">{"'Sheet1'!$L$16"}</definedName>
    <definedName name="_h1_1_1_2" hidden="1">{"'Sheet1'!$L$16"}</definedName>
    <definedName name="_h1_1_2" localSheetId="0" hidden="1">{"'Sheet1'!$L$16"}</definedName>
    <definedName name="_h1_1_2" hidden="1">{"'Sheet1'!$L$16"}</definedName>
    <definedName name="_h1_1_3" localSheetId="0" hidden="1">{"'Sheet1'!$L$16"}</definedName>
    <definedName name="_h1_1_3" hidden="1">{"'Sheet1'!$L$16"}</definedName>
    <definedName name="_h1_2" localSheetId="0" hidden="1">{"'Sheet1'!$L$16"}</definedName>
    <definedName name="_h1_2" hidden="1">{"'Sheet1'!$L$16"}</definedName>
    <definedName name="_h1_2_1" localSheetId="0" hidden="1">{"'Sheet1'!$L$16"}</definedName>
    <definedName name="_h1_2_1" hidden="1">{"'Sheet1'!$L$16"}</definedName>
    <definedName name="_h1_2_2" localSheetId="0" hidden="1">{"'Sheet1'!$L$16"}</definedName>
    <definedName name="_h1_2_2" hidden="1">{"'Sheet1'!$L$16"}</definedName>
    <definedName name="_h1_3" localSheetId="0" hidden="1">{"'Sheet1'!$L$16"}</definedName>
    <definedName name="_h1_3" hidden="1">{"'Sheet1'!$L$16"}</definedName>
    <definedName name="_h1_4" localSheetId="0" hidden="1">{"'Sheet1'!$L$16"}</definedName>
    <definedName name="_h1_4" hidden="1">{"'Sheet1'!$L$16"}</definedName>
    <definedName name="_h2" localSheetId="0" hidden="1">{"'Sheet1'!$L$16"}</definedName>
    <definedName name="_h2" hidden="1">{"'Sheet1'!$L$16"}</definedName>
    <definedName name="_h2_1" localSheetId="0" hidden="1">{"'Sheet1'!$L$16"}</definedName>
    <definedName name="_h2_1" hidden="1">{"'Sheet1'!$L$16"}</definedName>
    <definedName name="_h2_1_1" localSheetId="0" hidden="1">{"'Sheet1'!$L$16"}</definedName>
    <definedName name="_h2_1_1" hidden="1">{"'Sheet1'!$L$16"}</definedName>
    <definedName name="_h2_1_1_1" localSheetId="0" hidden="1">{"'Sheet1'!$L$16"}</definedName>
    <definedName name="_h2_1_1_1" hidden="1">{"'Sheet1'!$L$16"}</definedName>
    <definedName name="_h2_1_1_2" localSheetId="0" hidden="1">{"'Sheet1'!$L$16"}</definedName>
    <definedName name="_h2_1_1_2" hidden="1">{"'Sheet1'!$L$16"}</definedName>
    <definedName name="_h2_1_2" localSheetId="0" hidden="1">{"'Sheet1'!$L$16"}</definedName>
    <definedName name="_h2_1_2" hidden="1">{"'Sheet1'!$L$16"}</definedName>
    <definedName name="_h2_1_3" localSheetId="0" hidden="1">{"'Sheet1'!$L$16"}</definedName>
    <definedName name="_h2_1_3" hidden="1">{"'Sheet1'!$L$16"}</definedName>
    <definedName name="_h2_2" localSheetId="0" hidden="1">{"'Sheet1'!$L$16"}</definedName>
    <definedName name="_h2_2" hidden="1">{"'Sheet1'!$L$16"}</definedName>
    <definedName name="_h2_2_1" localSheetId="0" hidden="1">{"'Sheet1'!$L$16"}</definedName>
    <definedName name="_h2_2_1" hidden="1">{"'Sheet1'!$L$16"}</definedName>
    <definedName name="_h2_2_2" localSheetId="0" hidden="1">{"'Sheet1'!$L$16"}</definedName>
    <definedName name="_h2_2_2" hidden="1">{"'Sheet1'!$L$16"}</definedName>
    <definedName name="_h2_3" localSheetId="0" hidden="1">{"'Sheet1'!$L$16"}</definedName>
    <definedName name="_h2_3" hidden="1">{"'Sheet1'!$L$16"}</definedName>
    <definedName name="_h2_4" localSheetId="0" hidden="1">{"'Sheet1'!$L$16"}</definedName>
    <definedName name="_h2_4" hidden="1">{"'Sheet1'!$L$16"}</definedName>
    <definedName name="_huy1" localSheetId="0" hidden="1">{"'Sheet1'!$L$16"}</definedName>
    <definedName name="_huy1" hidden="1">{"'Sheet1'!$L$16"}</definedName>
    <definedName name="_huy1_1" localSheetId="0" hidden="1">{"'Sheet1'!$L$16"}</definedName>
    <definedName name="_huy1_1" hidden="1">{"'Sheet1'!$L$16"}</definedName>
    <definedName name="_huy1_1_1" localSheetId="0" hidden="1">{"'Sheet1'!$L$16"}</definedName>
    <definedName name="_huy1_1_1" hidden="1">{"'Sheet1'!$L$16"}</definedName>
    <definedName name="_huy1_1_1_1" localSheetId="0" hidden="1">{"'Sheet1'!$L$16"}</definedName>
    <definedName name="_huy1_1_1_1" hidden="1">{"'Sheet1'!$L$16"}</definedName>
    <definedName name="_huy1_1_1_2" localSheetId="0" hidden="1">{"'Sheet1'!$L$16"}</definedName>
    <definedName name="_huy1_1_1_2" hidden="1">{"'Sheet1'!$L$16"}</definedName>
    <definedName name="_huy1_1_2" localSheetId="0" hidden="1">{"'Sheet1'!$L$16"}</definedName>
    <definedName name="_huy1_1_2" hidden="1">{"'Sheet1'!$L$16"}</definedName>
    <definedName name="_huy1_1_3" localSheetId="0" hidden="1">{"'Sheet1'!$L$16"}</definedName>
    <definedName name="_huy1_1_3" hidden="1">{"'Sheet1'!$L$16"}</definedName>
    <definedName name="_huy1_2" localSheetId="0" hidden="1">{"'Sheet1'!$L$16"}</definedName>
    <definedName name="_huy1_2" hidden="1">{"'Sheet1'!$L$16"}</definedName>
    <definedName name="_huy1_2_1" localSheetId="0" hidden="1">{"'Sheet1'!$L$16"}</definedName>
    <definedName name="_huy1_2_1" hidden="1">{"'Sheet1'!$L$16"}</definedName>
    <definedName name="_huy1_2_2" localSheetId="0" hidden="1">{"'Sheet1'!$L$16"}</definedName>
    <definedName name="_huy1_2_2" hidden="1">{"'Sheet1'!$L$16"}</definedName>
    <definedName name="_huy1_3" localSheetId="0" hidden="1">{"'Sheet1'!$L$16"}</definedName>
    <definedName name="_huy1_3" hidden="1">{"'Sheet1'!$L$16"}</definedName>
    <definedName name="_huy1_4" localSheetId="0" hidden="1">{"'Sheet1'!$L$16"}</definedName>
    <definedName name="_huy1_4" hidden="1">{"'Sheet1'!$L$16"}</definedName>
    <definedName name="_HUY5" localSheetId="0" hidden="1">{"'Sheet1'!$L$16"}</definedName>
    <definedName name="_HUY5" hidden="1">{"'Sheet1'!$L$16"}</definedName>
    <definedName name="_ïnfill" hidden="1">#REF!</definedName>
    <definedName name="_jkhaklhiuoa" hidden="1">#REF!</definedName>
    <definedName name="_k1" hidden="1">#REF!</definedName>
    <definedName name="_Kejghsjkhaih" hidden="1">#REF!</definedName>
    <definedName name="_Key1" localSheetId="1" hidden="1">#REF!</definedName>
    <definedName name="_Key1" hidden="1">#REF!</definedName>
    <definedName name="_Key1.1" hidden="1">#REF!</definedName>
    <definedName name="_Key1.2" hidden="1">#REF!</definedName>
    <definedName name="_Key1.3" hidden="1">#REF!</definedName>
    <definedName name="_key10" hidden="1">#REF!</definedName>
    <definedName name="_Key2" localSheetId="1" hidden="1">#REF!</definedName>
    <definedName name="_Key2" hidden="1">#REF!</definedName>
    <definedName name="_key3" hidden="1">#REF!</definedName>
    <definedName name="_Key4" hidden="1">#REF!</definedName>
    <definedName name="_key5" hidden="1">#REF!</definedName>
    <definedName name="_lan1" localSheetId="0" hidden="1">{#N/A,#N/A,TRUE,"BT M200 da 10x20"}</definedName>
    <definedName name="_lan1" hidden="1">{#N/A,#N/A,TRUE,"BT M200 da 10x20"}</definedName>
    <definedName name="_LAN3" localSheetId="0" hidden="1">{"'Sheet1'!$L$16"}</definedName>
    <definedName name="_LAN3" hidden="1">{"'Sheet1'!$L$16"}</definedName>
    <definedName name="_ld2" localSheetId="0" hidden="1">{"'Sheet1'!$L$16"}</definedName>
    <definedName name="_ld2" hidden="1">{"'Sheet1'!$L$16"}</definedName>
    <definedName name="_m1" hidden="1">#N/A</definedName>
    <definedName name="_M10" localSheetId="0" hidden="1">{"'Sheet1'!$L$16"}</definedName>
    <definedName name="_M10" hidden="1">{"'Sheet1'!$L$16"}</definedName>
    <definedName name="_M2" localSheetId="0" hidden="1">{"'Sheet1'!$L$16"}</definedName>
    <definedName name="_M2" hidden="1">{"'Sheet1'!$L$16"}</definedName>
    <definedName name="_M2_1" localSheetId="0" hidden="1">{"'Sheet1'!$L$16"}</definedName>
    <definedName name="_M2_1" hidden="1">{"'Sheet1'!$L$16"}</definedName>
    <definedName name="_M2_1_1" localSheetId="0" hidden="1">{"'Sheet1'!$L$16"}</definedName>
    <definedName name="_M2_1_1" hidden="1">{"'Sheet1'!$L$16"}</definedName>
    <definedName name="_M2_2" localSheetId="0" hidden="1">{"'Sheet1'!$L$16"}</definedName>
    <definedName name="_M2_2" hidden="1">{"'Sheet1'!$L$16"}</definedName>
    <definedName name="_mac1" localSheetId="0" hidden="1">{"'Key fig. Rpt'!$B$5:$K$94"}</definedName>
    <definedName name="_mac1" hidden="1">{"'Key fig. Rpt'!$B$5:$K$94"}</definedName>
    <definedName name="_mac1_1" localSheetId="0" hidden="1">{"'Key fig. Rpt'!$B$5:$K$94"}</definedName>
    <definedName name="_mac1_1" hidden="1">{"'Key fig. Rpt'!$B$5:$K$94"}</definedName>
    <definedName name="_MatInverse_Out" hidden="1">#REF!</definedName>
    <definedName name="_MatMult_B" hidden="1">#REF!</definedName>
    <definedName name="_n1" localSheetId="0" hidden="1">{#N/A,#N/A,FALSE,"RECONC'L";#N/A,#N/A,FALSE,"WORKCAP";#N/A,#N/A,FALSE,"RECONC'L";#N/A,#N/A,FALSE,"ACCRUAL";#N/A,#N/A,FALSE,"DEBTOR";#N/A,#N/A,FALSE,"ADMALLOC"}</definedName>
    <definedName name="_n1" hidden="1">{#N/A,#N/A,FALSE,"RECONC'L";#N/A,#N/A,FALSE,"WORKCAP";#N/A,#N/A,FALSE,"RECONC'L";#N/A,#N/A,FALSE,"ACCRUAL";#N/A,#N/A,FALSE,"DEBTOR";#N/A,#N/A,FALSE,"ADMALLOC"}</definedName>
    <definedName name="_New" hidden="1">#REF!</definedName>
    <definedName name="_new1" localSheetId="0" hidden="1">{#N/A,#N/A,FALSE,"Gesamt";#N/A,#N/A,FALSE,"Ree KG";#N/A,#N/A,FALSE,"Ree Inter";#N/A,#N/A,FALSE,"BTM";#N/A,#N/A,FALSE,"GmbH";#N/A,#N/A,FALSE,"Sonstige"}</definedName>
    <definedName name="_new1" hidden="1">{#N/A,#N/A,FALSE,"Gesamt";#N/A,#N/A,FALSE,"Ree KG";#N/A,#N/A,FALSE,"Ree Inter";#N/A,#N/A,FALSE,"BTM";#N/A,#N/A,FALSE,"GmbH";#N/A,#N/A,FALSE,"Sonstige"}</definedName>
    <definedName name="_new2" localSheetId="0" hidden="1">{"'Sheet1'!$L$16"}</definedName>
    <definedName name="_new2" hidden="1">{"'Sheet1'!$L$16"}</definedName>
    <definedName name="_new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new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new4"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new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NGA04" localSheetId="0" hidden="1">{"'Sheet1'!$L$16"}</definedName>
    <definedName name="_NGA04" hidden="1">{"'Sheet1'!$L$16"}</definedName>
    <definedName name="_NS02" localSheetId="0" hidden="1">{"'Sheet1'!$L$16"}</definedName>
    <definedName name="_NS02" hidden="1">{"'Sheet1'!$L$16"}</definedName>
    <definedName name="_NS03" localSheetId="0" hidden="1">{"'Sheet1'!$L$16"}</definedName>
    <definedName name="_NS03" hidden="1">{"'Sheet1'!$L$16"}</definedName>
    <definedName name="_NSO2" localSheetId="0" hidden="1">{"'Sheet1'!$L$16"}</definedName>
    <definedName name="_NSO2" hidden="1">{"'Sheet1'!$L$16"}</definedName>
    <definedName name="_NSO2_1" localSheetId="0" hidden="1">{"'Sheet1'!$L$16"}</definedName>
    <definedName name="_NSO2_1" hidden="1">{"'Sheet1'!$L$16"}</definedName>
    <definedName name="_NSO2_1_1" localSheetId="0" hidden="1">{"'Sheet1'!$L$16"}</definedName>
    <definedName name="_NSO2_1_1" hidden="1">{"'Sheet1'!$L$16"}</definedName>
    <definedName name="_NSO2_1_1_1" localSheetId="0" hidden="1">{"'Sheet1'!$L$16"}</definedName>
    <definedName name="_NSO2_1_1_1" hidden="1">{"'Sheet1'!$L$16"}</definedName>
    <definedName name="_NSO2_1_1_1_1" localSheetId="0" hidden="1">{"'Sheet1'!$L$16"}</definedName>
    <definedName name="_NSO2_1_1_1_1" hidden="1">{"'Sheet1'!$L$16"}</definedName>
    <definedName name="_NSO2_1_1_1_1_1" localSheetId="0" hidden="1">{"'Sheet1'!$L$16"}</definedName>
    <definedName name="_NSO2_1_1_1_1_1" hidden="1">{"'Sheet1'!$L$16"}</definedName>
    <definedName name="_NSO2_1_1_1_1_2" localSheetId="0" hidden="1">{"'Sheet1'!$L$16"}</definedName>
    <definedName name="_NSO2_1_1_1_1_2" hidden="1">{"'Sheet1'!$L$16"}</definedName>
    <definedName name="_NSO2_1_1_1_2" localSheetId="0" hidden="1">{"'Sheet1'!$L$16"}</definedName>
    <definedName name="_NSO2_1_1_1_2" hidden="1">{"'Sheet1'!$L$16"}</definedName>
    <definedName name="_NSO2_1_1_1_3" localSheetId="0" hidden="1">{"'Sheet1'!$L$16"}</definedName>
    <definedName name="_NSO2_1_1_1_3" hidden="1">{"'Sheet1'!$L$16"}</definedName>
    <definedName name="_NSO2_1_1_2" localSheetId="0" hidden="1">{"'Sheet1'!$L$16"}</definedName>
    <definedName name="_NSO2_1_1_2" hidden="1">{"'Sheet1'!$L$16"}</definedName>
    <definedName name="_NSO2_1_1_2_1" localSheetId="0" hidden="1">{"'Sheet1'!$L$16"}</definedName>
    <definedName name="_NSO2_1_1_2_1" hidden="1">{"'Sheet1'!$L$16"}</definedName>
    <definedName name="_NSO2_1_1_2_2" localSheetId="0" hidden="1">{"'Sheet1'!$L$16"}</definedName>
    <definedName name="_NSO2_1_1_2_2" hidden="1">{"'Sheet1'!$L$16"}</definedName>
    <definedName name="_NSO2_1_1_3" localSheetId="0" hidden="1">{"'Sheet1'!$L$16"}</definedName>
    <definedName name="_NSO2_1_1_3" hidden="1">{"'Sheet1'!$L$16"}</definedName>
    <definedName name="_NSO2_1_1_3_1" localSheetId="0" hidden="1">{"'Sheet1'!$L$16"}</definedName>
    <definedName name="_NSO2_1_1_3_1" hidden="1">{"'Sheet1'!$L$16"}</definedName>
    <definedName name="_NSO2_1_1_3_2" localSheetId="0" hidden="1">{"'Sheet1'!$L$16"}</definedName>
    <definedName name="_NSO2_1_1_3_2" hidden="1">{"'Sheet1'!$L$16"}</definedName>
    <definedName name="_NSO2_1_1_4" localSheetId="0" hidden="1">{"'Sheet1'!$L$16"}</definedName>
    <definedName name="_NSO2_1_1_4" hidden="1">{"'Sheet1'!$L$16"}</definedName>
    <definedName name="_NSO2_1_1_5" localSheetId="0" hidden="1">{"'Sheet1'!$L$16"}</definedName>
    <definedName name="_NSO2_1_1_5" hidden="1">{"'Sheet1'!$L$16"}</definedName>
    <definedName name="_NSO2_1_2" localSheetId="0" hidden="1">{"'Sheet1'!$L$16"}</definedName>
    <definedName name="_NSO2_1_2" hidden="1">{"'Sheet1'!$L$16"}</definedName>
    <definedName name="_NSO2_1_2_1" localSheetId="0" hidden="1">{"'Sheet1'!$L$16"}</definedName>
    <definedName name="_NSO2_1_2_1" hidden="1">{"'Sheet1'!$L$16"}</definedName>
    <definedName name="_NSO2_1_2_2" localSheetId="0" hidden="1">{"'Sheet1'!$L$16"}</definedName>
    <definedName name="_NSO2_1_2_2" hidden="1">{"'Sheet1'!$L$16"}</definedName>
    <definedName name="_NSO2_1_3" localSheetId="0" hidden="1">{"'Sheet1'!$L$16"}</definedName>
    <definedName name="_NSO2_1_3" hidden="1">{"'Sheet1'!$L$16"}</definedName>
    <definedName name="_NSO2_1_3_1" localSheetId="0" hidden="1">{"'Sheet1'!$L$16"}</definedName>
    <definedName name="_NSO2_1_3_1" hidden="1">{"'Sheet1'!$L$16"}</definedName>
    <definedName name="_NSO2_1_3_2" localSheetId="0" hidden="1">{"'Sheet1'!$L$16"}</definedName>
    <definedName name="_NSO2_1_3_2" hidden="1">{"'Sheet1'!$L$16"}</definedName>
    <definedName name="_NSO2_1_4" localSheetId="0" hidden="1">{"'Sheet1'!$L$16"}</definedName>
    <definedName name="_NSO2_1_4" hidden="1">{"'Sheet1'!$L$16"}</definedName>
    <definedName name="_NSO2_1_5" localSheetId="0" hidden="1">{"'Sheet1'!$L$16"}</definedName>
    <definedName name="_NSO2_1_5" hidden="1">{"'Sheet1'!$L$16"}</definedName>
    <definedName name="_NSO2_2" localSheetId="0" hidden="1">{"'Sheet1'!$L$16"}</definedName>
    <definedName name="_NSO2_2" hidden="1">{"'Sheet1'!$L$16"}</definedName>
    <definedName name="_NSO2_2_1" localSheetId="0" hidden="1">{"'Sheet1'!$L$16"}</definedName>
    <definedName name="_NSO2_2_1" hidden="1">{"'Sheet1'!$L$16"}</definedName>
    <definedName name="_NSO2_2_2" localSheetId="0" hidden="1">{"'Sheet1'!$L$16"}</definedName>
    <definedName name="_NSO2_2_2" hidden="1">{"'Sheet1'!$L$16"}</definedName>
    <definedName name="_NSO2_3" localSheetId="0" hidden="1">{"'Sheet1'!$L$16"}</definedName>
    <definedName name="_NSO2_3" hidden="1">{"'Sheet1'!$L$16"}</definedName>
    <definedName name="_NSO2_3_1" localSheetId="0" hidden="1">{"'Sheet1'!$L$16"}</definedName>
    <definedName name="_NSO2_3_1" hidden="1">{"'Sheet1'!$L$16"}</definedName>
    <definedName name="_NSO2_3_2" localSheetId="0" hidden="1">{"'Sheet1'!$L$16"}</definedName>
    <definedName name="_NSO2_3_2" hidden="1">{"'Sheet1'!$L$16"}</definedName>
    <definedName name="_NSO2_4" localSheetId="0" hidden="1">{"'Sheet1'!$L$16"}</definedName>
    <definedName name="_NSO2_4" hidden="1">{"'Sheet1'!$L$16"}</definedName>
    <definedName name="_NSO2_4_1" localSheetId="0" hidden="1">{"'Sheet1'!$L$16"}</definedName>
    <definedName name="_NSO2_4_1" hidden="1">{"'Sheet1'!$L$16"}</definedName>
    <definedName name="_NSO2_4_2" localSheetId="0" hidden="1">{"'Sheet1'!$L$16"}</definedName>
    <definedName name="_NSO2_4_2" hidden="1">{"'Sheet1'!$L$16"}</definedName>
    <definedName name="_NSO2_5" localSheetId="0" hidden="1">{"'Sheet1'!$L$16"}</definedName>
    <definedName name="_NSO2_5" hidden="1">{"'Sheet1'!$L$16"}</definedName>
    <definedName name="_NSO2_5_1" localSheetId="0" hidden="1">{"'Sheet1'!$L$16"}</definedName>
    <definedName name="_NSO2_5_1" hidden="1">{"'Sheet1'!$L$16"}</definedName>
    <definedName name="_NSO2_5_2" localSheetId="0" hidden="1">{"'Sheet1'!$L$16"}</definedName>
    <definedName name="_NSO2_5_2" hidden="1">{"'Sheet1'!$L$16"}</definedName>
    <definedName name="_NSO3" localSheetId="0" hidden="1">{"'Sheet1'!$L$16"}</definedName>
    <definedName name="_NSO3" hidden="1">{"'Sheet1'!$L$16"}</definedName>
    <definedName name="_nso3_1" localSheetId="0" hidden="1">{"'Sheet1'!$L$16"}</definedName>
    <definedName name="_nso3_1" hidden="1">{"'Sheet1'!$L$16"}</definedName>
    <definedName name="_nso3_1_1" localSheetId="0" hidden="1">{"'Sheet1'!$L$16"}</definedName>
    <definedName name="_nso3_1_1" hidden="1">{"'Sheet1'!$L$16"}</definedName>
    <definedName name="_nso3_1_1_1" localSheetId="0" hidden="1">{"'Sheet1'!$L$16"}</definedName>
    <definedName name="_nso3_1_1_1" hidden="1">{"'Sheet1'!$L$16"}</definedName>
    <definedName name="_nso3_1_1_2" localSheetId="0" hidden="1">{"'Sheet1'!$L$16"}</definedName>
    <definedName name="_nso3_1_1_2" hidden="1">{"'Sheet1'!$L$16"}</definedName>
    <definedName name="_nso3_1_2" localSheetId="0" hidden="1">{"'Sheet1'!$L$16"}</definedName>
    <definedName name="_nso3_1_2" hidden="1">{"'Sheet1'!$L$16"}</definedName>
    <definedName name="_nso3_1_3" localSheetId="0" hidden="1">{"'Sheet1'!$L$16"}</definedName>
    <definedName name="_nso3_1_3" hidden="1">{"'Sheet1'!$L$16"}</definedName>
    <definedName name="_nso3_2" localSheetId="0" hidden="1">{"'Sheet1'!$L$16"}</definedName>
    <definedName name="_nso3_2" hidden="1">{"'Sheet1'!$L$16"}</definedName>
    <definedName name="_nso3_2_1" localSheetId="0" hidden="1">{"'Sheet1'!$L$16"}</definedName>
    <definedName name="_nso3_2_1" hidden="1">{"'Sheet1'!$L$16"}</definedName>
    <definedName name="_nso3_2_2" localSheetId="0" hidden="1">{"'Sheet1'!$L$16"}</definedName>
    <definedName name="_nso3_2_2" hidden="1">{"'Sheet1'!$L$16"}</definedName>
    <definedName name="_nso3_3" localSheetId="0" hidden="1">{"'Sheet1'!$L$16"}</definedName>
    <definedName name="_nso3_3" hidden="1">{"'Sheet1'!$L$16"}</definedName>
    <definedName name="_nso3_4" localSheetId="0" hidden="1">{"'Sheet1'!$L$16"}</definedName>
    <definedName name="_nso3_4" hidden="1">{"'Sheet1'!$L$16"}</definedName>
    <definedName name="_O100" hidden="1">#REF!</definedName>
    <definedName name="_Order1" hidden="1">255</definedName>
    <definedName name="_Order2" hidden="1">255</definedName>
    <definedName name="_Order3" hidden="1">255</definedName>
    <definedName name="_PA3" localSheetId="0" hidden="1">{"'Sheet1'!$L$16"}</definedName>
    <definedName name="_PA3" hidden="1">{"'Sheet1'!$L$16"}</definedName>
    <definedName name="_PA3_1" localSheetId="0" hidden="1">{"'Sheet1'!$L$16"}</definedName>
    <definedName name="_PA3_1" hidden="1">{"'Sheet1'!$L$16"}</definedName>
    <definedName name="_PA3_1_1" localSheetId="0" hidden="1">{"'Sheet1'!$L$16"}</definedName>
    <definedName name="_PA3_1_1" hidden="1">{"'Sheet1'!$L$16"}</definedName>
    <definedName name="_PA3_1_1_1" localSheetId="0" hidden="1">{"'Sheet1'!$L$16"}</definedName>
    <definedName name="_PA3_1_1_1" hidden="1">{"'Sheet1'!$L$16"}</definedName>
    <definedName name="_PA3_1_1_2" localSheetId="0" hidden="1">{"'Sheet1'!$L$16"}</definedName>
    <definedName name="_PA3_1_1_2" hidden="1">{"'Sheet1'!$L$16"}</definedName>
    <definedName name="_PA3_1_2" localSheetId="0" hidden="1">{"'Sheet1'!$L$16"}</definedName>
    <definedName name="_PA3_1_2" hidden="1">{"'Sheet1'!$L$16"}</definedName>
    <definedName name="_PA3_1_3" localSheetId="0" hidden="1">{"'Sheet1'!$L$16"}</definedName>
    <definedName name="_PA3_1_3" hidden="1">{"'Sheet1'!$L$16"}</definedName>
    <definedName name="_PA3_2" localSheetId="0" hidden="1">{"'Sheet1'!$L$16"}</definedName>
    <definedName name="_PA3_2" hidden="1">{"'Sheet1'!$L$16"}</definedName>
    <definedName name="_PA3_2_1" localSheetId="0" hidden="1">{"'Sheet1'!$L$16"}</definedName>
    <definedName name="_PA3_2_1" hidden="1">{"'Sheet1'!$L$16"}</definedName>
    <definedName name="_PA3_2_2" localSheetId="0" hidden="1">{"'Sheet1'!$L$16"}</definedName>
    <definedName name="_PA3_2_2" hidden="1">{"'Sheet1'!$L$16"}</definedName>
    <definedName name="_PA3_3" localSheetId="0" hidden="1">{"'Sheet1'!$L$16"}</definedName>
    <definedName name="_PA3_3" hidden="1">{"'Sheet1'!$L$16"}</definedName>
    <definedName name="_PA3_4" localSheetId="0" hidden="1">{"'Sheet1'!$L$16"}</definedName>
    <definedName name="_PA3_4" hidden="1">{"'Sheet1'!$L$16"}</definedName>
    <definedName name="_Parse_In" hidden="1">#REF!</definedName>
    <definedName name="_Parse_Out" hidden="1">#REF!</definedName>
    <definedName name="_PJB05" localSheetId="0" hidden="1">{"'Sheet1'!$L$16"}</definedName>
    <definedName name="_PJB05" hidden="1">{"'Sheet1'!$L$16"}</definedName>
    <definedName name="_PL3" localSheetId="0" hidden="1">{"'Sheet1'!$L$16"}</definedName>
    <definedName name="_PL3" hidden="1">{"'Sheet1'!$L$16"}</definedName>
    <definedName name="_PUR6" localSheetId="0" hidden="1">{#N/A,#N/A,FALSE,"Sheet2"}</definedName>
    <definedName name="_PUR6" hidden="1">{#N/A,#N/A,FALSE,"Sheet2"}</definedName>
    <definedName name="_q1" localSheetId="0" hidden="1">{"'Sheet1'!$L$16"}</definedName>
    <definedName name="_q1" hidden="1">{"'Sheet1'!$L$16"}</definedName>
    <definedName name="_QUY3" localSheetId="0" hidden="1">{#N/A,#N/A,FALSE,"Sheet2"}</definedName>
    <definedName name="_QUY3" hidden="1">{#N/A,#N/A,FALSE,"Sheet2"}</definedName>
    <definedName name="_QUY4" localSheetId="0" hidden="1">{"'Sheet1'!$L$16"}</definedName>
    <definedName name="_QUY4" hidden="1">{"'Sheet1'!$L$16"}</definedName>
    <definedName name="_Regression_Int" hidden="1">1</definedName>
    <definedName name="_Regression_X" hidden="1">#REF!</definedName>
    <definedName name="_s1" localSheetId="0" hidden="1">{"'Sheet1'!$L$16"}</definedName>
    <definedName name="_s1" hidden="1">{"'Sheet1'!$L$16"}</definedName>
    <definedName name="_s2" localSheetId="0" hidden="1">{"'Sheet1'!$L$16"}</definedName>
    <definedName name="_s2" hidden="1">{"'Sheet1'!$L$16"}</definedName>
    <definedName name="_s3" localSheetId="0" hidden="1">{"'Sheet1'!$L$16"}</definedName>
    <definedName name="_s3" hidden="1">{"'Sheet1'!$L$16"}</definedName>
    <definedName name="_s4" localSheetId="0" hidden="1">{"'Sheet1'!$L$16"}</definedName>
    <definedName name="_s4" hidden="1">{"'Sheet1'!$L$16"}</definedName>
    <definedName name="_s5" localSheetId="0" hidden="1">{"'Sheet1'!$L$16"}</definedName>
    <definedName name="_s5" hidden="1">{"'Sheet1'!$L$16"}</definedName>
    <definedName name="_s6" localSheetId="0" hidden="1">{#N/A,#N/A,FALSE,"Chi tiÆt"}</definedName>
    <definedName name="_s6" hidden="1">{#N/A,#N/A,FALSE,"Chi tiÆt"}</definedName>
    <definedName name="_s7" localSheetId="0" hidden="1">{#N/A,#N/A,FALSE,"Chi tiÆt"}</definedName>
    <definedName name="_s7" hidden="1">{#N/A,#N/A,FALSE,"Chi tiÆt"}</definedName>
    <definedName name="_se1" localSheetId="0" hidden="1">{#N/A,#N/A,FALSE,"m66";#N/A,#N/A,FALSE,"m66"}</definedName>
    <definedName name="_se1" hidden="1">{#N/A,#N/A,FALSE,"m66";#N/A,#N/A,FALSE,"m66"}</definedName>
    <definedName name="_Sort" localSheetId="0" hidden="1">#REF!</definedName>
    <definedName name="_Sort" localSheetId="1" hidden="1">#REF!</definedName>
    <definedName name="_Sort" hidden="1">#REF!</definedName>
    <definedName name="_Sort1" localSheetId="0" hidden="1">#REF!</definedName>
    <definedName name="_Sort1" hidden="1">#REF!</definedName>
    <definedName name="_Sort1.1" hidden="1">#REF!</definedName>
    <definedName name="_Sort1.2" hidden="1">#REF!</definedName>
    <definedName name="_Sort1.3" hidden="1">#REF!</definedName>
    <definedName name="_sort2" hidden="1">#REF!</definedName>
    <definedName name="_sort3" hidden="1">#REF!</definedName>
    <definedName name="_T01" hidden="1">#REF!</definedName>
    <definedName name="_T04" localSheetId="0" hidden="1">{#N/A,#N/A,FALSE,"CCTV"}</definedName>
    <definedName name="_T04" hidden="1">{#N/A,#N/A,FALSE,"CCTV"}</definedName>
    <definedName name="_t1" localSheetId="0" hidden="1">{"'Sheet1'!$L$16"}</definedName>
    <definedName name="_t1" hidden="1">{"'Sheet1'!$L$16"}</definedName>
    <definedName name="_T10" localSheetId="0" hidden="1">{"'Sheet1'!$L$16"}</definedName>
    <definedName name="_T10" hidden="1">{"'Sheet1'!$L$16"}</definedName>
    <definedName name="_t2" localSheetId="0" hidden="1">{"'Sheet1'!$L$16"}</definedName>
    <definedName name="_t2" hidden="1">{"'Sheet1'!$L$16"}</definedName>
    <definedName name="_T3" localSheetId="0" hidden="1">{"'Sheet1'!$L$16"}</definedName>
    <definedName name="_T3" hidden="1">{"'Sheet1'!$L$16"}</definedName>
    <definedName name="_t4" localSheetId="0" hidden="1">{"'Sheet1'!$L$16"}</definedName>
    <definedName name="_t4" hidden="1">{"'Sheet1'!$L$16"}</definedName>
    <definedName name="_t5" localSheetId="0" hidden="1">{"'Sheet1'!$L$16"}</definedName>
    <definedName name="_t5" hidden="1">{"'Sheet1'!$L$16"}</definedName>
    <definedName name="_t6" localSheetId="0" hidden="1">{"'Sheet1'!$L$16"}</definedName>
    <definedName name="_t6" hidden="1">{"'Sheet1'!$L$16"}</definedName>
    <definedName name="_t7" localSheetId="0" hidden="1">{"'Sheet1'!$L$16"}</definedName>
    <definedName name="_t7" hidden="1">{"'Sheet1'!$L$16"}</definedName>
    <definedName name="_t8" localSheetId="0" hidden="1">{#N/A,#N/A,FALSE,"Chi tiÆt"}</definedName>
    <definedName name="_t8" hidden="1">{#N/A,#N/A,FALSE,"Chi tiÆt"}</definedName>
    <definedName name="_t9" localSheetId="0" hidden="1">{"'Sheet1'!$L$16"}</definedName>
    <definedName name="_t9" hidden="1">{"'Sheet1'!$L$16"}</definedName>
    <definedName name="_Table1_In1" hidden="1">#REF!</definedName>
    <definedName name="_Table1_In2" hidden="1">#REF!</definedName>
    <definedName name="_Table1_Out" hidden="1">#REF!</definedName>
    <definedName name="_Table2_In1" localSheetId="1" hidden="1">#REF!</definedName>
    <definedName name="_Table2_In1" hidden="1">#REF!</definedName>
    <definedName name="_Table2_In2" localSheetId="1" hidden="1">#REF!</definedName>
    <definedName name="_Table2_In2" hidden="1">#REF!</definedName>
    <definedName name="_Table2_Out" localSheetId="1" hidden="1">#REF!</definedName>
    <definedName name="_Table2_Out" hidden="1">#REF!</definedName>
    <definedName name="_Table3_In2" localSheetId="1" hidden="1">#REF!</definedName>
    <definedName name="_Table3_In2" hidden="1">#REF!</definedName>
    <definedName name="_thu1" localSheetId="0" hidden="1">{"'Sheet1'!$L$16"}</definedName>
    <definedName name="_thu1" hidden="1">{"'Sheet1'!$L$16"}</definedName>
    <definedName name="_thu1_1" localSheetId="0" hidden="1">{"'Sheet1'!$L$16"}</definedName>
    <definedName name="_thu1_1" hidden="1">{"'Sheet1'!$L$16"}</definedName>
    <definedName name="_thu1_1_1" localSheetId="0" hidden="1">{"'Sheet1'!$L$16"}</definedName>
    <definedName name="_thu1_1_1" hidden="1">{"'Sheet1'!$L$16"}</definedName>
    <definedName name="_thu1_1_1_1" localSheetId="0" hidden="1">{"'Sheet1'!$L$16"}</definedName>
    <definedName name="_thu1_1_1_1" hidden="1">{"'Sheet1'!$L$16"}</definedName>
    <definedName name="_thu1_1_1_2" localSheetId="0" hidden="1">{"'Sheet1'!$L$16"}</definedName>
    <definedName name="_thu1_1_1_2" hidden="1">{"'Sheet1'!$L$16"}</definedName>
    <definedName name="_thu1_1_2" localSheetId="0" hidden="1">{"'Sheet1'!$L$16"}</definedName>
    <definedName name="_thu1_1_2" hidden="1">{"'Sheet1'!$L$16"}</definedName>
    <definedName name="_thu1_1_3" localSheetId="0" hidden="1">{"'Sheet1'!$L$16"}</definedName>
    <definedName name="_thu1_1_3" hidden="1">{"'Sheet1'!$L$16"}</definedName>
    <definedName name="_thu1_2" localSheetId="0" hidden="1">{"'Sheet1'!$L$16"}</definedName>
    <definedName name="_thu1_2" hidden="1">{"'Sheet1'!$L$16"}</definedName>
    <definedName name="_thu1_2_1" localSheetId="0" hidden="1">{"'Sheet1'!$L$16"}</definedName>
    <definedName name="_thu1_2_1" hidden="1">{"'Sheet1'!$L$16"}</definedName>
    <definedName name="_thu1_2_2" localSheetId="0" hidden="1">{"'Sheet1'!$L$16"}</definedName>
    <definedName name="_thu1_2_2" hidden="1">{"'Sheet1'!$L$16"}</definedName>
    <definedName name="_thu1_3" localSheetId="0" hidden="1">{"'Sheet1'!$L$16"}</definedName>
    <definedName name="_thu1_3" hidden="1">{"'Sheet1'!$L$16"}</definedName>
    <definedName name="_thu1_4" localSheetId="0" hidden="1">{"'Sheet1'!$L$16"}</definedName>
    <definedName name="_thu1_4" hidden="1">{"'Sheet1'!$L$16"}</definedName>
    <definedName name="_thu2" localSheetId="0" hidden="1">{"'Sheet1'!$L$16"}</definedName>
    <definedName name="_thu2" hidden="1">{"'Sheet1'!$L$16"}</definedName>
    <definedName name="_thu2_1" localSheetId="0" hidden="1">{"'Sheet1'!$L$16"}</definedName>
    <definedName name="_thu2_1" hidden="1">{"'Sheet1'!$L$16"}</definedName>
    <definedName name="_thu2_1_1" localSheetId="0" hidden="1">{"'Sheet1'!$L$16"}</definedName>
    <definedName name="_thu2_1_1" hidden="1">{"'Sheet1'!$L$16"}</definedName>
    <definedName name="_thu2_1_1_1" localSheetId="0" hidden="1">{"'Sheet1'!$L$16"}</definedName>
    <definedName name="_thu2_1_1_1" hidden="1">{"'Sheet1'!$L$16"}</definedName>
    <definedName name="_thu2_1_1_2" localSheetId="0" hidden="1">{"'Sheet1'!$L$16"}</definedName>
    <definedName name="_thu2_1_1_2" hidden="1">{"'Sheet1'!$L$16"}</definedName>
    <definedName name="_thu2_1_2" localSheetId="0" hidden="1">{"'Sheet1'!$L$16"}</definedName>
    <definedName name="_thu2_1_2" hidden="1">{"'Sheet1'!$L$16"}</definedName>
    <definedName name="_thu2_1_3" localSheetId="0" hidden="1">{"'Sheet1'!$L$16"}</definedName>
    <definedName name="_thu2_1_3" hidden="1">{"'Sheet1'!$L$16"}</definedName>
    <definedName name="_thu2_2" localSheetId="0" hidden="1">{"'Sheet1'!$L$16"}</definedName>
    <definedName name="_thu2_2" hidden="1">{"'Sheet1'!$L$16"}</definedName>
    <definedName name="_thu2_2_1" localSheetId="0" hidden="1">{"'Sheet1'!$L$16"}</definedName>
    <definedName name="_thu2_2_1" hidden="1">{"'Sheet1'!$L$16"}</definedName>
    <definedName name="_thu2_2_2" localSheetId="0" hidden="1">{"'Sheet1'!$L$16"}</definedName>
    <definedName name="_thu2_2_2" hidden="1">{"'Sheet1'!$L$16"}</definedName>
    <definedName name="_thu2_3" localSheetId="0" hidden="1">{"'Sheet1'!$L$16"}</definedName>
    <definedName name="_thu2_3" hidden="1">{"'Sheet1'!$L$16"}</definedName>
    <definedName name="_thu2_4" localSheetId="0" hidden="1">{"'Sheet1'!$L$16"}</definedName>
    <definedName name="_thu2_4" hidden="1">{"'Sheet1'!$L$16"}</definedName>
    <definedName name="_thu4" localSheetId="0" hidden="1">{"'Sheet1'!$L$16"}</definedName>
    <definedName name="_thu4" hidden="1">{"'Sheet1'!$L$16"}</definedName>
    <definedName name="_thu4_1" localSheetId="0" hidden="1">{"'Sheet1'!$L$16"}</definedName>
    <definedName name="_thu4_1" hidden="1">{"'Sheet1'!$L$16"}</definedName>
    <definedName name="_thu4_1_1" localSheetId="0" hidden="1">{"'Sheet1'!$L$16"}</definedName>
    <definedName name="_thu4_1_1" hidden="1">{"'Sheet1'!$L$16"}</definedName>
    <definedName name="_thu4_1_1_1" localSheetId="0" hidden="1">{"'Sheet1'!$L$16"}</definedName>
    <definedName name="_thu4_1_1_1" hidden="1">{"'Sheet1'!$L$16"}</definedName>
    <definedName name="_thu4_1_1_2" localSheetId="0" hidden="1">{"'Sheet1'!$L$16"}</definedName>
    <definedName name="_thu4_1_1_2" hidden="1">{"'Sheet1'!$L$16"}</definedName>
    <definedName name="_thu4_1_2" localSheetId="0" hidden="1">{"'Sheet1'!$L$16"}</definedName>
    <definedName name="_thu4_1_2" hidden="1">{"'Sheet1'!$L$16"}</definedName>
    <definedName name="_thu4_1_3" localSheetId="0" hidden="1">{"'Sheet1'!$L$16"}</definedName>
    <definedName name="_thu4_1_3" hidden="1">{"'Sheet1'!$L$16"}</definedName>
    <definedName name="_thu4_2" localSheetId="0" hidden="1">{"'Sheet1'!$L$16"}</definedName>
    <definedName name="_thu4_2" hidden="1">{"'Sheet1'!$L$16"}</definedName>
    <definedName name="_thu4_2_1" localSheetId="0" hidden="1">{"'Sheet1'!$L$16"}</definedName>
    <definedName name="_thu4_2_1" hidden="1">{"'Sheet1'!$L$16"}</definedName>
    <definedName name="_thu4_2_2" localSheetId="0" hidden="1">{"'Sheet1'!$L$16"}</definedName>
    <definedName name="_thu4_2_2" hidden="1">{"'Sheet1'!$L$16"}</definedName>
    <definedName name="_thu4_3" localSheetId="0" hidden="1">{"'Sheet1'!$L$16"}</definedName>
    <definedName name="_thu4_3" hidden="1">{"'Sheet1'!$L$16"}</definedName>
    <definedName name="_thu4_4" localSheetId="0" hidden="1">{"'Sheet1'!$L$16"}</definedName>
    <definedName name="_thu4_4" hidden="1">{"'Sheet1'!$L$16"}</definedName>
    <definedName name="_thu5" localSheetId="0" hidden="1">{"'Sheet1'!$L$16"}</definedName>
    <definedName name="_thu5" hidden="1">{"'Sheet1'!$L$16"}</definedName>
    <definedName name="_thu5_1" localSheetId="0" hidden="1">{"'Sheet1'!$L$16"}</definedName>
    <definedName name="_thu5_1" hidden="1">{"'Sheet1'!$L$16"}</definedName>
    <definedName name="_thu5_1_1" localSheetId="0" hidden="1">{"'Sheet1'!$L$16"}</definedName>
    <definedName name="_thu5_1_1" hidden="1">{"'Sheet1'!$L$16"}</definedName>
    <definedName name="_thu5_1_1_1" localSheetId="0" hidden="1">{"'Sheet1'!$L$16"}</definedName>
    <definedName name="_thu5_1_1_1" hidden="1">{"'Sheet1'!$L$16"}</definedName>
    <definedName name="_thu5_1_1_2" localSheetId="0" hidden="1">{"'Sheet1'!$L$16"}</definedName>
    <definedName name="_thu5_1_1_2" hidden="1">{"'Sheet1'!$L$16"}</definedName>
    <definedName name="_thu5_1_2" localSheetId="0" hidden="1">{"'Sheet1'!$L$16"}</definedName>
    <definedName name="_thu5_1_2" hidden="1">{"'Sheet1'!$L$16"}</definedName>
    <definedName name="_thu5_1_3" localSheetId="0" hidden="1">{"'Sheet1'!$L$16"}</definedName>
    <definedName name="_thu5_1_3" hidden="1">{"'Sheet1'!$L$16"}</definedName>
    <definedName name="_thu5_2" localSheetId="0" hidden="1">{"'Sheet1'!$L$16"}</definedName>
    <definedName name="_thu5_2" hidden="1">{"'Sheet1'!$L$16"}</definedName>
    <definedName name="_thu5_2_1" localSheetId="0" hidden="1">{"'Sheet1'!$L$16"}</definedName>
    <definedName name="_thu5_2_1" hidden="1">{"'Sheet1'!$L$16"}</definedName>
    <definedName name="_thu5_2_2" localSheetId="0" hidden="1">{"'Sheet1'!$L$16"}</definedName>
    <definedName name="_thu5_2_2" hidden="1">{"'Sheet1'!$L$16"}</definedName>
    <definedName name="_thu5_3" localSheetId="0" hidden="1">{"'Sheet1'!$L$16"}</definedName>
    <definedName name="_thu5_3" hidden="1">{"'Sheet1'!$L$16"}</definedName>
    <definedName name="_thu5_4" localSheetId="0" hidden="1">{"'Sheet1'!$L$16"}</definedName>
    <definedName name="_thu5_4" hidden="1">{"'Sheet1'!$L$16"}</definedName>
    <definedName name="_TM2" localSheetId="0" hidden="1">{"'Sheet1'!$L$16"}</definedName>
    <definedName name="_TM2" hidden="1">{"'Sheet1'!$L$16"}</definedName>
    <definedName name="_tt3" localSheetId="0" hidden="1">{"'Sheet1'!$L$16"}</definedName>
    <definedName name="_tt3" hidden="1">{"'Sheet1'!$L$16"}</definedName>
    <definedName name="_u18" localSheetId="0" hidden="1">{"Tages_D",#N/A,FALSE,"Tagesbericht";"Tages_PL",#N/A,FALSE,"Tagesbericht"}</definedName>
    <definedName name="_u18" hidden="1">{"Tages_D",#N/A,FALSE,"Tagesbericht";"Tages_PL",#N/A,FALSE,"Tagesbericht"}</definedName>
    <definedName name="_u20" localSheetId="0" hidden="1">{"fleisch",#N/A,FALSE,"WG HK";"food",#N/A,FALSE,"WG HK";"hartwaren",#N/A,FALSE,"WG HK";"weichwaren",#N/A,FALSE,"WG HK"}</definedName>
    <definedName name="_u20" hidden="1">{"fleisch",#N/A,FALSE,"WG HK";"food",#N/A,FALSE,"WG HK";"hartwaren",#N/A,FALSE,"WG HK";"weichwaren",#N/A,FALSE,"WG HK"}</definedName>
    <definedName name="_U3" localSheetId="0" hidden="1">{#N/A,#N/A,FALSE,"Aging Summary";#N/A,#N/A,FALSE,"Ratio Analysis";#N/A,#N/A,FALSE,"Test 120 Day Accts";#N/A,#N/A,FALSE,"Tickmarks"}</definedName>
    <definedName name="_U3" hidden="1">{#N/A,#N/A,FALSE,"Aging Summary";#N/A,#N/A,FALSE,"Ratio Analysis";#N/A,#N/A,FALSE,"Test 120 Day Accts";#N/A,#N/A,FALSE,"Tickmarks"}</definedName>
    <definedName name="_uyu6" localSheetId="0" hidden="1">BlankMacro1</definedName>
    <definedName name="_uyu6" hidden="1">BlankMacro1</definedName>
    <definedName name="_w2" localSheetId="0" hidden="1">{"'Sheet1'!$L$16"}</definedName>
    <definedName name="_w2" hidden="1">{"'Sheet1'!$L$16"}</definedName>
    <definedName name="_w3" localSheetId="0" hidden="1">{"'Sheet1'!$L$16"}</definedName>
    <definedName name="_w3" hidden="1">{"'Sheet1'!$L$16"}</definedName>
    <definedName name="_w4" localSheetId="0" hidden="1">{"'Sheet1'!$L$16"}</definedName>
    <definedName name="_w4" hidden="1">{"'Sheet1'!$L$16"}</definedName>
    <definedName name="_w5" localSheetId="0" hidden="1">{"'Sheet1'!$L$16"}</definedName>
    <definedName name="_w5" hidden="1">{"'Sheet1'!$L$16"}</definedName>
    <definedName name="_w6" localSheetId="0" hidden="1">{#N/A,#N/A,FALSE,"Chi tiÆt"}</definedName>
    <definedName name="_w6" hidden="1">{#N/A,#N/A,FALSE,"Chi tiÆt"}</definedName>
    <definedName name="_w8" localSheetId="0" hidden="1">{"'Sheet1'!$L$16"}</definedName>
    <definedName name="_w8" hidden="1">{"'Sheet1'!$L$16"}</definedName>
    <definedName name="_w9" localSheetId="0" hidden="1">{"'Sheet1'!$L$16"}</definedName>
    <definedName name="_w9" hidden="1">{"'Sheet1'!$L$16"}</definedName>
    <definedName name="_wrn1" localSheetId="0" hidden="1">{#N/A,#N/A,FALSE,"SPLIT1";#N/A,#N/A,FALSE,"SPLIT2";#N/A,#N/A,FALSE,"TELEX";#N/A,#N/A,FALSE,"TELEX"}</definedName>
    <definedName name="_wrn1" hidden="1">{#N/A,#N/A,FALSE,"SPLIT1";#N/A,#N/A,FALSE,"SPLIT2";#N/A,#N/A,FALSE,"TELEX";#N/A,#N/A,FALSE,"TELEX"}</definedName>
    <definedName name="_WW2" localSheetId="0" hidden="1">{"'Sheet1'!$L$16"}</definedName>
    <definedName name="_WW2" hidden="1">{"'Sheet1'!$L$16"}</definedName>
    <definedName name="a" localSheetId="0" hidden="1">{"mgmt forecast",#N/A,FALSE,"Mgmt Forecast";"dcf table",#N/A,FALSE,"Mgmt Forecast";"sensitivity",#N/A,FALSE,"Mgmt Forecast";"table inputs",#N/A,FALSE,"Mgmt Forecast";"calculations",#N/A,FALSE,"Mgmt Forecast"}</definedName>
    <definedName name="a" hidden="1">{"mgmt forecast",#N/A,FALSE,"Mgmt Forecast";"dcf table",#N/A,FALSE,"Mgmt Forecast";"sensitivity",#N/A,FALSE,"Mgmt Forecast";"table inputs",#N/A,FALSE,"Mgmt Forecast";"calculations",#N/A,FALSE,"Mgmt Forecast"}</definedName>
    <definedName name="â" hidden="1">#REF!</definedName>
    <definedName name="Ầ" localSheetId="0" hidden="1">{#N/A,#N/A,FALSE,"CCTV"}</definedName>
    <definedName name="Ầ" hidden="1">{#N/A,#N/A,FALSE,"CCTV"}</definedName>
    <definedName name="a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1a1" localSheetId="0" hidden="1">{"Assump",#N/A,TRUE,"Proforma";"first",#N/A,TRUE,"Proforma";"second",#N/A,TRUE,"Proforma";"lease1",#N/A,TRUE,"Proforma";"lease2",#N/A,TRUE,"Proforma"}</definedName>
    <definedName name="a1a1" hidden="1">{"Assump",#N/A,TRUE,"Proforma";"first",#N/A,TRUE,"Proforma";"second",#N/A,TRUE,"Proforma";"lease1",#N/A,TRUE,"Proforma";"lease2",#N/A,TRUE,"Proforma"}</definedName>
    <definedName name="aa" localSheetId="0" hidden="1">{"AnnualRentRoll",#N/A,FALSE,"RentRoll"}</definedName>
    <definedName name="aa" hidden="1">{"AnnualRentRoll",#N/A,FALSE,"RentRoll"}</definedName>
    <definedName name="aâ" localSheetId="0" hidden="1">{"'Sheet1'!$L$16"}</definedName>
    <definedName name="aâ" hidden="1">{"'Sheet1'!$L$16"}</definedName>
    <definedName name="aaa" localSheetId="0" hidden="1">{"AnnualRentRoll",#N/A,FALSE,"RentRoll"}</definedName>
    <definedName name="aaa" hidden="1">{"AnnualRentRoll",#N/A,FALSE,"RentRoll"}</definedName>
    <definedName name="AAA_DOCTOPS" hidden="1">"AAA_SET"</definedName>
    <definedName name="AAA_duser" hidden="1">"OFF"</definedName>
    <definedName name="AAAA" localSheetId="0" hidden="1">{#N/A,#N/A,FALSE,"Chi tiÆt"}</definedName>
    <definedName name="AAAA" hidden="1">{#N/A,#N/A,FALSE,"Chi tiÆt"}</definedName>
    <definedName name="aaaaa" localSheetId="0" hidden="1">{"Assump",#N/A,TRUE,"Proforma";"first",#N/A,TRUE,"Proforma";"second",#N/A,TRUE,"Proforma";"lease1",#N/A,TRUE,"Proforma";"lease2",#N/A,TRUE,"Proforma"}</definedName>
    <definedName name="aaaaa" hidden="1">{"Assump",#N/A,TRUE,"Proforma";"first",#N/A,TRUE,"Proforma";"second",#N/A,TRUE,"Proforma";"lease1",#N/A,TRUE,"Proforma";"lease2",#N/A,TRUE,"Proforma"}</definedName>
    <definedName name="aaaaaa" hidden="1">#REF!</definedName>
    <definedName name="aaaaaaa" localSheetId="0" hidden="1">{"Outflow 1",#N/A,FALSE,"Outflows-Inflows";"Outflow 2",#N/A,FALSE,"Outflows-Inflows";"Inflow 1",#N/A,FALSE,"Outflows-Inflows";"Inflow 2",#N/A,FALSE,"Outflows-Inflows"}</definedName>
    <definedName name="aaaaaaa" hidden="1">{"Outflow 1",#N/A,FALSE,"Outflows-Inflows";"Outflow 2",#N/A,FALSE,"Outflows-Inflows";"Inflow 1",#N/A,FALSE,"Outflows-Inflows";"Inflow 2",#N/A,FALSE,"Outflows-Inflows"}</definedName>
    <definedName name="AAAAAAAA" localSheetId="0" hidden="1">{"Outflow 1",#N/A,FALSE,"Outflows-Inflows";"Outflow 2",#N/A,FALSE,"Outflows-Inflows";"Inflow 1",#N/A,FALSE,"Outflows-Inflows";"Inflow 2",#N/A,FALSE,"Outflows-Inflows"}</definedName>
    <definedName name="AAAAAAAA" hidden="1">{"Outflow 1",#N/A,FALSE,"Outflows-Inflows";"Outflow 2",#N/A,FALSE,"Outflows-Inflows";"Inflow 1",#N/A,FALSE,"Outflows-Inflows";"Inflow 2",#N/A,FALSE,"Outflows-Inflows"}</definedName>
    <definedName name="aaaaaaaaa" hidden="1">#REF!</definedName>
    <definedName name="AAAAAAAAAAAAA" hidden="1">#REF!</definedName>
    <definedName name="aaaaaaaaaaaaaaaa" localSheetId="0" hidden="1">{0}</definedName>
    <definedName name="aaaaaaaaaaaaaaaa" hidden="1">{0}</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bb" localSheetId="0" hidden="1">{#N/A,#N/A,FALSE,"Projections";#N/A,#N/A,FALSE,"Multiples Valuation";#N/A,#N/A,FALSE,"LBO";#N/A,#N/A,FALSE,"Multiples_Sensitivity";#N/A,#N/A,FALSE,"Summary"}</definedName>
    <definedName name="aabb" hidden="1">{#N/A,#N/A,FALSE,"Projections";#N/A,#N/A,FALSE,"Multiples Valuation";#N/A,#N/A,FALSE,"LBO";#N/A,#N/A,FALSE,"Multiples_Sensitivity";#N/A,#N/A,FALSE,"Summary"}</definedName>
    <definedName name="aad" localSheetId="0" hidden="1">{"'매출계획'!$D$2"}</definedName>
    <definedName name="aad" hidden="1">{"'매출계획'!$D$2"}</definedName>
    <definedName name="aasd"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aasdfa" localSheetId="0" hidden="1">{"rtn",#N/A,FALSE,"RTN";"tables",#N/A,FALSE,"RTN";"cf",#N/A,FALSE,"CF";"stats",#N/A,FALSE,"Stats";"prop",#N/A,FALSE,"Prop"}</definedName>
    <definedName name="aasdfa" hidden="1">{"rtn",#N/A,FALSE,"RTN";"tables",#N/A,FALSE,"RTN";"cf",#N/A,FALSE,"CF";"stats",#N/A,FALSE,"Stats";"prop",#N/A,FALSE,"Prop"}</definedName>
    <definedName name="aassd" localSheetId="0" hidden="1">{#N/A,#N/A,FALSE,"SPLIT1";#N/A,#N/A,FALSE,"SPLIT2";#N/A,#N/A,FALSE,"TELEX";#N/A,#N/A,FALSE,"TELEX";#N/A,#N/A,FALSE,"VCB";#N/A,#N/A,FALSE,"VCB"}</definedName>
    <definedName name="aassd" hidden="1">{#N/A,#N/A,FALSE,"SPLIT1";#N/A,#N/A,FALSE,"SPLIT2";#N/A,#N/A,FALSE,"TELEX";#N/A,#N/A,FALSE,"TELEX";#N/A,#N/A,FALSE,"VCB";#N/A,#N/A,FALSE,"VCB"}</definedName>
    <definedName name="aawe" localSheetId="0" hidden="1">{"weichwaren",#N/A,FALSE,"Liste 1";"hartwaren",#N/A,FALSE,"Liste 1";"food",#N/A,FALSE,"Liste 1";"fleisch",#N/A,FALSE,"Liste 1"}</definedName>
    <definedName name="aawe" hidden="1">{"weichwaren",#N/A,FALSE,"Liste 1";"hartwaren",#N/A,FALSE,"Liste 1";"food",#N/A,FALSE,"Liste 1";"fleisch",#N/A,FALSE,"Liste 1"}</definedName>
    <definedName name="aaww" localSheetId="0" hidden="1">{"weichwaren",#N/A,FALSE,"Liste 1";"hartwaren",#N/A,FALSE,"Liste 1";"food",#N/A,FALSE,"Liste 1";"fleisch",#N/A,FALSE,"Liste 1"}</definedName>
    <definedName name="aaww" hidden="1">{"weichwaren",#N/A,FALSE,"Liste 1";"hartwaren",#N/A,FALSE,"Liste 1";"food",#N/A,FALSE,"Liste 1";"fleisch",#N/A,FALSE,"Liste 1"}</definedName>
    <definedName name="abc" localSheetId="0" hidden="1">{"'매출계획'!$D$2"}</definedName>
    <definedName name="abc" hidden="1">{"'매출계획'!$D$2"}</definedName>
    <definedName name="ABC_1" localSheetId="0" hidden="1">{"'Sheet1'!$L$16"}</definedName>
    <definedName name="ABC_1" hidden="1">{"'Sheet1'!$L$16"}</definedName>
    <definedName name="ac" hidden="1">#REF!</definedName>
    <definedName name="acb"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c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ccess_Button" hidden="1">"Primark_SUMMER_1998_SUMMARY_List"</definedName>
    <definedName name="AccessDatabase" hidden="1">"C:\dung\result.mdb"</definedName>
    <definedName name="Accrual" hidden="1">#REF!</definedName>
    <definedName name="ACQPRICE" localSheetId="0">#REF!</definedName>
    <definedName name="ACQPRICE">#REF!</definedName>
    <definedName name="ad"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ad"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ád" localSheetId="0" hidden="1">{"'Sheet1'!$L$16"}</definedName>
    <definedName name="ád" hidden="1">{"'Sheet1'!$L$16"}</definedName>
    <definedName name="àd" localSheetId="0" hidden="1">{"Offgrid",#N/A,FALSE,"OFFGRID";"Region",#N/A,FALSE,"REGION";"Offgrid -2",#N/A,FALSE,"OFFGRID";"WTP",#N/A,FALSE,"WTP";"WTP -2",#N/A,FALSE,"WTP";"Project",#N/A,FALSE,"PROJECT";"Summary -2",#N/A,FALSE,"SUMMARY"}</definedName>
    <definedName name="àd" hidden="1">{"Offgrid",#N/A,FALSE,"OFFGRID";"Region",#N/A,FALSE,"REGION";"Offgrid -2",#N/A,FALSE,"OFFGRID";"WTP",#N/A,FALSE,"WTP";"WTP -2",#N/A,FALSE,"WTP";"Project",#N/A,FALSE,"PROJECT";"Summary -2",#N/A,FALSE,"SUMMARY"}</definedName>
    <definedName name="ADAS" localSheetId="0" hidden="1">{"'매출계획'!$D$2"}</definedName>
    <definedName name="ADAS" hidden="1">{"'매출계획'!$D$2"}</definedName>
    <definedName name="ADC" localSheetId="0" hidden="1">{"'매출계획'!$D$2"}</definedName>
    <definedName name="ADC" hidden="1">{"'매출계획'!$D$2"}</definedName>
    <definedName name="add" hidden="1">#REF!</definedName>
    <definedName name="adead" localSheetId="0" hidden="1">{"'Sheet1'!$L$16"}</definedName>
    <definedName name="adead" hidden="1">{"'Sheet1'!$L$16"}</definedName>
    <definedName name="ÁDF" localSheetId="0" hidden="1">{#N/A,#N/A,FALSE,"CCTV"}</definedName>
    <definedName name="ÁDF" hidden="1">{#N/A,#N/A,FALSE,"CCTV"}</definedName>
    <definedName name="adfa" localSheetId="0" hidden="1">{"cap_structure",#N/A,FALSE,"Graph-Mkt Cap";"price",#N/A,FALSE,"Graph-Price";"ebit",#N/A,FALSE,"Graph-EBITDA";"ebitda",#N/A,FALSE,"Graph-EBITDA"}</definedName>
    <definedName name="adfa" hidden="1">{"cap_structure",#N/A,FALSE,"Graph-Mkt Cap";"price",#N/A,FALSE,"Graph-Price";"ebit",#N/A,FALSE,"Graph-EBITDA";"ebitda",#N/A,FALSE,"Graph-EBITDA"}</definedName>
    <definedName name="adfgga" localSheetId="0" hidden="1">{"FCB_ALL",#N/A,FALSE,"FCB"}</definedName>
    <definedName name="adfgga" hidden="1">{"FCB_ALL",#N/A,FALSE,"FCB"}</definedName>
    <definedName name="adfghsdfgas" localSheetId="0" hidden="1">{"inputs raw data",#N/A,TRUE,"INPUT"}</definedName>
    <definedName name="adfghsdfgas" hidden="1">{"inputs raw data",#N/A,TRUE,"INPUT"}</definedName>
    <definedName name="ADFHA" localSheetId="0" hidden="1">{"'Sheet1'!$L$16"}</definedName>
    <definedName name="ADFHA" hidden="1">{"'Sheet1'!$L$16"}</definedName>
    <definedName name="ADFHGADFH" localSheetId="0" hidden="1">{"'Sheet1'!$L$16"}</definedName>
    <definedName name="ADFHGADFH" hidden="1">{"'Sheet1'!$L$16"}</definedName>
    <definedName name="ADFJDGJ" localSheetId="0" hidden="1">{#N/A,#N/A,FALSE,"CCTV"}</definedName>
    <definedName name="ADFJDGJ" hidden="1">{#N/A,#N/A,FALSE,"CCTV"}</definedName>
    <definedName name="ADFWAE" localSheetId="0" hidden="1">{"summary1",#N/A,TRUE,"Comps";"summary2",#N/A,TRUE,"Comps";"summary3",#N/A,TRUE,"Comps"}</definedName>
    <definedName name="ADFWAE" hidden="1">{"summary1",#N/A,TRUE,"Comps";"summary2",#N/A,TRUE,"Comps";"summary3",#N/A,TRUE,"Comps"}</definedName>
    <definedName name="ADG" localSheetId="0" hidden="1">{"'매출계획'!$D$2"}</definedName>
    <definedName name="ADG" hidden="1">{"'매출계획'!$D$2"}</definedName>
    <definedName name="adgad"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adgad"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adn" localSheetId="0" hidden="1">{#N/A,#N/A,FALSE,"I_S";#N/A,#N/A,FALSE,"B_S";#N/A,#N/A,FALSE,"F_F"}</definedName>
    <definedName name="adn" hidden="1">{#N/A,#N/A,FALSE,"I_S";#N/A,#N/A,FALSE,"B_S";#N/A,#N/A,FALSE,"F_F"}</definedName>
    <definedName name="adqad" localSheetId="0" hidden="1">{#N/A,#N/A,FALSE,"Gesamt";#N/A,#N/A,FALSE,"Ree KG";#N/A,#N/A,FALSE,"Ree Inter";#N/A,#N/A,FALSE,"BTM";#N/A,#N/A,FALSE,"GmbH";#N/A,#N/A,FALSE,"Sonstige"}</definedName>
    <definedName name="adqad" hidden="1">{#N/A,#N/A,FALSE,"Gesamt";#N/A,#N/A,FALSE,"Ree KG";#N/A,#N/A,FALSE,"Ree Inter";#N/A,#N/A,FALSE,"BTM";#N/A,#N/A,FALSE,"GmbH";#N/A,#N/A,FALSE,"Sonstige"}</definedName>
    <definedName name="ads" localSheetId="0" hidden="1">{"inputs raw data",#N/A,TRUE,"INPUT"}</definedName>
    <definedName name="ads" hidden="1">{"inputs raw data",#N/A,TRUE,"INPUT"}</definedName>
    <definedName name="ADSFA" localSheetId="0" hidden="1">{"inputs raw data",#N/A,TRUE,"INPUT"}</definedName>
    <definedName name="ADSFA" hidden="1">{"inputs raw data",#N/A,TRUE,"INPUT"}</definedName>
    <definedName name="adw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dw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ERG" localSheetId="0" hidden="1">{"'매출계획'!$D$2"}</definedName>
    <definedName name="AERG" hidden="1">{"'매출계획'!$D$2"}</definedName>
    <definedName name="aert" localSheetId="0" hidden="1">{"'Sheet1'!$L$16"}</definedName>
    <definedName name="aert" hidden="1">{"'Sheet1'!$L$16"}</definedName>
    <definedName name="aertqet" localSheetId="0" hidden="1">{#N/A,#N/A,FALSE,"Adj Proj";#N/A,#N/A,FALSE,"Sheet1";#N/A,#N/A,FALSE,"LBO";#N/A,#N/A,FALSE,"LBOMER";#N/A,#N/A,FALSE,"WACC";#N/A,#N/A,FALSE,"DCF";#N/A,#N/A,FALSE,"DCFMER";#N/A,#N/A,FALSE,"Pooling";#N/A,#N/A,FALSE,"income";#N/A,#N/A,FALSE,"Offer"}</definedName>
    <definedName name="aertqet" hidden="1">{#N/A,#N/A,FALSE,"Adj Proj";#N/A,#N/A,FALSE,"Sheet1";#N/A,#N/A,FALSE,"LBO";#N/A,#N/A,FALSE,"LBOMER";#N/A,#N/A,FALSE,"WACC";#N/A,#N/A,FALSE,"DCF";#N/A,#N/A,FALSE,"DCFMER";#N/A,#N/A,FALSE,"Pooling";#N/A,#N/A,FALSE,"income";#N/A,#N/A,FALSE,"Offer"}</definedName>
    <definedName name="AEWEW" localSheetId="0" hidden="1">{"inputs raw data",#N/A,TRUE,"INPUT"}</definedName>
    <definedName name="AEWEW" hidden="1">{"inputs raw data",#N/A,TRUE,"INPUT"}</definedName>
    <definedName name="ÂF" localSheetId="0" hidden="1">{#N/A,#N/A,FALSE,"CCTV"}</definedName>
    <definedName name="ÂF" hidden="1">{#N/A,#N/A,FALSE,"CCTV"}</definedName>
    <definedName name="afas" hidden="1">#REF!</definedName>
    <definedName name="afgFSDFD" hidden="1">#REF!</definedName>
    <definedName name="AG" localSheetId="0" hidden="1">{"'매출계획'!$D$2"}</definedName>
    <definedName name="AG" hidden="1">{"'매출계획'!$D$2"}</definedName>
    <definedName name="ÁGADFGA" localSheetId="0" hidden="1">{#N/A,#N/A,FALSE,"CCTV"}</definedName>
    <definedName name="ÁGADFGA" hidden="1">{#N/A,#N/A,FALSE,"CCTV"}</definedName>
    <definedName name="ah"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klsdjfkádf" localSheetId="0" hidden="1">{"'Sheet1'!$L$16"}</definedName>
    <definedName name="aklsdjfkádf" hidden="1">{"'Sheet1'!$L$16"}</definedName>
    <definedName name="ạksdfh" localSheetId="0" hidden="1">{"'Sheet1'!$L$16"}</definedName>
    <definedName name="ạksdfh" hidden="1">{"'Sheet1'!$L$16"}</definedName>
    <definedName name="alc"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KFJFH" localSheetId="0" hidden="1">{#N/A,#N/A,FALSE,"CCTV"}</definedName>
    <definedName name="aLKFJFH" hidden="1">{#N/A,#N/A,FALSE,"CCTV"}</definedName>
    <definedName name="all" localSheetId="0" hidden="1">{#N/A,#N/A,FALSE,"CF Consolidated 2";#N/A,#N/A,FALSE,"Retail Assump";#N/A,#N/A,FALSE,"CF Retail";#N/A,#N/A,FALSE,"Garage Assumpt 1";#N/A,#N/A,FALSE,"Garage Op Proj";#N/A,#N/A,FALSE,"Hist I&amp;E";#N/A,#N/A,FALSE,"Rent Roll";#N/A,#N/A,FALSE,"RE Taxes";#N/A,#N/A,FALSE,"CAM - BH";#N/A,#N/A,FALSE,"Comm.Condo CAM"}</definedName>
    <definedName name="all" hidden="1">{#N/A,#N/A,FALSE,"CF Consolidated 2";#N/A,#N/A,FALSE,"Retail Assump";#N/A,#N/A,FALSE,"CF Retail";#N/A,#N/A,FALSE,"Garage Assumpt 1";#N/A,#N/A,FALSE,"Garage Op Proj";#N/A,#N/A,FALSE,"Hist I&amp;E";#N/A,#N/A,FALSE,"Rent Roll";#N/A,#N/A,FALSE,"RE Taxes";#N/A,#N/A,FALSE,"CAM - BH";#N/A,#N/A,FALSE,"Comm.Condo CAM"}</definedName>
    <definedName name="already"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lready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mortisationDesc" hidden="1">#REF!</definedName>
    <definedName name="ancd" localSheetId="0" hidden="1">{#N/A,#N/A,FALSE,"SPLIT1";#N/A,#N/A,FALSE,"SPLIT2";#N/A,#N/A,FALSE,"TELEX";#N/A,#N/A,FALSE,"TELEX";#N/A,#N/A,FALSE,"VCB";#N/A,#N/A,FALSE,"VCB"}</definedName>
    <definedName name="ancd" hidden="1">{#N/A,#N/A,FALSE,"SPLIT1";#N/A,#N/A,FALSE,"SPLIT2";#N/A,#N/A,FALSE,"TELEX";#N/A,#N/A,FALSE,"TELEX";#N/A,#N/A,FALSE,"VCB";#N/A,#N/A,FALSE,"VCB"}</definedName>
    <definedName name="anphong" localSheetId="0" hidden="1">{"'Sheet1'!$L$16"}</definedName>
    <definedName name="anphong" hidden="1">{"'Sheet1'!$L$16"}</definedName>
    <definedName name="anscount" hidden="1">2</definedName>
    <definedName name="Antoan" localSheetId="0" hidden="1">{"'Sheet1'!$L$16"}</definedName>
    <definedName name="Antoan" hidden="1">{"'Sheet1'!$L$16"}</definedName>
    <definedName name="APRDN" localSheetId="0" hidden="1">{"'Sheet1'!$L$16"}</definedName>
    <definedName name="APRDN" hidden="1">{"'Sheet1'!$L$16"}</definedName>
    <definedName name="AR_Trade" localSheetId="0" hidden="1">{#N/A,#N/A,FALSE,"Aging Summary";#N/A,#N/A,FALSE,"Ratio Analysis";#N/A,#N/A,FALSE,"Test 120 Day Accts";#N/A,#N/A,FALSE,"Tickmarks"}</definedName>
    <definedName name="AR_Trade" hidden="1">{#N/A,#N/A,FALSE,"Aging Summary";#N/A,#N/A,FALSE,"Ratio Analysis";#N/A,#N/A,FALSE,"Test 120 Day Accts";#N/A,#N/A,FALSE,"Tickmarks"}</definedName>
    <definedName name="arew" localSheetId="0" hidden="1">{"cap_structure",#N/A,FALSE,"Graph-Mkt Cap";"price",#N/A,FALSE,"Graph-Price";"ebit",#N/A,FALSE,"Graph-EBITDA";"ebitda",#N/A,FALSE,"Graph-EBITDA"}</definedName>
    <definedName name="arew" hidden="1">{"cap_structure",#N/A,FALSE,"Graph-Mkt Cap";"price",#N/A,FALSE,"Graph-Price";"ebit",#N/A,FALSE,"Graph-EBITDA";"ebitda",#N/A,FALSE,"Graph-EBITDA"}</definedName>
    <definedName name="arg" localSheetId="0" hidden="1">{"inputs raw data",#N/A,TRUE,"INPUT"}</definedName>
    <definedName name="arg" hidden="1">{"inputs raw data",#N/A,TRUE,"INPUT"}</definedName>
    <definedName name="argqe" localSheetId="0" hidden="1">{#N/A,#N/A,FALSE,"puboff";#N/A,#N/A,FALSE,"financials";#N/A,#N/A,FALSE,"valuation";#N/A,#N/A,FALSE,"split"}</definedName>
    <definedName name="argqe" hidden="1">{#N/A,#N/A,FALSE,"puboff";#N/A,#N/A,FALSE,"financials";#N/A,#N/A,FALSE,"valuation";#N/A,#N/A,FALSE,"split"}</definedName>
    <definedName name="ARO" localSheetId="0" hidden="1">{#N/A,#N/A,FALSE,"Aging Summary";#N/A,#N/A,FALSE,"Ratio Analysis";#N/A,#N/A,FALSE,"Test 120 Day Accts";#N/A,#N/A,FALSE,"Tickmarks"}</definedName>
    <definedName name="ARO" hidden="1">{#N/A,#N/A,FALSE,"Aging Summary";#N/A,#N/A,FALSE,"Ratio Analysis";#N/A,#N/A,FALSE,"Test 120 Day Accts";#N/A,#N/A,FALSE,"Tickmarks"}</definedName>
    <definedName name="ART" localSheetId="0" hidden="1">{#N/A,#N/A,FALSE,"Aging Summary";#N/A,#N/A,FALSE,"Ratio Analysis";#N/A,#N/A,FALSE,"Test 120 Day Accts";#N/A,#N/A,FALSE,"Tickmarks"}</definedName>
    <definedName name="ART" hidden="1">{#N/A,#N/A,FALSE,"Aging Summary";#N/A,#N/A,FALSE,"Ratio Analysis";#N/A,#N/A,FALSE,"Test 120 Day Accts";#N/A,#N/A,FALSE,"Tickmarks"}</definedName>
    <definedName name="as" localSheetId="0" hidden="1">{"Outflow 1",#N/A,FALSE,"Outflows-Inflows";"Outflow 2",#N/A,FALSE,"Outflows-Inflows";"Inflow 1",#N/A,FALSE,"Outflows-Inflows";"Inflow 2",#N/A,FALSE,"Outflows-Inflows"}</definedName>
    <definedName name="as" hidden="1">{"Outflow 1",#N/A,FALSE,"Outflows-Inflows";"Outflow 2",#N/A,FALSE,"Outflows-Inflows";"Inflow 1",#N/A,FALSE,"Outflows-Inflows";"Inflow 2",#N/A,FALSE,"Outflows-Inflows"}</definedName>
    <definedName name="AS2DocOpenMode" hidden="1">"AS2DocumentEdit"</definedName>
    <definedName name="AS2HasNoAutoHeaderFooter" hidden="1">" "</definedName>
    <definedName name="AS2LinkLS" hidden="1">#N/A</definedName>
    <definedName name="AS2NamedRange" hidden="1">3</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a" hidden="1">#REF!</definedName>
    <definedName name="asc" localSheetId="0" hidden="1">{"'Sheet1'!$L$16"}</definedName>
    <definedName name="asc" hidden="1">{"'Sheet1'!$L$16"}</definedName>
    <definedName name="asd" hidden="1">#REF!</definedName>
    <definedName name="ASDA" localSheetId="0" hidden="1">{#N/A,#N/A,FALSE,"CCTV"}</definedName>
    <definedName name="ASDA" hidden="1">{#N/A,#N/A,FALSE,"CCTV"}</definedName>
    <definedName name="asdadasd" hidden="1">#REF!</definedName>
    <definedName name="asdasdas" localSheetId="0" hidden="1">{#N/A,#N/A,FALSE,"Sheet2"}</definedName>
    <definedName name="asdasdas" hidden="1">{#N/A,#N/A,FALSE,"Sheet2"}</definedName>
    <definedName name="asdasdasd" hidden="1">#REF!</definedName>
    <definedName name="asdasddfguer" hidden="1">#REF!</definedName>
    <definedName name="asdcad" localSheetId="0" hidden="1">{#N/A,#N/A,FALSE,"CCTV"}</definedName>
    <definedName name="asdcad" hidden="1">{#N/A,#N/A,FALSE,"CCTV"}</definedName>
    <definedName name="asdf" localSheetId="0" hidden="1">{#N/A,#N/A,FALSE,"SPLIT1";#N/A,#N/A,FALSE,"SPLIT2";#N/A,#N/A,FALSE,"TELEX";#N/A,#N/A,FALSE,"TELEX";#N/A,#N/A,FALSE,"VCB";#N/A,#N/A,FALSE,"VCB"}</definedName>
    <definedName name="asdf" hidden="1">{#N/A,#N/A,FALSE,"SPLIT1";#N/A,#N/A,FALSE,"SPLIT2";#N/A,#N/A,FALSE,"TELEX";#N/A,#N/A,FALSE,"TELEX";#N/A,#N/A,FALSE,"VCB";#N/A,#N/A,FALSE,"VCB"}</definedName>
    <definedName name="asdfadf" localSheetId="0" hidden="1">{#N/A,#N/A,FALSE,"Index";#N/A,#N/A,FALSE,"inc stmt ";#N/A,#N/A,FALSE,"sumry ytd";#N/A,#N/A,FALSE,"sumry mon";#N/A,#N/A,FALSE,"accruals";#N/A,#N/A,FALSE,"prodsvc";#N/A,#N/A,FALSE,"CVA";#N/A,#N/A,FALSE,"balsheet";#N/A,#N/A,FALSE,"Cflow short";#N/A,#N/A,FALSE,"Cflow long"}</definedName>
    <definedName name="asdfadf" hidden="1">{#N/A,#N/A,FALSE,"Index";#N/A,#N/A,FALSE,"inc stmt ";#N/A,#N/A,FALSE,"sumry ytd";#N/A,#N/A,FALSE,"sumry mon";#N/A,#N/A,FALSE,"accruals";#N/A,#N/A,FALSE,"prodsvc";#N/A,#N/A,FALSE,"CVA";#N/A,#N/A,FALSE,"balsheet";#N/A,#N/A,FALSE,"Cflow short";#N/A,#N/A,FALSE,"Cflow long"}</definedName>
    <definedName name="asdfaf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sdfaf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sdfaqwerasdr" localSheetId="0" hidden="1">{#N/A,#N/A,FALSE,"SPLIT1";#N/A,#N/A,FALSE,"SPLIT2";#N/A,#N/A,FALSE,"TELEX";#N/A,#N/A,FALSE,"TELEX"}</definedName>
    <definedName name="asdfaqwerasdr" hidden="1">{#N/A,#N/A,FALSE,"SPLIT1";#N/A,#N/A,FALSE,"SPLIT2";#N/A,#N/A,FALSE,"TELEX";#N/A,#N/A,FALSE,"TELEX"}</definedName>
    <definedName name="asdfas" localSheetId="0" hidden="1">{"print 1.6",#N/A,FALSE,"Sheet1";"print 2.6",#N/A,FALSE,"Sheet1";"print 3.6",#N/A,FALSE,"Sheet1";"print 4.6",#N/A,FALSE,"Sheet1";"print 5.6",#N/A,FALSE,"Sheet1";"print 6.6",#N/A,FALSE,"Sheet1"}</definedName>
    <definedName name="asdfas" hidden="1">{"print 1.6",#N/A,FALSE,"Sheet1";"print 2.6",#N/A,FALSE,"Sheet1";"print 3.6",#N/A,FALSE,"Sheet1";"print 4.6",#N/A,FALSE,"Sheet1";"print 5.6",#N/A,FALSE,"Sheet1";"print 6.6",#N/A,FALSE,"Sheet1"}</definedName>
    <definedName name="asdfasaa" localSheetId="0" hidden="1">{"print 1.6",#N/A,FALSE,"Sheet1";"print 2.6",#N/A,FALSE,"Sheet1";"print 3.6",#N/A,FALSE,"Sheet1";"print 4.6",#N/A,FALSE,"Sheet1";"print 5.6",#N/A,FALSE,"Sheet1";"print 6.6",#N/A,FALSE,"Sheet1"}</definedName>
    <definedName name="asdfasaa" hidden="1">{"print 1.6",#N/A,FALSE,"Sheet1";"print 2.6",#N/A,FALSE,"Sheet1";"print 3.6",#N/A,FALSE,"Sheet1";"print 4.6",#N/A,FALSE,"Sheet1";"print 5.6",#N/A,FALSE,"Sheet1";"print 6.6",#N/A,FALSE,"Sheet1"}</definedName>
    <definedName name="asdfasd" localSheetId="0" hidden="1">{"cap_structure",#N/A,FALSE,"Graph-Mkt Cap";"price",#N/A,FALSE,"Graph-Price";"ebit",#N/A,FALSE,"Graph-EBITDA";"ebitda",#N/A,FALSE,"Graph-EBITDA"}</definedName>
    <definedName name="asdfasd" hidden="1">{"cap_structure",#N/A,FALSE,"Graph-Mkt Cap";"price",#N/A,FALSE,"Graph-Price";"ebit",#N/A,FALSE,"Graph-EBITDA";"ebitda",#N/A,FALSE,"Graph-EBITDA"}</definedName>
    <definedName name="asdfasdf" localSheetId="0" hidden="1">{"rtn",#N/A,FALSE,"RTN";"tables",#N/A,FALSE,"RTN";"cf",#N/A,FALSE,"CF";"stats",#N/A,FALSE,"Stats";"prop",#N/A,FALSE,"Prop"}</definedName>
    <definedName name="asdfasdf" hidden="1">{"rtn",#N/A,FALSE,"RTN";"tables",#N/A,FALSE,"RTN";"cf",#N/A,FALSE,"CF";"stats",#N/A,FALSE,"Stats";"prop",#N/A,FALSE,"Prop"}</definedName>
    <definedName name="asdfasdfasd" localSheetId="0" hidden="1">{"summary1",#N/A,TRUE,"Comps";"summary2",#N/A,TRUE,"Comps";"summary3",#N/A,TRUE,"Comps"}</definedName>
    <definedName name="asdfasdfasd" hidden="1">{"summary1",#N/A,TRUE,"Comps";"summary2",#N/A,TRUE,"Comps";"summary3",#N/A,TRUE,"Comps"}</definedName>
    <definedName name="asdfasdfasdf" localSheetId="0" hidden="1">{#N/A,#N/A,FALSE,"SPLIT1";#N/A,#N/A,FALSE,"SPLIT2";#N/A,#N/A,FALSE,"TELEX";#N/A,#N/A,FALSE,"TELEX";#N/A,#N/A,FALSE,"VCB";#N/A,#N/A,FALSE,"VCB"}</definedName>
    <definedName name="asdfasdfasdf" hidden="1">{#N/A,#N/A,FALSE,"SPLIT1";#N/A,#N/A,FALSE,"SPLIT2";#N/A,#N/A,FALSE,"TELEX";#N/A,#N/A,FALSE,"TELEX";#N/A,#N/A,FALSE,"VCB";#N/A,#N/A,FALSE,"VCB"}</definedName>
    <definedName name="asdfasdfasdfasdf" localSheetId="0" hidden="1">{#N/A,#N/A,FALSE,"SPLIT1";#N/A,#N/A,FALSE,"SPLIT2";#N/A,#N/A,FALSE,"TELEX";#N/A,#N/A,FALSE,"TELEX"}</definedName>
    <definedName name="asdfasdfasdfasdf" hidden="1">{#N/A,#N/A,FALSE,"SPLIT1";#N/A,#N/A,FALSE,"SPLIT2";#N/A,#N/A,FALSE,"TELEX";#N/A,#N/A,FALSE,"TELEX"}</definedName>
    <definedName name="asdfasdfasdfasdfasdf" localSheetId="0" hidden="1">{#N/A,#N/A,FALSE,"SPLIT1";#N/A,#N/A,FALSE,"SPLIT2";#N/A,#N/A,FALSE,"TELEX";#N/A,#N/A,FALSE,"TELEX";#N/A,#N/A,FALSE,"VCB";#N/A,#N/A,FALSE,"VCB"}</definedName>
    <definedName name="asdfasdfasdfasdfasdf" hidden="1">{#N/A,#N/A,FALSE,"SPLIT1";#N/A,#N/A,FALSE,"SPLIT2";#N/A,#N/A,FALSE,"TELEX";#N/A,#N/A,FALSE,"TELEX";#N/A,#N/A,FALSE,"VCB";#N/A,#N/A,FALSE,"VCB"}</definedName>
    <definedName name="asdfasdfasdfasdfq2rasdfa" localSheetId="0" hidden="1">{#N/A,#N/A,FALSE,"SPLIT1";#N/A,#N/A,FALSE,"SPLIT2";#N/A,#N/A,FALSE,"TELEX";#N/A,#N/A,FALSE,"TELEX";#N/A,#N/A,FALSE,"VCB";#N/A,#N/A,FALSE,"VCB"}</definedName>
    <definedName name="asdfasdfasdfasdfq2rasdfa" hidden="1">{#N/A,#N/A,FALSE,"SPLIT1";#N/A,#N/A,FALSE,"SPLIT2";#N/A,#N/A,FALSE,"TELEX";#N/A,#N/A,FALSE,"TELEX";#N/A,#N/A,FALSE,"VCB";#N/A,#N/A,FALSE,"VCB"}</definedName>
    <definedName name="asdfasdfasdgasgadfhadfh" localSheetId="0" hidden="1">{#N/A,#N/A,FALSE,"SPLIT1";#N/A,#N/A,FALSE,"SPLIT2";#N/A,#N/A,FALSE,"TELEX";#N/A,#N/A,FALSE,"TELEX"}</definedName>
    <definedName name="asdfasdfasdgasgadfhadfh" hidden="1">{#N/A,#N/A,FALSE,"SPLIT1";#N/A,#N/A,FALSE,"SPLIT2";#N/A,#N/A,FALSE,"TELEX";#N/A,#N/A,FALSE,"TELEX"}</definedName>
    <definedName name="asdffgggh" localSheetId="0" hidden="1">{"'Sheet1'!$L$16"}</definedName>
    <definedName name="asdffgggh" hidden="1">{"'Sheet1'!$L$16"}</definedName>
    <definedName name="asdfg" localSheetId="0" hidden="1">{"rtn",#N/A,FALSE,"RTN";"tables",#N/A,FALSE,"RTN";"cf",#N/A,FALSE,"CF";"stats",#N/A,FALSE,"Stats";"prop",#N/A,FALSE,"Prop"}</definedName>
    <definedName name="asdfg" hidden="1">{"rtn",#N/A,FALSE,"RTN";"tables",#N/A,FALSE,"RTN";"cf",#N/A,FALSE,"CF";"stats",#N/A,FALSE,"Stats";"prop",#N/A,FALSE,"Prop"}</definedName>
    <definedName name="asdfgg" localSheetId="0" hidden="1">{#N/A,#N/A,FALSE,"SPLIT1";#N/A,#N/A,FALSE,"SPLIT2";#N/A,#N/A,FALSE,"TELEX";#N/A,#N/A,FALSE,"TELEX";#N/A,#N/A,FALSE,"VCB";#N/A,#N/A,FALSE,"VCB"}</definedName>
    <definedName name="asdfgg" hidden="1">{#N/A,#N/A,FALSE,"SPLIT1";#N/A,#N/A,FALSE,"SPLIT2";#N/A,#N/A,FALSE,"TELEX";#N/A,#N/A,FALSE,"TELEX";#N/A,#N/A,FALSE,"VCB";#N/A,#N/A,FALSE,"VCB"}</definedName>
    <definedName name="asdfggg" localSheetId="0" hidden="1">{#N/A,#N/A,FALSE,"SPLIT1";#N/A,#N/A,FALSE,"SPLIT2";#N/A,#N/A,FALSE,"TELEX";#N/A,#N/A,FALSE,"TELEX";#N/A,#N/A,FALSE,"VCB";#N/A,#N/A,FALSE,"VCB"}</definedName>
    <definedName name="asdfggg" hidden="1">{#N/A,#N/A,FALSE,"SPLIT1";#N/A,#N/A,FALSE,"SPLIT2";#N/A,#N/A,FALSE,"TELEX";#N/A,#N/A,FALSE,"TELEX";#N/A,#N/A,FALSE,"VCB";#N/A,#N/A,FALSE,"VCB"}</definedName>
    <definedName name="asdsad" hidden="1">#REF!</definedName>
    <definedName name="ase" localSheetId="0" hidden="1">{"Tages_D",#N/A,FALSE,"Tagesbericht";"Tages_PL",#N/A,FALSE,"Tagesbericht"}</definedName>
    <definedName name="ase" hidden="1">{"Tages_D",#N/A,FALSE,"Tagesbericht";"Tages_PL",#N/A,FALSE,"Tagesbericht"}</definedName>
    <definedName name="ased" localSheetId="0" hidden="1">{"Tages_D",#N/A,FALSE,"Tagesbericht";"Tages_PL",#N/A,FALSE,"Tagesbericht"}</definedName>
    <definedName name="ased" hidden="1">{"Tages_D",#N/A,FALSE,"Tagesbericht";"Tages_PL",#N/A,FALSE,"Tagesbericht"}</definedName>
    <definedName name="asf" localSheetId="0" hidden="1">{"bs",#N/A,FALSE,"SCF"}</definedName>
    <definedName name="asf" hidden="1">{"bs",#N/A,FALSE,"SCF"}</definedName>
    <definedName name="asfdgsdfg" localSheetId="0" hidden="1">{"inputs raw data",#N/A,TRUE,"INPUT"}</definedName>
    <definedName name="asfdgsdfg" hidden="1">{"inputs raw data",#N/A,TRUE,"INPUT"}</definedName>
    <definedName name="asfsafs" hidden="1">#REF!</definedName>
    <definedName name="ass" localSheetId="0" hidden="1">{"print 1.6",#N/A,FALSE,"Sheet1";"print 2.6",#N/A,FALSE,"Sheet1";"print 3.6",#N/A,FALSE,"Sheet1";"print 4.6",#N/A,FALSE,"Sheet1";"print 5.6",#N/A,FALSE,"Sheet1";"print 6.6",#N/A,FALSE,"Sheet1"}</definedName>
    <definedName name="ass" hidden="1">{"print 1.6",#N/A,FALSE,"Sheet1";"print 2.6",#N/A,FALSE,"Sheet1";"print 3.6",#N/A,FALSE,"Sheet1";"print 4.6",#N/A,FALSE,"Sheet1";"print 5.6",#N/A,FALSE,"Sheet1";"print 6.6",#N/A,FALSE,"Sheet1"}</definedName>
    <definedName name="asss" localSheetId="0" hidden="1">{"rtn",#N/A,FALSE,"RTN";"tables",#N/A,FALSE,"RTN";"cf",#N/A,FALSE,"CF";"stats",#N/A,FALSE,"Stats";"prop",#N/A,FALSE,"Prop"}</definedName>
    <definedName name="asss" hidden="1">{"rtn",#N/A,FALSE,"RTN";"tables",#N/A,FALSE,"RTN";"cf",#N/A,FALSE,"CF";"stats",#N/A,FALSE,"Stats";"prop",#N/A,FALSE,"Prop"}</definedName>
    <definedName name="asv" localSheetId="0" hidden="1">{"'Sheet1'!$L$16"}</definedName>
    <definedName name="asv" hidden="1">{"'Sheet1'!$L$16"}</definedName>
    <definedName name="ASㅁㄴㄴ" localSheetId="0" hidden="1">{"'매출계획'!$D$2"}</definedName>
    <definedName name="ASㅁㄴㄴ" hidden="1">{"'매출계획'!$D$2"}</definedName>
    <definedName name="AU" localSheetId="0" hidden="1">{"'Sheet1'!$L$16"}</definedName>
    <definedName name="AU" hidden="1">{"'Sheet1'!$L$16"}</definedName>
    <definedName name="AuraStyleDefaultsReset" hidden="1">#N/A</definedName>
    <definedName name="avc"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v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WERT" localSheetId="0" hidden="1">{"'매출계획'!$D$2"}</definedName>
    <definedName name="AWERT" hidden="1">{"'매출계획'!$D$2"}</definedName>
    <definedName name="axe" localSheetId="0" hidden="1">{#N/A,#N/A,FALSE,"TS";#N/A,#N/A,FALSE,"Combo";#N/A,#N/A,FALSE,"FAIR";#N/A,#N/A,FALSE,"RBC";#N/A,#N/A,FALSE,"xxxx";#N/A,#N/A,FALSE,"A_D";#N/A,#N/A,FALSE,"WACC";#N/A,#N/A,FALSE,"DCF";#N/A,#N/A,FALSE,"LBO";#N/A,#N/A,FALSE,"AcqMults";#N/A,#N/A,FALSE,"CompMults"}</definedName>
    <definedName name="axe" hidden="1">{#N/A,#N/A,FALSE,"TS";#N/A,#N/A,FALSE,"Combo";#N/A,#N/A,FALSE,"FAIR";#N/A,#N/A,FALSE,"RBC";#N/A,#N/A,FALSE,"xxxx";#N/A,#N/A,FALSE,"A_D";#N/A,#N/A,FALSE,"WACC";#N/A,#N/A,FALSE,"DCF";#N/A,#N/A,FALSE,"LBO";#N/A,#N/A,FALSE,"AcqMults";#N/A,#N/A,FALSE,"CompMults"}</definedName>
    <definedName name="AZ" localSheetId="0" hidden="1">{"'매출계획'!$D$2"}</definedName>
    <definedName name="AZ" hidden="1">{"'매출계획'!$D$2"}</definedName>
    <definedName name="b" localSheetId="0" hidden="1">{"Assump",#N/A,TRUE,"Proforma";"first",#N/A,TRUE,"Proforma";"second",#N/A,TRUE,"Proforma";"lease1",#N/A,TRUE,"Proforma";"lease2",#N/A,TRUE,"Proforma"}</definedName>
    <definedName name="b" hidden="1">{"Assump",#N/A,TRUE,"Proforma";"first",#N/A,TRUE,"Proforma";"second",#N/A,TRUE,"Proforma";"lease1",#N/A,TRUE,"Proforma";"lease2",#N/A,TRUE,"Proforma"}</definedName>
    <definedName name="B1.1" hidden="1">#REF!</definedName>
    <definedName name="ba" localSheetId="0" hidden="1">{"'Sheet1'!$L$16"}</definedName>
    <definedName name="ba" hidden="1">{"'Sheet1'!$L$16"}</definedName>
    <definedName name="BABA" localSheetId="0" hidden="1">{"'Sheet1'!$L$16"}</definedName>
    <definedName name="BABA" hidden="1">{"'Sheet1'!$L$16"}</definedName>
    <definedName name="BadLink" localSheetId="1" hidden="1">#REF!</definedName>
    <definedName name="BadLink" hidden="1">#REF!</definedName>
    <definedName name="ban" localSheetId="0" hidden="1">{#N/A,#N/A,FALSE,"5YRASSPl - consol'd";#N/A,#N/A,FALSE,"5YRASSPl - hotel";#N/A,#N/A,FALSE,"5YRASSPl - excl htl";#N/A,#N/A,FALSE,"VarReport";#N/A,#N/A,FALSE,"Sensitivity";#N/A,#N/A,FALSE,"House View ";#N/A,#N/A,FALSE,"KPI"}</definedName>
    <definedName name="ban" hidden="1">{#N/A,#N/A,FALSE,"5YRASSPl - consol'd";#N/A,#N/A,FALSE,"5YRASSPl - hotel";#N/A,#N/A,FALSE,"5YRASSPl - excl htl";#N/A,#N/A,FALSE,"VarReport";#N/A,#N/A,FALSE,"Sensitivity";#N/A,#N/A,FALSE,"House View ";#N/A,#N/A,FALSE,"KPI"}</definedName>
    <definedName name="ban_1" localSheetId="0" hidden="1">{#N/A,#N/A,FALSE,"5YRASSPl - consol'd";#N/A,#N/A,FALSE,"5YRASSPl - hotel";#N/A,#N/A,FALSE,"5YRASSPl - excl htl";#N/A,#N/A,FALSE,"VarReport";#N/A,#N/A,FALSE,"Sensitivity";#N/A,#N/A,FALSE,"House View ";#N/A,#N/A,FALSE,"KPI"}</definedName>
    <definedName name="ban_1" hidden="1">{#N/A,#N/A,FALSE,"5YRASSPl - consol'd";#N/A,#N/A,FALSE,"5YRASSPl - hotel";#N/A,#N/A,FALSE,"5YRASSPl - excl htl";#N/A,#N/A,FALSE,"VarReport";#N/A,#N/A,FALSE,"Sensitivity";#N/A,#N/A,FALSE,"House View ";#N/A,#N/A,FALSE,"KPI"}</definedName>
    <definedName name="bank"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nk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o" localSheetId="0" hidden="1">{#N/A,#N/A,FALSE,"Chi tiÆt"}</definedName>
    <definedName name="Bao" hidden="1">{#N/A,#N/A,FALSE,"Chi tiÆt"}</definedName>
    <definedName name="baogio" localSheetId="0" hidden="1">{#N/A,#N/A,FALSE,"CCTV"}</definedName>
    <definedName name="baogio" hidden="1">{#N/A,#N/A,FALSE,"CCTV"}</definedName>
    <definedName name="BASE1" localSheetId="0" hidden="1">{#N/A,#N/A,FALSE,"CCTV"}</definedName>
    <definedName name="BASE1" hidden="1">{#N/A,#N/A,FALSE,"CCTV"}</definedName>
    <definedName name="BASE2" localSheetId="0" hidden="1">{#N/A,#N/A,FALSE,"CCTV"}</definedName>
    <definedName name="BASE2" hidden="1">{#N/A,#N/A,FALSE,"CCTV"}</definedName>
    <definedName name="bb" localSheetId="0" hidden="1">{#N/A,#N/A,FALSE,"ExitStratigy"}</definedName>
    <definedName name="bb" hidden="1">{#N/A,#N/A,FALSE,"ExitStratigy"}</definedName>
    <definedName name="bbb" localSheetId="0" hidden="1">{#N/A,#N/A,FALSE,"ExitStratigy"}</definedName>
    <definedName name="bbb" hidden="1">{#N/A,#N/A,FALSE,"ExitStratigy"}</definedName>
    <definedName name="BBBB" localSheetId="0" hidden="1">{#N/A,#N/A,FALSE,"Chi tiÆt"}</definedName>
    <definedName name="BBBB" hidden="1">{#N/A,#N/A,FALSE,"Chi tiÆt"}</definedName>
    <definedName name="bbbbb"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CV" localSheetId="0" hidden="1">{"'매출계획'!$D$2"}</definedName>
    <definedName name="BCV" hidden="1">{"'매출계획'!$D$2"}</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0"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x0017DGUEDPCFJUPUZOOLJCS2B" hidden="1">#REF!</definedName>
    <definedName name="BEx001CNWHJ5RULCSFM36ZCGJ1UH" hidden="1">#REF!</definedName>
    <definedName name="BEx004791UAJIJSN57OT7YBLNP82" hidden="1">#REF!</definedName>
    <definedName name="BEx008P2NVFDLBHL7IZ5WTMVOQ1F" hidden="1">#REF!</definedName>
    <definedName name="BEx009G00IN0JUIAQ4WE9NHTMQE2" hidden="1">#REF!</definedName>
    <definedName name="BEx00DXTY2JDVGWQKV8H7FG4SV30" hidden="1">#REF!</definedName>
    <definedName name="BEx00GHLTYRH5N2S6P78YW1CD30N" hidden="1">#REF!</definedName>
    <definedName name="BEx00JC31DY11L45SEU4B10BIN6W" hidden="1">#REF!</definedName>
    <definedName name="BEx00KZHZBHP3TDV1YMX4B19B95O" hidden="1">#REF!</definedName>
    <definedName name="BEx01HY6E3GJ66ABU5ABN26V6Q13" hidden="1">#REF!</definedName>
    <definedName name="BEx01PW5YQKEGAR8JDDI5OARYXDF" hidden="1">#REF!</definedName>
    <definedName name="BEx01XJ94SHJ1YQ7ORPW0RQGKI2H" hidden="1">#REF!</definedName>
    <definedName name="BEx02Q08R9G839Q4RFGG9026C7PX" hidden="1">#REF!</definedName>
    <definedName name="BEx02SEL3Z1QWGAHXDPUA9WLTTPS" hidden="1">#REF!</definedName>
    <definedName name="BEx02Y3KJZH5BGDM9QEZ1PVVI114" hidden="1">#REF!</definedName>
    <definedName name="BEx0313GRLLASDTVPW5DHTXHE74M" hidden="1">#REF!</definedName>
    <definedName name="BEx1F0SOZ3H5XUHXD7O01TCR8T6J" hidden="1">#REF!</definedName>
    <definedName name="BEx1F9HL824UCNCVZ2U62J4KZCX8" hidden="1">#REF!</definedName>
    <definedName name="BEx1FEVSJKTI1Q1Z874QZVFSJSVA" hidden="1">#REF!</definedName>
    <definedName name="BEx1FGDRUHHLI1GBHELT4PK0LY4V" hidden="1">#REF!</definedName>
    <definedName name="BEx1FJZ7GKO99IYTP6GGGF7EUL3Z" hidden="1">#REF!</definedName>
    <definedName name="BEx1FZV2CM77TBH1R6YYV9P06KA2" hidden="1">#REF!</definedName>
    <definedName name="BEx1G59AY8195JTUM6P18VXUFJ3E" hidden="1">#REF!</definedName>
    <definedName name="BEx1GVMRHFXUP6XYYY9NR12PV5TF" hidden="1">#REF!</definedName>
    <definedName name="BEx1H6KIT7BHUH6MDDWC935V9N47" hidden="1">#REF!</definedName>
    <definedName name="BEx1HDGOOJ3SKHYMWUZJ1P0RQZ9N" hidden="1">#REF!</definedName>
    <definedName name="BEx1HDM5ZXSJG6JQEMSFV52PZ10V" hidden="1">#REF!</definedName>
    <definedName name="BEx1HETBBZVN5F43LKOFMC4QB0CR" hidden="1">#REF!</definedName>
    <definedName name="BEx1HGWNWPLNXICOTP90TKQVVE4E" hidden="1">#REF!</definedName>
    <definedName name="BEx1HIPLJZABY0EMUOTZN0EQMDPU" hidden="1">#REF!</definedName>
    <definedName name="BEx1HO94JIRX219MPWMB5E5XZ04X" hidden="1">#REF!</definedName>
    <definedName name="BEx1HQNF6KHM21E3XLW0NMSSEI9S" hidden="1">#REF!</definedName>
    <definedName name="BEx1HSLNWIW4S97ZBYY7I7M5YVH4" hidden="1">#REF!</definedName>
    <definedName name="BEx1I4QKTILCKZUSOJCVZN7SNHL5" hidden="1">#REF!</definedName>
    <definedName name="BEx1IE0ZP7RIFM9FI24S9I6AAJ14" hidden="1">#REF!</definedName>
    <definedName name="BEx1IGQ5B697MNDOE06MVSR0H58E" hidden="1">#REF!</definedName>
    <definedName name="BEx1IKRPW8MLB9Y485M1TL2IT9SH" hidden="1">#REF!</definedName>
    <definedName name="BEx1J0CSSHDJGBJUHVOEMCF2P4DL" hidden="1">#REF!</definedName>
    <definedName name="BEx1J7E8VCGLPYU82QXVUG5N3ZAI" hidden="1">#REF!</definedName>
    <definedName name="BEx1JGE2YQWH8S25USOY08XVGO0D" hidden="1">#REF!</definedName>
    <definedName name="BEx1JJJC9T1W7HY4V7HP1S1W4JO1" hidden="1">#REF!</definedName>
    <definedName name="BEx1JKKZSJ7DI4PTFVI9VVFMB1X2" hidden="1">#REF!</definedName>
    <definedName name="BEx1JUBQFRVMASSFK4B3V0AD7YP9" hidden="1">#REF!</definedName>
    <definedName name="BEx1JXBM5W4YRWNQ0P95QQS6JWD6" hidden="1">#REF!</definedName>
    <definedName name="BEx1JZF4UUJDL4SMM83KDXPWKFRX" hidden="1">#REF!</definedName>
    <definedName name="BEx1K4IKHG6NDZFLRNMSCT603AL6" hidden="1">#REF!</definedName>
    <definedName name="BEx1KGY9QEHZ9QSARMQUTQKRK4UX" hidden="1">#REF!</definedName>
    <definedName name="BEx1KKP1ELIF2UII2FWVGL7M1X7J" hidden="1">#REF!</definedName>
    <definedName name="BEx1KUVWMB0QCWA3RBE4CADFVRIS" hidden="1">#REF!</definedName>
    <definedName name="BEx1L2OG1SDFK2TPXELJ77YP4NI2" hidden="1">#REF!</definedName>
    <definedName name="BEx1L6Q60MWRDJB4L20LK0XPA0Z2" hidden="1">#REF!</definedName>
    <definedName name="BEx1L7BR1SCWUX93G3R6Z31YE3SE" hidden="1">#REF!</definedName>
    <definedName name="BEx1LD63FP2Z4BR9TKSHOZW9KKZ5" hidden="1">#REF!</definedName>
    <definedName name="BEx1LDMB9RW982DUILM2WPT5VWQ3" hidden="1">#REF!</definedName>
    <definedName name="BEx1LRPGDQCOEMW8YT80J1XCDCIV" hidden="1">#REF!</definedName>
    <definedName name="BEx1LRUSJW4JG54X07QWD9R27WV9" hidden="1">#REF!</definedName>
    <definedName name="BEx1M1WBK5T0LP1AK2JYV6W87ID6" hidden="1">#REF!</definedName>
    <definedName name="BEx1M51HHDYGIT8PON7U8ICL2S95" hidden="1">#REF!</definedName>
    <definedName name="BEx1MTRKKVCHOZ0YGID6HZ49LJTO" hidden="1">#REF!</definedName>
    <definedName name="BEx1N3CUJ3UX61X38ZAJVPEN4KMC" hidden="1">#REF!</definedName>
    <definedName name="BEx1N7952EE6AQSL53UJWK8ILHXZ" hidden="1">#REF!</definedName>
    <definedName name="BEx1NM34KQTO1LDNSAFD1L82UZFG" hidden="1">#REF!</definedName>
    <definedName name="BEx1NO6TXZVOGCUWCCRTXRXWW0XL" hidden="1">#REF!</definedName>
    <definedName name="BEx1NS8EU5P9FQV3S0WRTXI5L361" hidden="1">#REF!</definedName>
    <definedName name="BEx1NUBX5VUYZFKQH69FN6BTLWCR" hidden="1">#REF!</definedName>
    <definedName name="BEx1NZ4K1L8UON80Y2A4RASKWGNP" hidden="1">#REF!</definedName>
    <definedName name="BEx1OLAZ915OGYWP0QP1QQWDLCRX" hidden="1">#REF!</definedName>
    <definedName name="BEx1OO5ER042IS6IC4TLDI75JNVH" hidden="1">#REF!</definedName>
    <definedName name="BEx1OTE54CBSUT8FWKRALEDCUWN4" hidden="1">#REF!</definedName>
    <definedName name="BEx1OVSMPADTX95QUOX34KZQ8EDY" hidden="1">#REF!</definedName>
    <definedName name="BEx1OX544IO9FQJI7YYQGZCEHB3O" hidden="1">#REF!</definedName>
    <definedName name="BEx1OY6SVEUT2EQ26P7EKEND342G" hidden="1">#REF!</definedName>
    <definedName name="BEx1OYN1LPIPI12O9G6F7QAOS9T4" hidden="1">#REF!</definedName>
    <definedName name="BEx1P1HHKJA799O3YZXQAX6KFH58" hidden="1">#REF!</definedName>
    <definedName name="BEx1P34W467WGPOXPK292QFJIPHJ" hidden="1">#REF!</definedName>
    <definedName name="BEx1P7S1J4TKGVJ43C2Q2R3M9WRB" hidden="1">#REF!</definedName>
    <definedName name="BEx1PA11BLPVZM8RC5BL46WX8YB5" hidden="1">#REF!</definedName>
    <definedName name="BEx1PBZ4BEFIPGMQXT9T8S4PZ2IM" hidden="1">#REF!</definedName>
    <definedName name="BEx1PLF2CFSXBZPVI6CJ534EIJDN" hidden="1">#REF!</definedName>
    <definedName name="BEx1PMWZB2DO6EM9BKLUICZJ65HD" hidden="1">#REF!</definedName>
    <definedName name="BEx1Q5HSOJW07JNE4SQJUAI2O05U" hidden="1">#REF!</definedName>
    <definedName name="BEx1QA54J2A4I7IBQR19BTY28ZMR" hidden="1">#REF!</definedName>
    <definedName name="BEx1QMQAHG3KQUK59DVM68SWKZIZ" hidden="1">#REF!</definedName>
    <definedName name="BEx1R9YFKJCMSEST8OVCAO5E47FO" hidden="1">#REF!</definedName>
    <definedName name="BEx1RBGC06B3T52OIC0EQ1KGVP1I" hidden="1">#REF!</definedName>
    <definedName name="BEx1RRC7X4NI1CU4EO5XYE2GVARJ" hidden="1">#REF!</definedName>
    <definedName name="BEx1RZA1NCGT832L7EMR7GMF588W" hidden="1">#REF!</definedName>
    <definedName name="BEx1S0XGIPUSZQUCSGWSK10GKW7Y" hidden="1">#REF!</definedName>
    <definedName name="BEx1S5VFNKIXHTTCWSV60UC50EZ8" hidden="1">#REF!</definedName>
    <definedName name="BEx1SK3U02H0RGKEYXW7ZMCEOF3V" hidden="1">#REF!</definedName>
    <definedName name="BEx1SSNEZINBJT29QVS62VS1THT4" hidden="1">#REF!</definedName>
    <definedName name="BEx1SVNCHNANBJIDIQVB8AFK4HAN" hidden="1">#REF!</definedName>
    <definedName name="BEx1SYN92X1LCG4VT4DX00O3HW6K" hidden="1">#REF!</definedName>
    <definedName name="BEx1TD15LJU44U1HLU7BTTRNPJ43" hidden="1">#REF!</definedName>
    <definedName name="BEx1TJ0WLS9O7KNSGIPWTYHDYI1D" hidden="1">#REF!</definedName>
    <definedName name="BEx1U7WFO8OZKB1EBF4H386JW91L" hidden="1">#REF!</definedName>
    <definedName name="BEx1U87938YR9N6HYI24KVBKLOS3" hidden="1">#REF!</definedName>
    <definedName name="BEx1UESH4KDWHYESQU2IE55RS3LI" hidden="1">#REF!</definedName>
    <definedName name="BEx1UI8N9KTCPSOJ7RDW0T8UEBNP" hidden="1">#REF!</definedName>
    <definedName name="BEx1UML0HHJFHA5TBOYQ24I3RV1W" hidden="1">#REF!</definedName>
    <definedName name="BEx1UUDIQPZ23XQ79GUL0RAWRSCK" hidden="1">#REF!</definedName>
    <definedName name="BEx1V67SEV778NVW68J8W5SND1J7" hidden="1">#REF!</definedName>
    <definedName name="BEx1VIY9SQLRESD11CC4PHYT0XSG" hidden="1">#REF!</definedName>
    <definedName name="BEx1VNWDICSXWNXAVNJCDLDXPS86" hidden="1">#REF!</definedName>
    <definedName name="BEx1WC67EH10SC38QWX3WEA5KH3A" hidden="1">#REF!</definedName>
    <definedName name="BEx1WGYTKZZIPM1577W5FEYKFH3V" hidden="1">#REF!</definedName>
    <definedName name="BEx1WHPURIV3D3PTJJ359H1OP7ZV" hidden="1">#REF!</definedName>
    <definedName name="BEx1WLWY2CR1WRD694JJSWSDFAIR" hidden="1">#REF!</definedName>
    <definedName name="BEx1WMD1LWPWRIK6GGAJRJAHJM8I" hidden="1">#REF!</definedName>
    <definedName name="BEx1WR0D41MR174LBF3P9E3K0J51" hidden="1">#REF!</definedName>
    <definedName name="BEx1WUB1FAS5PHU33TJ60SUHR618" hidden="1">#REF!</definedName>
    <definedName name="BEx1WX04G0INSPPG9NTNR3DYR6PZ" hidden="1">#REF!</definedName>
    <definedName name="BEx1X3LHU9DPG01VWX2IF65TRATF" hidden="1">#REF!</definedName>
    <definedName name="BEx1XGXKEMA68PEPWMFULEKGS3GO" hidden="1">#REF!</definedName>
    <definedName name="BEx1XK8AAMO0AH0Z1OUKW30CA7EQ" hidden="1">#REF!</definedName>
    <definedName name="BEx1XL4MZ7C80495GHQRWOBS16PQ" hidden="1">#REF!</definedName>
    <definedName name="BEx1Y2IGS2K95E1M51PEF9KJZ0KB" hidden="1">#REF!</definedName>
    <definedName name="BEx1Y3PKK83X2FN9SAALFHOWKMRQ" hidden="1">#REF!</definedName>
    <definedName name="BEx1YL3DJ7Y4AZ01ERCOGW0FJ26T" hidden="1">#REF!</definedName>
    <definedName name="BEx1Z2RYHSVD1H37817SN93VMURZ" hidden="1">#REF!</definedName>
    <definedName name="BEx3AMAKWI6458B67VKZO56MCNJW" hidden="1">#REF!</definedName>
    <definedName name="BEx3AOOVM42G82TNF53W0EKXLUSI" hidden="1">#REF!</definedName>
    <definedName name="BEx3AZH9W4SUFCAHNDOQ728R9V4L" hidden="1">#REF!</definedName>
    <definedName name="BEx3BNR9ES4KY7Q1DK83KC5NDGL8" hidden="1">#REF!</definedName>
    <definedName name="BEx3BQR5VZXNQ4H949ORM8ESU3B3" hidden="1">#REF!</definedName>
    <definedName name="BEx3BTLL3ASJN134DLEQTQM70VZM" hidden="1">#REF!</definedName>
    <definedName name="BEx3BW5CTV0DJU5AQS3ZQFK2VLF3" hidden="1">#REF!</definedName>
    <definedName name="BEx3BYP0FG369M7G3JEFLMMXAKTS" hidden="1">#REF!</definedName>
    <definedName name="BEx3C2QR0WUD19QSVO8EMIPNQJKH" hidden="1">#REF!</definedName>
    <definedName name="BEx3CGOEJNA6Y1M322407IKXDFJS" hidden="1">#REF!</definedName>
    <definedName name="BEx3CKFCCPZZ6ROLAT5C1DZNIC1U" hidden="1">#REF!</definedName>
    <definedName name="BEx3CO0SVO4WLH0DO43DCHYDTH1P" hidden="1">#REF!</definedName>
    <definedName name="BEx3D9G6QTSPF9UYI4X0XY0VE896" hidden="1">#REF!</definedName>
    <definedName name="BEx3DCQU9PBRXIMLO62KS5RLH447" hidden="1">#REF!</definedName>
    <definedName name="BEx3DF56RQY64ZLUHRHJSIZ7L55B" hidden="1">#REF!</definedName>
    <definedName name="BEx3EF99FD6QNNCNOKDEE67JHTUJ" hidden="1">#REF!</definedName>
    <definedName name="BEx3EHCSERZ2O2OAG8Y95UPG2IY9" hidden="1">#REF!</definedName>
    <definedName name="BEx3EJR3TCJDYS7ZXNDS5N9KTGIK" hidden="1">#REF!</definedName>
    <definedName name="BEx3EKSTGO9I89263LYMLDENOL70" hidden="1">#REF!</definedName>
    <definedName name="BEx3ELJTTBS6P05CNISMGOJOA60V" hidden="1">#REF!</definedName>
    <definedName name="BEx3EQSLJBDDJRHNX19PBFCKNY2I" hidden="1">#REF!</definedName>
    <definedName name="BEx3EUUAX947Q5N6MY6W0KSNY78Y" hidden="1">#REF!</definedName>
    <definedName name="BEx3F26LT1X4UGJ3W84MAZP9C4SA" hidden="1">#REF!</definedName>
    <definedName name="BEx3F8MNP1CO0M4460Y1PG9CYBUN" hidden="1">#REF!</definedName>
    <definedName name="BEx3F9IZW45FN8LH5LI2GEYOIM1G" hidden="1">#REF!</definedName>
    <definedName name="BEx3FHMD1P5XBCH23ZKIFO6ZTCNB" hidden="1">#REF!</definedName>
    <definedName name="BEx3FI2G3YYIACQHXNXEA15M8ZK5" hidden="1">#REF!</definedName>
    <definedName name="BEx3FJ9MHSLDK8W91GO85FX1GX57" hidden="1">#REF!</definedName>
    <definedName name="BEx3FR251HFU7A33PU01SJUENL2B" hidden="1">#REF!</definedName>
    <definedName name="BEx3FX7EJL47JSLSWP3EOC265WAE" hidden="1">#REF!</definedName>
    <definedName name="BEx3G201R8NLJ6FIHO2QS0SW9QVV" hidden="1">#REF!</definedName>
    <definedName name="BEx3G2LL2II66XY5YCDPG4JE13A3" hidden="1">#REF!</definedName>
    <definedName name="BEx3G2WA0DTYY9D8AGHHOBTPE2B2" hidden="1">#REF!</definedName>
    <definedName name="BEx3GA8OBRMCZFTNSXSR5IQ9IP3M" hidden="1">#REF!</definedName>
    <definedName name="BEx3GCXR6IAS0B6WJ03GJVH7CO52" hidden="1">#REF!</definedName>
    <definedName name="BEx3GEVV18SEQDI1JGY7EN6D1GT1" hidden="1">#REF!</definedName>
    <definedName name="BEx3GKFH64MKQX61S7DYTZ15JCPY" hidden="1">#REF!</definedName>
    <definedName name="BEx3GLMO9CBWI7VALYGPCPQ53PCK" hidden="1">#REF!</definedName>
    <definedName name="BEx3GMJ1Y6UU02DLRL0QXCEKDA6C" hidden="1">#REF!</definedName>
    <definedName name="BEx3GN4LY0135CBDIN1TU2UEODGF" hidden="1">#REF!</definedName>
    <definedName name="BEx3GPDH2AH4QKT4OOSN563XUHBD" hidden="1">#REF!</definedName>
    <definedName name="BEx3H5UX2GZFZZT657YR76RHW5I6" hidden="1">#REF!</definedName>
    <definedName name="BEx3HMSEFOP6DBM4R97XA6B7NFG6" hidden="1">#REF!</definedName>
    <definedName name="BEx3HWJ5SQSD2CVCQNR183X44FR8" hidden="1">#REF!</definedName>
    <definedName name="BEx3I09YVXO0G4X7KGSA4WGORM35" hidden="1">#REF!</definedName>
    <definedName name="BEx3ICF1GY8HQEBIU9S43PDJ90BX" hidden="1">#REF!</definedName>
    <definedName name="BEx3IYAH2DEBFWO8F94H4MXE3RLY" hidden="1">#REF!</definedName>
    <definedName name="BEx3IZXXSYEW50379N2EAFWO8DZV" hidden="1">#REF!</definedName>
    <definedName name="BEx3J1VZVGTKT4ATPO9O5JCSFTTR" hidden="1">#REF!</definedName>
    <definedName name="BEx3JBBY5GTXFBI7NT1RKASP8166" hidden="1">#REF!</definedName>
    <definedName name="BEx3JC2TY7JNAAC3L7QHVPQXLGQ8" hidden="1">#REF!</definedName>
    <definedName name="BEx3JCDN4OJRFE0HU82BXBW3KMAY" hidden="1">#REF!</definedName>
    <definedName name="BEx3JX23SYDIGOGM4Y0CQFBW8ZBV" hidden="1">#REF!</definedName>
    <definedName name="BEx3JXCXCVBZJGV5VEG9MJEI01AL" hidden="1">#REF!</definedName>
    <definedName name="BEx3JYK2N7X59TPJSKYZ77ENY8SS" hidden="1">#REF!</definedName>
    <definedName name="BEx3K3Y8K64SHDA0G9OFB3MVHIUC" hidden="1">#REF!</definedName>
    <definedName name="BEx3K4EII7GU1CG0BN7UL15M6J8Z" hidden="1">#REF!</definedName>
    <definedName name="BEx3K4ZXQUQ2KYZF74B84SO48XMW" hidden="1">#REF!</definedName>
    <definedName name="BEx3KEFXUCVNVPH7KSEGAZYX13B5" hidden="1">#REF!</definedName>
    <definedName name="BEx3KFXUAF6YXAA47B7Q6X9B3VGB" hidden="1">#REF!</definedName>
    <definedName name="BEx3KIXQYOGMPK4WJJAVBRX4NR28" hidden="1">#REF!</definedName>
    <definedName name="BEx3KJOMVOSFZVJUL3GKCNP6DQDS" hidden="1">#REF!</definedName>
    <definedName name="BEx3KP2VRBMORK0QEAZUYCXL3DHJ" hidden="1">#REF!</definedName>
    <definedName name="BEx3L4IN3LI4C26SITKTGAH27CDU" hidden="1">#REF!</definedName>
    <definedName name="BEx3L4YQ0J7ZU0M5QM6YIPCEYC9K" hidden="1">#REF!</definedName>
    <definedName name="BEx3L60DJOR7NQN42G7YSAODP1EX" hidden="1">#REF!</definedName>
    <definedName name="BEx3L7D0PI38HWZ7VADU16C9E33D" hidden="1">#REF!</definedName>
    <definedName name="BEx3LM1PR4Y7KINKMTMKR984GX8Q" hidden="1">#REF!</definedName>
    <definedName name="BEx3LMSRYKPD2E95YJI6HT8OJ9VG" hidden="1">#REF!</definedName>
    <definedName name="BEx3LPCEZ1C0XEKNCM3YT09JWCUO" hidden="1">#REF!</definedName>
    <definedName name="BEx3M1MR1K1NQD03H74BFWOK4MWQ" hidden="1">#REF!</definedName>
    <definedName name="BEx3M4H77MYUKOOD31H9F80NMVK8" hidden="1">#REF!</definedName>
    <definedName name="BEx3M9VFX329PZWYC4DMZ6P3W9R2" hidden="1">#REF!</definedName>
    <definedName name="BEx3MCQ0VEBV0CZXDS505L38EQ8N" hidden="1">#REF!</definedName>
    <definedName name="BEx3MEYV5LQY0BAL7V3CFAFVOM3T" hidden="1">#REF!</definedName>
    <definedName name="BEx3MREOFWJQEYMCMBL7ZE06NBN6" hidden="1">#REF!</definedName>
    <definedName name="BEx3NKXF7GYXHBK75UI6MDRUSU0J" hidden="1">#REF!</definedName>
    <definedName name="BEx3NLIZ7PHF2XE59ECZ3MD04ZG1" hidden="1">#REF!</definedName>
    <definedName name="BEx3NMQ4BVC94728AUM7CCX7UHTU" hidden="1">#REF!</definedName>
    <definedName name="BEx3NR2I4OUFP3Z2QZEDU2PIFIDI" hidden="1">#REF!</definedName>
    <definedName name="BEx3O19B8FTTAPVT5DZXQGQXWFR8" hidden="1">#REF!</definedName>
    <definedName name="BEx3O85IKWARA6NCJOLRBRJFMEWW" hidden="1">#REF!</definedName>
    <definedName name="BEx3OJZSCGFRW7SVGBFI0X9DNVMM" hidden="1">#REF!</definedName>
    <definedName name="BEx3ORSBUXAF21MKEY90YJV9AY9A" hidden="1">#REF!</definedName>
    <definedName name="BEx3OV8BH6PYNZT7C246LOAU9SVX" hidden="1">#REF!</definedName>
    <definedName name="BEx3OXRYJZUEY6E72UJU0PHLMYAR" hidden="1">#REF!</definedName>
    <definedName name="BEx3P59TTRSGQY888P5C1O7M2PQT" hidden="1">#REF!</definedName>
    <definedName name="BEx3PDNRRNKD5GOUBUQFXAHIXLD9" hidden="1">#REF!</definedName>
    <definedName name="BEx3PDT8GNPWLLN02IH1XPV90XYK" hidden="1">#REF!</definedName>
    <definedName name="BEx3PKEMDW8KZEP11IL927C5O7I2" hidden="1">#REF!</definedName>
    <definedName name="BEx3PKJZ1Z7L9S6KV8KXVS6B2FX4" hidden="1">#REF!</definedName>
    <definedName name="BEx3PMNG53Z5HY138H99QOMTX8W3" hidden="1">#REF!</definedName>
    <definedName name="BEx3PP1RRSFZ8UC0JC9R91W6LNKW" hidden="1">#REF!</definedName>
    <definedName name="BEx3PVXYZC8WB9ZJE7OCKUXZ46EA" hidden="1">#REF!</definedName>
    <definedName name="BEx3Q0VWPU5EQECK7MQ47TYJ3SWW" hidden="1">#REF!</definedName>
    <definedName name="BEx3Q7BZ9PUXK2RLIOFSIS9AHU1B" hidden="1">#REF!</definedName>
    <definedName name="BEx3Q8J42S9VU6EAN2Y28MR6DF88" hidden="1">#REF!</definedName>
    <definedName name="BEx3QEDFOYFY5NBTININ5W4RLD4Q" hidden="1">#REF!</definedName>
    <definedName name="BEx3QIKJ3U962US1Q564NZDLU8LD" hidden="1">#REF!</definedName>
    <definedName name="BEx3QR9D45DHW50VQ7Y3Q1AXPOB9" hidden="1">#REF!</definedName>
    <definedName name="BEx3QSWT2S5KWG6U2V9711IYDQBM" hidden="1">#REF!</definedName>
    <definedName name="BEx3QVGG7Q2X4HZHJAM35A8T3VR7" hidden="1">#REF!</definedName>
    <definedName name="BEx3R0JUB9YN8PHPPQTAMIT1IHWK" hidden="1">#REF!</definedName>
    <definedName name="BEx3R81NFRO7M81VHVKOBFT0QBIL" hidden="1">#REF!</definedName>
    <definedName name="BEx3RHC2ZD5UFS6QD4OPFCNNMWH1" hidden="1">#REF!</definedName>
    <definedName name="BEx3RQ10QIWBAPHALAA91BUUCM2X" hidden="1">#REF!</definedName>
    <definedName name="BEx3RV4E1WT43SZBUN09RTB8EK1O" hidden="1">#REF!</definedName>
    <definedName name="BEx3RXYU0QLFXSFTM5EB20GD03W5" hidden="1">#REF!</definedName>
    <definedName name="BEx3RYKLC3QQO3XTUN7BEW2AQL98" hidden="1">#REF!</definedName>
    <definedName name="BEx3SICJ45BYT6FHBER86PJT25FC" hidden="1">#REF!</definedName>
    <definedName name="BEx3SMUCMJVGQ2H4EHQI5ZFHEF0P" hidden="1">#REF!</definedName>
    <definedName name="BEx3SN56F03CPDRDA7LZ763V0N4I" hidden="1">#REF!</definedName>
    <definedName name="BEx3SPE6N1ORXPRCDL3JPZD73Z9F" hidden="1">#REF!</definedName>
    <definedName name="BEx3T29ZTULQE0OMSMWUMZDU9ZZ0" hidden="1">#REF!</definedName>
    <definedName name="BEx3T6MJ1QDJ929WMUDVZ0O3UW0Y" hidden="1">#REF!</definedName>
    <definedName name="BEx3TPCSI16OAB2L9M9IULQMQ9J9" hidden="1">#REF!</definedName>
    <definedName name="BEx3TT3R02LVUKNYU6R659VFTCO6" hidden="1">#REF!</definedName>
    <definedName name="BEx3U64YUOZ419BAJS2W78UMATAW" hidden="1">#REF!</definedName>
    <definedName name="BEx3U94WCEA5DKMWBEX1GU0LKYG2" hidden="1">#REF!</definedName>
    <definedName name="BEx3U9VZ8SQVYS6ZA038J7AP7ZGW" hidden="1">#REF!</definedName>
    <definedName name="BEx3UIQ5WRJBGNTFCCLOR4N7B1OQ" hidden="1">#REF!</definedName>
    <definedName name="BEx3UJMIX2NUSSWGMSI25A5DM4CH" hidden="1">#REF!</definedName>
    <definedName name="BEx3UKOCOQG7S1YQ436S997K1KWV" hidden="1">#REF!</definedName>
    <definedName name="BEx3UYM19VIXLA0EU7LB9NHA77PB" hidden="1">#REF!</definedName>
    <definedName name="BEx3VML7CG70HPISMVYIUEN3711Q" hidden="1">#REF!</definedName>
    <definedName name="BEx56ZID5H04P9AIYLP1OASFGV56" hidden="1">#REF!</definedName>
    <definedName name="BEx587EYSS57E3PI8DT973HLJM9E" hidden="1">#REF!</definedName>
    <definedName name="BEx587KFQ3VKCOCY1SA5F24PQGUI" hidden="1">#REF!</definedName>
    <definedName name="BEx58O780PQ05NF0Z1SKKRB3N099" hidden="1">#REF!</definedName>
    <definedName name="BEx58XHO7ZULLF2EUD7YIS0MGQJ5" hidden="1">#REF!</definedName>
    <definedName name="BEx58ZW0HAIGIPEX9CVA1PQQTR6X" hidden="1">#REF!</definedName>
    <definedName name="BEx59BA1KH3RG6K1LHL7YS2VB79N" hidden="1">#REF!</definedName>
    <definedName name="BEx59E9WABJP2TN71QAIKK79HPK9" hidden="1">#REF!</definedName>
    <definedName name="BEx59P7MAPNU129ZTC5H3EH892G1" hidden="1">#REF!</definedName>
    <definedName name="BEx5A11WZRQSIE089QE119AOX9ZG" hidden="1">#REF!</definedName>
    <definedName name="BEx5A6QXVUF6BIMD7NMQR0QLSMZB" hidden="1">#REF!</definedName>
    <definedName name="BEx5A7CIGCOTHJKHGUBDZG91JGPZ" hidden="1">#REF!</definedName>
    <definedName name="BEx5A8UFLT2SWVSG5COFA9B8P376" hidden="1">#REF!</definedName>
    <definedName name="BEx5AFFTN3IXIBHDKM0FYC4OFL1S" hidden="1">#REF!</definedName>
    <definedName name="BEx5AOFIO8KVRHIZ1RII337AA8ML" hidden="1">#REF!</definedName>
    <definedName name="BEx5APRZ66L5BWHFE8E4YYNEDTI4" hidden="1">#REF!</definedName>
    <definedName name="BEx5AUVDSQ35VO4BD9AKKGBM5S7D" hidden="1">#REF!</definedName>
    <definedName name="BEx5B4RHHX0J1BF2FZKEA0SPP29O" hidden="1">#REF!</definedName>
    <definedName name="BEx5B5YMSWP0OVI5CIQRP5V18D0C" hidden="1">#REF!</definedName>
    <definedName name="BEx5B825RW35M5H0UB2IZGGRS4ER" hidden="1">#REF!</definedName>
    <definedName name="BEx5BAWPMY0TL684WDXX6KKJLRCN" hidden="1">#REF!</definedName>
    <definedName name="BEx5BBI61U4Y65GD0ARMTALPP7SJ" hidden="1">#REF!</definedName>
    <definedName name="BEx5BDR56MEV4IHY6CIH2SVNG1UB" hidden="1">#REF!</definedName>
    <definedName name="BEx5BESZC5H329SKHGJOHZFILYJJ" hidden="1">#REF!</definedName>
    <definedName name="BEx5BHSQ42B50IU1TEQFUXFX9XQD" hidden="1">#REF!</definedName>
    <definedName name="BEx5BKSM4UN4C1DM3EYKM79MRC5K" hidden="1">#REF!</definedName>
    <definedName name="BEx5BNN8NPH9KVOBARB9CDD9WLB6" hidden="1">#REF!</definedName>
    <definedName name="BEx5BYFMZ80TDDN2EZO8CF39AIAC" hidden="1">#REF!</definedName>
    <definedName name="BEx5C2BWFW6SHZBFDEISKGXHZCQW" hidden="1">#REF!</definedName>
    <definedName name="BEx5C49ZFH8TO9ZU55729C3F7XG7" hidden="1">#REF!</definedName>
    <definedName name="BEx5C8GZQK13G60ZM70P63I5OS0L" hidden="1">#REF!</definedName>
    <definedName name="BEx5CAPTVN2NBT3UOMA1UFAL1C2R" hidden="1">#REF!</definedName>
    <definedName name="BEx5CEM3SYF9XP0ZZVE0GEPCLV3F" hidden="1">#REF!</definedName>
    <definedName name="BEx5CFYQ0F1Z6P8SCVJ0I3UPVFE4" hidden="1">#REF!</definedName>
    <definedName name="BEx5CINUDCSDCAJSNNV7XVNU8Q79" hidden="1">#REF!</definedName>
    <definedName name="BEx5CNLUIOYU8EODGA03Z3547I9T" hidden="1">#REF!</definedName>
    <definedName name="BEx5CPEKNSJORIPFQC2E1LTRYY8L" hidden="1">#REF!</definedName>
    <definedName name="BEx5CS954LZH2322B1K4G73AABXU" hidden="1">#REF!</definedName>
    <definedName name="BEx5CSUOL05D8PAM2TRDA9VRJT1O" hidden="1">#REF!</definedName>
    <definedName name="BEx5CUNFOO4YDFJ22HCMI2QKIGKM" hidden="1">#REF!</definedName>
    <definedName name="BEx5D8L47OF0WHBPFWXGZINZWUBZ" hidden="1">#REF!</definedName>
    <definedName name="BEx5DAJAHQ2SKUPCKSCR3PYML67L" hidden="1">#REF!</definedName>
    <definedName name="BEx5DBKZ9WCCT7Y8FTD8TX6EXROR" hidden="1">#REF!</definedName>
    <definedName name="BEx5DC18JM1KJCV44PF18E0LNRKA" hidden="1">#REF!</definedName>
    <definedName name="BEx5DJIZBTNS011R9IIG2OQ2L6ZX" hidden="1">#REF!</definedName>
    <definedName name="BEx5DT9KNEYUNK2QPK3G54K5U9GX" hidden="1">#REF!</definedName>
    <definedName name="BEx5E123OLO9WQUOIRIDJ967KAGK" hidden="1">#REF!</definedName>
    <definedName name="BEx5E2UU5NES6W779W2OZTZOB4O7" hidden="1">#REF!</definedName>
    <definedName name="BEx5E4CSE5G83J5K32WENF7BXL82" hidden="1">#REF!</definedName>
    <definedName name="BEx5ELQL9B0VR6UT18KP11DHOTFX" hidden="1">#REF!</definedName>
    <definedName name="BEx5ER4TJTFPN7IB1MNEB1ZFR5M6" hidden="1">#REF!</definedName>
    <definedName name="BEx5F6V72QTCK7O39Y59R0EVM6CW" hidden="1">#REF!</definedName>
    <definedName name="BEx5FGLQVACD5F5YZG4DGSCHCGO2" hidden="1">#REF!</definedName>
    <definedName name="BEx5FLJWHLW3BTZILDPN5NMA449V" hidden="1">#REF!</definedName>
    <definedName name="BEx5FNI2O10YN2SI1NO4X5GP3GTF" hidden="1">#REF!</definedName>
    <definedName name="BEx5FO8YRFSZCG3L608EHIHIHFY4" hidden="1">#REF!</definedName>
    <definedName name="BEx5FQNA6V4CNYSH013K45RI4BCV" hidden="1">#REF!</definedName>
    <definedName name="BEx5FVQPPEU32CPNV9RRQ9MNLLVE" hidden="1">#REF!</definedName>
    <definedName name="BEx5G08KGMG5X2AQKDGPFYG5GH94" hidden="1">#REF!</definedName>
    <definedName name="BEx5G1A8TFN4C4QII35U9DKYNIS8" hidden="1">#REF!</definedName>
    <definedName name="BEx5G1L0QO91KEPDMV1D8OT4BT73" hidden="1">#REF!</definedName>
    <definedName name="BEx5G86DZL1VYUX6KWODAP3WFAWP" hidden="1">#REF!</definedName>
    <definedName name="BEx5G8BV2GIOCM3C7IUFK8L04A6M" hidden="1">#REF!</definedName>
    <definedName name="BEx5GID9MVBUPFFT9M8K8B5MO9NV" hidden="1">#REF!</definedName>
    <definedName name="BEx5GN0EWA9SCQDPQ7NTUQH82QVK" hidden="1">#REF!</definedName>
    <definedName name="BEx5GNBCU4WZ74I0UXFL9ZG2XSGJ" hidden="1">#REF!</definedName>
    <definedName name="BEx5GUCTYC7QCWGWU5BTO7Y7HDZX" hidden="1">#REF!</definedName>
    <definedName name="BEx5GYUPJULJQ624TEESYFG1NFOH" hidden="1">#REF!</definedName>
    <definedName name="BEx5H0NEE0AIN5E2UHJ9J9ISU9N1" hidden="1">#REF!</definedName>
    <definedName name="BEx5H0NFH9MR1OV3CICE27SN3QL7" hidden="1">#REF!</definedName>
    <definedName name="BEx5H1UJSEUQM2K8QHQXO5THVHSO" hidden="1">#REF!</definedName>
    <definedName name="BEx5HAOT9XWUF7XIFRZZS8B9F5TZ" hidden="1">#REF!</definedName>
    <definedName name="BEx5HE4XRF9BUY04MENWY9CHHN5H" hidden="1">#REF!</definedName>
    <definedName name="BEx5HFHMABAT0H9KKS754X4T304E" hidden="1">#REF!</definedName>
    <definedName name="BEx5HGDZ7MX1S3KNXLRL9WU565V4" hidden="1">#REF!</definedName>
    <definedName name="BEx5HIS35YIPQMJB8SV4D3SPI4IY" hidden="1">#REF!</definedName>
    <definedName name="BEx5HJZ9FAVNZSSBTAYRPZDYM9NU" hidden="1">#REF!</definedName>
    <definedName name="BEx5HZ9JMKHNLFWLVUB1WP5B39BL" hidden="1">#REF!</definedName>
    <definedName name="BEx5I244LQHZTF3XI66J8705R9XX" hidden="1">#REF!</definedName>
    <definedName name="BEx5I8PBP4LIXDGID5BP0THLO0AQ" hidden="1">#REF!</definedName>
    <definedName name="BEx5I8USVUB3JP4S9OXGMZVMOQXR" hidden="1">#REF!</definedName>
    <definedName name="BEx5I9GDQSYIAL65UQNDMNFQCS9Y" hidden="1">#REF!</definedName>
    <definedName name="BEx5IBUPG9AWNW5PK7JGRGEJ4OLM" hidden="1">#REF!</definedName>
    <definedName name="BEx5IC06RVN8BSAEPREVKHKLCJ2L" hidden="1">#REF!</definedName>
    <definedName name="BEx5J0FFP1KS4NGY20AEJI8VREEA" hidden="1">#REF!</definedName>
    <definedName name="BEx5JF3ZXLDIS8VNKDCY7ZI7H1CI" hidden="1">#REF!</definedName>
    <definedName name="BEx5JHCZJ8G6OOOW6EF3GABXKH6F" hidden="1">#REF!</definedName>
    <definedName name="BEx5JJB6W446THXQCRUKD3I7RKLP" hidden="1">#REF!</definedName>
    <definedName name="BEx5JNCT8Z7XSSPD5EMNAJELCU2V" hidden="1">#REF!</definedName>
    <definedName name="BEx5JQCNT9Y4RM306CHC8IPY3HBZ" hidden="1">#REF!</definedName>
    <definedName name="BEx5K08PYKE6JOKBYIB006TX619P" hidden="1">#REF!</definedName>
    <definedName name="BEx5K51DSERT1TR7B4A29R41W4NX" hidden="1">#REF!</definedName>
    <definedName name="BEx5KYER580I4T7WTLMUN7NLNP5K" hidden="1">#REF!</definedName>
    <definedName name="BEx5L2LTANOLG496897VGVTLINK7" hidden="1">#REF!</definedName>
    <definedName name="BEx5LHLB3M6K4ZKY2F42QBZT30ZH" hidden="1">#REF!</definedName>
    <definedName name="BEx5LRMNU3HXIE1BUMDHRU31F7JJ" hidden="1">#REF!</definedName>
    <definedName name="BEx5LSJ1LPUAX3ENSPECWPG4J7D1" hidden="1">#REF!</definedName>
    <definedName name="BEx5LTKQ8RQWJE4BC88OP928893U" hidden="1">#REF!</definedName>
    <definedName name="BEx5MB9BR71LZDG7XXQ2EO58JC5F" hidden="1">#REF!</definedName>
    <definedName name="BEx5MLQZM68YQSKARVWTTPINFQ2C" hidden="1">#REF!</definedName>
    <definedName name="BEx5MNP6GA0ALI1RRU746C7DFKXX" hidden="1">#REF!</definedName>
    <definedName name="BEx5MVXTKNBXHNWTL43C670E4KXC" hidden="1">#REF!</definedName>
    <definedName name="BEx5N4XI4PWB1W9PMZ4O5R0HWTYD" hidden="1">#REF!</definedName>
    <definedName name="BEx5NA68N6FJFX9UJXK4M14U487F" hidden="1">#REF!</definedName>
    <definedName name="BEx5NIKBG2GDJOYGE3WCXKU7YY51" hidden="1">#REF!</definedName>
    <definedName name="BEx5NV06L5J5IMKGOMGKGJ4PBZCD" hidden="1">#REF!</definedName>
    <definedName name="BEx5NZSSQ6PY99ZX2D7Q9IGOR34W" hidden="1">#REF!</definedName>
    <definedName name="BEx5O3ZUQ2OARA1CDOZ3NC4UE5AA" hidden="1">#REF!</definedName>
    <definedName name="BEx5OAFS0NJ2CB86A02E1JYHMLQ1" hidden="1">#REF!</definedName>
    <definedName name="BEx5OG4RPU8W1ETWDWM234NYYYEN" hidden="1">#REF!</definedName>
    <definedName name="BEx5OP9Y43F99O2IT69MKCCXGL61" hidden="1">#REF!</definedName>
    <definedName name="BEx5P9Y9RDXNUAJ6CZ2LHMM8IM7T" hidden="1">#REF!</definedName>
    <definedName name="BEx5PHWB2C0D5QLP3BZIP3UO7DIZ" hidden="1">#REF!</definedName>
    <definedName name="BEx5PJP02W68K2E46L5C5YBSNU6T" hidden="1">#REF!</definedName>
    <definedName name="BEx5PLCA8DOMAU315YCS5275L2HS" hidden="1">#REF!</definedName>
    <definedName name="BEx5PRXMZ5M65Z732WNNGV564C2J" hidden="1">#REF!</definedName>
    <definedName name="BEx5QPSW4IPLH50WSR87HRER05RF" hidden="1">#REF!</definedName>
    <definedName name="BEx73V0EP8EMNRC3EZJJKKVKWQVB" hidden="1">#REF!</definedName>
    <definedName name="BEx741WJHIJVXUX131SBXTVW8D71" hidden="1">#REF!</definedName>
    <definedName name="BEx744LMNCNOY396ED7YOO075R8Z" hidden="1">#REF!</definedName>
    <definedName name="BEx74Q6H3O7133AWQXWC21MI2UFT" hidden="1">#REF!</definedName>
    <definedName name="BEx74W6BJ8ENO3J25WNM5H5APKA3" hidden="1">#REF!</definedName>
    <definedName name="BEx755GRRD9BL27YHLH5QWIYLWB7" hidden="1">#REF!</definedName>
    <definedName name="BEx759D1D5SXS5ELLZVBI0SXYUNF" hidden="1">#REF!</definedName>
    <definedName name="BEx75GJZSZHUDN6OOAGQYFUDA2LP" hidden="1">#REF!</definedName>
    <definedName name="BEx75HGCCV5K4UCJWYV8EV9AG5YT" hidden="1">#REF!</definedName>
    <definedName name="BEx75PZT8TY5P13U978NVBUXKHT4" hidden="1">#REF!</definedName>
    <definedName name="BEx75T55F7GML8V1DMWL26WRT006" hidden="1">#REF!</definedName>
    <definedName name="BEx75VJGR07JY6UUWURQ4PJ29UKC" hidden="1">#REF!</definedName>
    <definedName name="BEx7741OUGLA0WJQLQRUJSL4DE00" hidden="1">#REF!</definedName>
    <definedName name="BEx774N83DXLJZ54Q42PWIJZ2DN1" hidden="1">#REF!</definedName>
    <definedName name="BEx779QNIY3061ZV9BR462WKEGRW" hidden="1">#REF!</definedName>
    <definedName name="BEx77G19QU9A95CNHE6QMVSQR2T3" hidden="1">#REF!</definedName>
    <definedName name="BEx77P0S3GVMS7BJUL9OWUGJ1B02" hidden="1">#REF!</definedName>
    <definedName name="BEx77QDESURI6WW5582YXSK3A972" hidden="1">#REF!</definedName>
    <definedName name="BEx77VBI9XOPFHKEWU5EHQ9J675Y" hidden="1">#REF!</definedName>
    <definedName name="BEx7809GQOCLHSNH95VOYIX7P1TV" hidden="1">#REF!</definedName>
    <definedName name="BEx780K8XAXUHGVZGZWQ74DK4CI3" hidden="1">#REF!</definedName>
    <definedName name="BEx78226TN58UE0CTY98YEDU0LSL" hidden="1">#REF!</definedName>
    <definedName name="BEx7881ZZBWHRAX6W2GY19J8MGEQ" hidden="1">#REF!</definedName>
    <definedName name="BEx78HHRIWDLHQX2LG0HWFRYEL1T" hidden="1">#REF!</definedName>
    <definedName name="BEx78QMXZ2P1ZB3HJ9O50DWHCMXR" hidden="1">#REF!</definedName>
    <definedName name="BEx78SFO5VR28677DWZEMDN7G86X" hidden="1">#REF!</definedName>
    <definedName name="BEx78SFOYH1Z0ZDTO47W2M60TW6K" hidden="1">#REF!</definedName>
    <definedName name="BEx79JK3E6JO8MX4O35A5G8NZCC8" hidden="1">#REF!</definedName>
    <definedName name="BEx79OCP4HQ6XP8EWNGEUDLOZBBS" hidden="1">#REF!</definedName>
    <definedName name="BEx79SEAYKUZB0H4LYBCD6WWJBG2" hidden="1">#REF!</definedName>
    <definedName name="BEx79SJRHTLS9PYM69O9BWW1FMJK" hidden="1">#REF!</definedName>
    <definedName name="BEx79YJJLBELICW9F9FRYSCQ101L" hidden="1">#REF!</definedName>
    <definedName name="BEx79YUC7B0V77FSBGIRCY1BR4VK" hidden="1">#REF!</definedName>
    <definedName name="BEx7A06T3RC2891FUX05G3QPRAUE" hidden="1">#REF!</definedName>
    <definedName name="BEx7A9S3JA1X7FH4CFSQLTZC4691" hidden="1">#REF!</definedName>
    <definedName name="BEx7ABA2C9IWH5VSLVLLLCY62161" hidden="1">#REF!</definedName>
    <definedName name="BEx7AE4LPLX8N85BYB0WCO5S7ZPV" hidden="1">#REF!</definedName>
    <definedName name="BEx7ASD1I654MEDCO6GGWA95PXSC" hidden="1">#REF!</definedName>
    <definedName name="BEx7AVCX9S5RJP3NSZ4QM4E6ERDT" hidden="1">#REF!</definedName>
    <definedName name="BEx7AVYIGP0930MV5JEBWRYCJN68" hidden="1">#REF!</definedName>
    <definedName name="BEx7B6LH6917TXOSAAQ6U7HVF018" hidden="1">#REF!</definedName>
    <definedName name="BEx7BPXFZXJ79FQ0E8AQE21PGVHA" hidden="1">#REF!</definedName>
    <definedName name="BEx7C04AM39DQMC1TIX7CFZ2ADHX" hidden="1">#REF!</definedName>
    <definedName name="BEx7C40F0PQURHPI6YQ39NFIR86Z" hidden="1">#REF!</definedName>
    <definedName name="BEx7C93VR7SYRIJS1JO8YZKSFAW9" hidden="1">#REF!</definedName>
    <definedName name="BEx7CCPC6R1KQQZ2JQU6EFI1G0RM" hidden="1">#REF!</definedName>
    <definedName name="BEx7CIJST9GLS2QD383UK7VUDTGL" hidden="1">#REF!</definedName>
    <definedName name="BEx7CO8T2XKC7GHDSYNAWTZ9L7YR" hidden="1">#REF!</definedName>
    <definedName name="BEx7CW1CF00DO8A36UNC2X7K65C2" hidden="1">#REF!</definedName>
    <definedName name="BEx7CW6NFRL2P4XWP0MWHIYA97KF" hidden="1">#REF!</definedName>
    <definedName name="BEx7D5RWKRS4W71J4NZ6ZSFHPKFT" hidden="1">#REF!</definedName>
    <definedName name="BEx7D8H1TPOX1UN17QZYEV7Q58GA" hidden="1">#REF!</definedName>
    <definedName name="BEx7DGF13H2074LRWFZQ45PZ6JPX" hidden="1">#REF!</definedName>
    <definedName name="BEx7DKWUXEDIISSX4GDD4YYT887F" hidden="1">#REF!</definedName>
    <definedName name="BEx7DMUYR2HC26WW7AOB1TULERMB" hidden="1">#REF!</definedName>
    <definedName name="BEx7DVJTRV44IMJIBFXELE67SZ7S" hidden="1">#REF!</definedName>
    <definedName name="BEx7DVUMFCI5INHMVFIJ44RTTSTT" hidden="1">#REF!</definedName>
    <definedName name="BEx7E2QT2U8THYOKBPXONB1B47WH" hidden="1">#REF!</definedName>
    <definedName name="BEx7E5QP7W6UKO74F5Y0VJ741HS5" hidden="1">#REF!</definedName>
    <definedName name="BEx7E6N29HGH3I47AFB2DCS6MVS6" hidden="1">#REF!</definedName>
    <definedName name="BEx7EBA8IYHQKT7IQAOAML660SYA" hidden="1">#REF!</definedName>
    <definedName name="BEx7EI6C8MCRZFEQYUBE5FSUTIHK" hidden="1">#REF!</definedName>
    <definedName name="BEx7EI6DL1Z6UWLFBXAKVGZTKHWJ" hidden="1">#REF!</definedName>
    <definedName name="BEx7EQKHX7GZYOLXRDU534TT4H64" hidden="1">#REF!</definedName>
    <definedName name="BEx7ETV6L1TM7JSXJIGK3FC6RVZW" hidden="1">#REF!</definedName>
    <definedName name="BEx7EYYLHMBYQTH6I377FCQS7CSX" hidden="1">#REF!</definedName>
    <definedName name="BEx7FCLG1RYI2SNOU1Y2GQZNZSWA" hidden="1">#REF!</definedName>
    <definedName name="BEx7FN32ZGWOAA4TTH79KINTDWR9" hidden="1">#REF!</definedName>
    <definedName name="BEx7G82CKM3NIY1PHNFK28M09PCH" hidden="1">#REF!</definedName>
    <definedName name="BEx7GR3ENYWRXXS5IT0UMEGOLGUH" hidden="1">#REF!</definedName>
    <definedName name="BEx7GSAL6P7TASL8MB63RFST1LJL" hidden="1">#REF!</definedName>
    <definedName name="BEx7H0JD6I5I8WQLLWOYWY5YWPQE" hidden="1">#REF!</definedName>
    <definedName name="BEx7H14XCXH7WEXEY1HVO53A6AGH" hidden="1">#REF!</definedName>
    <definedName name="BEx7HFTIA8AC8BR8HKIN81VE1SGW" hidden="1">#REF!</definedName>
    <definedName name="BEx7HGVBEF4LEIF6RC14N3PSU461" hidden="1">#REF!</definedName>
    <definedName name="BEx7HH654QIG4JLY3MXW9EQWL7DK" hidden="1">#REF!</definedName>
    <definedName name="BEx7HQ5T9FZ42QWS09UO4DT42Y0R" hidden="1">#REF!</definedName>
    <definedName name="BEx7HRCZE3CVGON1HV07MT5MNDZ3" hidden="1">#REF!</definedName>
    <definedName name="BEx7HWGE2CANG5M17X4C8YNC3N8F" hidden="1">#REF!</definedName>
    <definedName name="BEx7IBVYN47SFZIA0K4MDKQZNN9V" hidden="1">#REF!</definedName>
    <definedName name="BEx7IDU6A8MARL75V406CYDMXB5Y" hidden="1">#REF!</definedName>
    <definedName name="BEx7IV2IJ5WT7UC0UG7WP0WF2JZI" hidden="1">#REF!</definedName>
    <definedName name="BEx7IXGU74GE5E4S6W4Z13AR092Y" hidden="1">#REF!</definedName>
    <definedName name="BEx7J4YL8Q3BI1MLH16YYQ18IJRD" hidden="1">#REF!</definedName>
    <definedName name="BEx7JH3HGBPI07OHZ5LFYK0UFZQR" hidden="1">#REF!</definedName>
    <definedName name="BEx7JV194190CNM6WWGQ3UBJ3CHH" hidden="1">#REF!</definedName>
    <definedName name="BEx7K0A0JS4DBKODOIRWW3237XIY" hidden="1">#REF!</definedName>
    <definedName name="BEx7K7GZ607XQOGB81A1HINBTGOZ" hidden="1">#REF!</definedName>
    <definedName name="BEx7KEYPBDXSNROH8M6CDCBN6B50" hidden="1">#REF!</definedName>
    <definedName name="BEx7KSAS8BZT6H8OQCZ5DNSTMO07" hidden="1">#REF!</definedName>
    <definedName name="BEx7KWHTBD21COXVI4HNEQH0Z3L8" hidden="1">#REF!</definedName>
    <definedName name="BEx7KXUGRMRSUXCM97Z7VRZQ9JH2" hidden="1">#REF!</definedName>
    <definedName name="BEx7L21IQVP1N1TTQLRMANSSLSLE" hidden="1">#REF!</definedName>
    <definedName name="BEx7L5C6U8MP6IZ67BD649WQYJEK" hidden="1">#REF!</definedName>
    <definedName name="BEx7L8HEYEVTATR0OG5JJO647KNI" hidden="1">#REF!</definedName>
    <definedName name="BEx7L8XOV64OMS15ZFURFEUXLMWF" hidden="1">#REF!</definedName>
    <definedName name="BEx7MAUI1JJFDIJGDW4RWY5384LY" hidden="1">#REF!</definedName>
    <definedName name="BEx7MJZO3UKAMJ53UWOJ5ZD4GGMQ" hidden="1">#REF!</definedName>
    <definedName name="BEx7MT4MFNXIVQGAT6D971GZW7CA" hidden="1">#REF!</definedName>
    <definedName name="BEx7NI062THZAM6I8AJWTFJL91CS" hidden="1">#REF!</definedName>
    <definedName name="BEx904S75BPRYMHF0083JF7ES4NG" hidden="1">#REF!</definedName>
    <definedName name="BEx90HDD4RWF7JZGA8GCGG7D63MG" hidden="1">#REF!</definedName>
    <definedName name="BEx90VGH5H09ON2QXYC9WIIEU98T" hidden="1">#REF!</definedName>
    <definedName name="BEx9175B70QXYAU5A8DJPGZQ46L9" hidden="1">#REF!</definedName>
    <definedName name="BEx91AQQRTV87AO27VWHSFZAD4ZR" hidden="1">#REF!</definedName>
    <definedName name="BEx91L8FLL5CWLA2CDHKCOMGVDZN" hidden="1">#REF!</definedName>
    <definedName name="BEx91OTVH9ZDBC3QTORU8RZX4EOC" hidden="1">#REF!</definedName>
    <definedName name="BEx91QH5JRZKQP1GPN2SQMR3CKAG" hidden="1">#REF!</definedName>
    <definedName name="BEx91ROALDNHO7FI4X8L61RH4UJE" hidden="1">#REF!</definedName>
    <definedName name="BEx91TMID71GVYH0U16QM1RV3PX0" hidden="1">#REF!</definedName>
    <definedName name="BEx91VF2D78PAF337E3L2L81K9W2" hidden="1">#REF!</definedName>
    <definedName name="BEx921PNZ46VORG2VRMWREWIC0SE" hidden="1">#REF!</definedName>
    <definedName name="BEx92DPEKL5WM5A3CN8674JI0PR3" hidden="1">#REF!</definedName>
    <definedName name="BEx92ER2RMY93TZK0D9L9T3H0GI5" hidden="1">#REF!</definedName>
    <definedName name="BEx92FI04PJT4LI23KKIHRXWJDTT" hidden="1">#REF!</definedName>
    <definedName name="BEx92HR14HQ9D5JXCSPA4SS4RT62" hidden="1">#REF!</definedName>
    <definedName name="BEx92HWA2D6A5EX9MFG68G0NOMSN" hidden="1">#REF!</definedName>
    <definedName name="BEx92PUBDIXAU1FW5ZAXECMAU0LN" hidden="1">#REF!</definedName>
    <definedName name="BEx92S8MHFFIVRQ2YSHZNQGOFUHD" hidden="1">#REF!</definedName>
    <definedName name="BEx93B9OULL2YGC896XXYAAJSTRK" hidden="1">#REF!</definedName>
    <definedName name="BEx93FRKF99NRT3LH99UTIH7AAYF" hidden="1">#REF!</definedName>
    <definedName name="BEx93M7FSHP50OG34A4W8W8DF12U" hidden="1">#REF!</definedName>
    <definedName name="BEx93OLWY2O3PRA74U41VG5RXT4Q" hidden="1">#REF!</definedName>
    <definedName name="BEx93RWFAF6YJGYUTITVM445C02U" hidden="1">#REF!</definedName>
    <definedName name="BEx93SY9RWG3HUV4YXQKXJH9FH14" hidden="1">#REF!</definedName>
    <definedName name="BEx93TJUX3U0FJDBG6DDSNQ91R5J" hidden="1">#REF!</definedName>
    <definedName name="BEx93TPBL98OJHA48EII5DA2K1T4" hidden="1">#REF!</definedName>
    <definedName name="BEx942UCRHMI4B0US31HO95GSC2X" hidden="1">#REF!</definedName>
    <definedName name="BEx948ZFFQWVIDNG4AZAUGGGEB5U" hidden="1">#REF!</definedName>
    <definedName name="BEx94CKXG92OMURH41SNU6IOHK4J" hidden="1">#REF!</definedName>
    <definedName name="BEx94GXG30CIVB6ZQN3X3IK6BZXQ" hidden="1">#REF!</definedName>
    <definedName name="BEx94HZ5LURYM9ST744ALV6ZCKYP" hidden="1">#REF!</definedName>
    <definedName name="BEx94IQ75E90YUMWJ9N591LR7DQQ" hidden="1">#REF!</definedName>
    <definedName name="BEx94N7W5T3U7UOE97D6OVIBUCXS" hidden="1">#REF!</definedName>
    <definedName name="BEx955NIAWX5OLAHMTV6QFUZPR30" hidden="1">#REF!</definedName>
    <definedName name="BEx9581TYVI2M5TT4ISDAJV4W7Z6" hidden="1">#REF!</definedName>
    <definedName name="BEx95NHF4RVUE0YDOAFZEIVBYJXD" hidden="1">#REF!</definedName>
    <definedName name="BEx95QBZMG0E2KQ9BERJ861QLYN3" hidden="1">#REF!</definedName>
    <definedName name="BEx95QHBVDN795UNQJLRXG3RDU49" hidden="1">#REF!</definedName>
    <definedName name="BEx95TBVUWV7L7OMFMZDQEXGVHU6" hidden="1">#REF!</definedName>
    <definedName name="BEx95U89DZZSVO39TGS62CX8G9N4" hidden="1">#REF!</definedName>
    <definedName name="BEx9602K2GHNBUEUVT9ONRQU1GMD" hidden="1">#REF!</definedName>
    <definedName name="BEx962BL3Y4LA53EBYI64ZYMZE8U" hidden="1">#REF!</definedName>
    <definedName name="BEx96KR21O7H9R29TN0S45Y3QPUK" hidden="1">#REF!</definedName>
    <definedName name="BEx96SUFKHHFE8XQ6UUO6ILDOXHO" hidden="1">#REF!</definedName>
    <definedName name="BEx96UN4YWXBDEZ1U1ZUIPP41Z7I" hidden="1">#REF!</definedName>
    <definedName name="BEx970MYCPJ6DQ44TKLOIGZO5LHH" hidden="1">#REF!</definedName>
    <definedName name="BEx978KSD61YJH3S9DGO050R2EHA" hidden="1">#REF!</definedName>
    <definedName name="BEx97H9O1NAKAPK4MX4PKO34ICL5" hidden="1">#REF!</definedName>
    <definedName name="BEx97HVA5F2I0D6ID81KCUDEQOIH" hidden="1">#REF!</definedName>
    <definedName name="BEx97MNUZQ1Z0AO2FL7XQYVNCPR7" hidden="1">#REF!</definedName>
    <definedName name="BEx97NPQBACJVD9K1YXI08RTW9E2" hidden="1">#REF!</definedName>
    <definedName name="BEx97RWQLXS0OORDCN69IGA58CWU" hidden="1">#REF!</definedName>
    <definedName name="BEx97YNGGDFIXHTMGFL2IHAQX9MI" hidden="1">#REF!</definedName>
    <definedName name="BEx981HW73BUZWT14TBTZHC0ZTJ4" hidden="1">#REF!</definedName>
    <definedName name="BEx9871KU0N99P0900EAK69VFYT2" hidden="1">#REF!</definedName>
    <definedName name="BEx98IFKNJFGZFLID1YTRFEG1SXY" hidden="1">#REF!</definedName>
    <definedName name="BEx9915UVD4G7RA3IMLFZ0LG3UA2" hidden="1">#REF!</definedName>
    <definedName name="BEx992CZON8AO7U7V88VN1JBO0MG" hidden="1">#REF!</definedName>
    <definedName name="BEx9952469XMFGSPXL7CMXHPJF90" hidden="1">#REF!</definedName>
    <definedName name="BEx99B77I7TUSHRR4HIZ9FU2EIUT" hidden="1">#REF!</definedName>
    <definedName name="BEx99Q6PH5F3OQKCCAAO75PYDEFN" hidden="1">#REF!</definedName>
    <definedName name="BEx99WBYT2D6UUC1PT7A40ENYID4" hidden="1">#REF!</definedName>
    <definedName name="BEx99ZRZ4I7FHDPGRAT5VW7NVBPU" hidden="1">#REF!</definedName>
    <definedName name="BEx9AK5OJNFD64300EYHA0JQTGW4" hidden="1">#REF!</definedName>
    <definedName name="BEx9AT5E3ZSHKSOL35O38L8HF9TH" hidden="1">#REF!</definedName>
    <definedName name="BEx9AV8W1FAWF5BHATYEN47X12JN" hidden="1">#REF!</definedName>
    <definedName name="BEx9B8A5186FNTQQNLIO5LK02ABI" hidden="1">#REF!</definedName>
    <definedName name="BEx9B8VR20E2CILU4CDQUQQ9ONXK" hidden="1">#REF!</definedName>
    <definedName name="BEx9B917EUP13X6FQ3NPQL76XM5V" hidden="1">#REF!</definedName>
    <definedName name="BEx9BAJ5WYEQ623HUT9NNCMP3RUG" hidden="1">#REF!</definedName>
    <definedName name="BEx9BYSYW7QCPXS2NAVLFAU5Y2Z2" hidden="1">#REF!</definedName>
    <definedName name="BEx9C590HJ2O31IWJB73C1HR74AI" hidden="1">#REF!</definedName>
    <definedName name="BEx9CCQRMYYOGIOYTOM73VKDIPS1" hidden="1">#REF!</definedName>
    <definedName name="BEx9D1BC9FT19KY0INAABNDBAMR1" hidden="1">#REF!</definedName>
    <definedName name="BEx9D2IPAA35ZRQHZYDVQUQ0P8S1" hidden="1">#REF!</definedName>
    <definedName name="BEx9DN6ZMF18Q39MPMXSDJTZQNJ3" hidden="1">#REF!</definedName>
    <definedName name="BEx9E14TDNSEMI784W0OTIEQMWN6" hidden="1">#REF!</definedName>
    <definedName name="BEx9E2BZ2B1R41FMGJCJ7JLGLUAJ" hidden="1">#REF!</definedName>
    <definedName name="BEx9EG9KBJ77M8LEOR9ITOKN5KXY" hidden="1">#REF!</definedName>
    <definedName name="BEx9EMK6HAJJMVYZTN5AUIV7O1E6" hidden="1">#REF!</definedName>
    <definedName name="BEx9EQLVZHYQ1TPX7WH3SOWXCZLE" hidden="1">#REF!</definedName>
    <definedName name="BEx9ETLU0EK5LGEM1QCNYN2S8O5F" hidden="1">#REF!</definedName>
    <definedName name="BEx9F0Y2ESUNE3U7TQDLMPE9BO67" hidden="1">#REF!</definedName>
    <definedName name="BEx9F5W18ZGFOKGRE8PR6T1MO6GT" hidden="1">#REF!</definedName>
    <definedName name="BEx9F78N4HY0XFGBQ4UJRD52L1EI" hidden="1">#REF!</definedName>
    <definedName name="BEx9FF16LOQP5QIR4UHW5EIFGQB8" hidden="1">#REF!</definedName>
    <definedName name="BEx9FJTSRCZ3ZXT3QVBJT5NF8T7V" hidden="1">#REF!</definedName>
    <definedName name="BEx9FRBEEYPS5HLS3XT34AKZN94G" hidden="1">#REF!</definedName>
    <definedName name="BEx9GDY4D8ZPQJCYFIMYM0V0C51Y" hidden="1">#REF!</definedName>
    <definedName name="BEx9GGY04V0ZWI6O9KZH4KSBB389" hidden="1">#REF!</definedName>
    <definedName name="BEx9GNOPB6OZ2RH3FCDNJR38RJOS" hidden="1">#REF!</definedName>
    <definedName name="BEx9GUQALUWCD30UKUQGSWW8KBQ7" hidden="1">#REF!</definedName>
    <definedName name="BEx9GY6BVFQGCLMOWVT6PIC9WP5X" hidden="1">#REF!</definedName>
    <definedName name="BEx9GZ2P3FDHKXEBXX2VS0BG2NP2" hidden="1">#REF!</definedName>
    <definedName name="BEx9H04IB14E1437FF2OIRRWBSD7" hidden="1">#REF!</definedName>
    <definedName name="BEx9H5O1KDZJCW91Q29VRPY5YS6P" hidden="1">#REF!</definedName>
    <definedName name="BEx9H8YR0E906F1JXZMBX3LNT004" hidden="1">#REF!</definedName>
    <definedName name="BEx9I8XIG7E5NB48QQHXP23FIN60" hidden="1">#REF!</definedName>
    <definedName name="BEx9IQRF01ATLVK0YE60ARKQJ68L" hidden="1">#REF!</definedName>
    <definedName name="BEx9IS422FRSA69Y4RIR7UQYOCTN" hidden="1">#REF!</definedName>
    <definedName name="BEx9IT5QNZWKM6YQ5WER0DC2PMMU" hidden="1">#REF!</definedName>
    <definedName name="BEx9IW5MFLXTVCJHVUZTUH93AXOS" hidden="1">#REF!</definedName>
    <definedName name="BEx9IXCSPSZC80YZUPRCYTG326KV" hidden="1">#REF!</definedName>
    <definedName name="BEx9IZR39NHDGOM97H4E6F81RTQW" hidden="1">#REF!</definedName>
    <definedName name="BEx9J6CH5E7YZPER7HXEIOIKGPCA" hidden="1">#REF!</definedName>
    <definedName name="BEx9JJTZKVUJAVPTRE0RAVTEH41G" hidden="1">#REF!</definedName>
    <definedName name="BEx9JLBYK239B3F841C7YG1GT7ST" hidden="1">#REF!</definedName>
    <definedName name="BExAW4IIW5D0MDY6TJ3G4FOLPYIR" hidden="1">#REF!</definedName>
    <definedName name="BExAX410NB4F2XOB84OR2197H8M5" hidden="1">#REF!</definedName>
    <definedName name="BExAX8TNG8LQ5Q4904SAYQIPGBSV" hidden="1">#REF!</definedName>
    <definedName name="BExAY0EAT2LXR5MFGM0DLIB45PLO" hidden="1">#REF!</definedName>
    <definedName name="BExAYDQBI7W4K5EOBGMHHWBRQAVW" hidden="1">#REF!</definedName>
    <definedName name="BExAYE6LNIEBR9DSNI5JGNITGKIT" hidden="1">#REF!</definedName>
    <definedName name="BExAYGKXBWBJVLGW40HSS4UPF6L6" hidden="1">#REF!</definedName>
    <definedName name="BExAYHMLXGGO25P8HYB2S75DEB4F" hidden="1">#REF!</definedName>
    <definedName name="BExAYKXAUWGDOPG952TEJ2UKZKWN" hidden="1">#REF!</definedName>
    <definedName name="BExAYP9TDTI2MBP6EYE0H39CPMXN" hidden="1">#REF!</definedName>
    <definedName name="BExAYPPWJPWDKU59O051WMGB7O0J" hidden="1">#REF!</definedName>
    <definedName name="BExAYR2JZCJBUH6F1LZC2A7JIVRJ" hidden="1">#REF!</definedName>
    <definedName name="BExAYTGVRD3DLKO75RFPMBKCIWB8" hidden="1">#REF!</definedName>
    <definedName name="BExAYY9H9COOT46HJLPVDLTO12UL" hidden="1">#REF!</definedName>
    <definedName name="BExAZCNEGB4JYHC8CZ51KTN890US" hidden="1">#REF!</definedName>
    <definedName name="BExAZFCI302YFYRDJYQDWQQL0Q0O" hidden="1">#REF!</definedName>
    <definedName name="BExAZLHLST9OP89R1HJMC1POQG8H" hidden="1">#REF!</definedName>
    <definedName name="BExAZMDYMIAA7RX1BMCKU1VLBRGY" hidden="1">#REF!</definedName>
    <definedName name="BExAZNL6BHI8DCQWXOX4I2P839UX" hidden="1">#REF!</definedName>
    <definedName name="BExAZRMWSONMCG9KDUM4KAQ7BONM" hidden="1">#REF!</definedName>
    <definedName name="BExAZTFG4SJRG4TW6JXRF7N08JFI" hidden="1">#REF!</definedName>
    <definedName name="BExAZUS4A8OHDZK0MWAOCCCKTH73" hidden="1">#REF!</definedName>
    <definedName name="BExAZX6FECVK3E07KXM2XPYKGM6U" hidden="1">#REF!</definedName>
    <definedName name="BExB012NJ8GASTNNPBRRFTLHIOC9" hidden="1">#REF!</definedName>
    <definedName name="BExB072HHXVMUC0VYNGG48GRSH5Q" hidden="1">#REF!</definedName>
    <definedName name="BExB0FRDEYDEUEAB1W8KD6D965XA" hidden="1">#REF!</definedName>
    <definedName name="BExB0KPCN7YJORQAYUCF4YKIKPMC" hidden="1">#REF!</definedName>
    <definedName name="BExB0WE4PI3NOBXXVO9CTEN4DIU2" hidden="1">#REF!</definedName>
    <definedName name="BExB10QNIVITUYS55OAEKK3VLJFE" hidden="1">#REF!</definedName>
    <definedName name="BExB11MUEAY1OALZF5LSOXON2Y5V" hidden="1">#REF!</definedName>
    <definedName name="BExB15ZDRY4CIJ911DONP0KCY9KU" hidden="1">#REF!</definedName>
    <definedName name="BExB16VQY0O0RLZYJFU3OFEONVTE" hidden="1">#REF!</definedName>
    <definedName name="BExB1FKNY2UO4W5FUGFHJOA2WFGG" hidden="1">#REF!</definedName>
    <definedName name="BExB1GMD0PIDGTFBGQOPRWQSP9I4" hidden="1">#REF!</definedName>
    <definedName name="BExB1Q29OO6LNFNT1EQLA3KYE7MX" hidden="1">#REF!</definedName>
    <definedName name="BExB1TNRV5EBWZEHYLHI76T0FVA7" hidden="1">#REF!</definedName>
    <definedName name="BExB1WI6M8I0EEP1ANUQZCFY24EV" hidden="1">#REF!</definedName>
    <definedName name="BExB203OWC9QZA3BYOKQ18L4FUJE" hidden="1">#REF!</definedName>
    <definedName name="BExB2CJHTU7C591BR4WRL5L2F2K6" hidden="1">#REF!</definedName>
    <definedName name="BExB2K1AV4PGNS1O6C7D7AO411AX" hidden="1">#REF!</definedName>
    <definedName name="BExB2O2UYHKI324YE324E1N7FVIB" hidden="1">#REF!</definedName>
    <definedName name="BExB2Q0VJ0MU2URO3JOVUAVHEI3V" hidden="1">#REF!</definedName>
    <definedName name="BExB30IP1DNKNQ6PZ5ERUGR5MK4Z" hidden="1">#REF!</definedName>
    <definedName name="BExB442RX0T3L6HUL6X5T21CENW6" hidden="1">#REF!</definedName>
    <definedName name="BExB4ADD0L7417CII901XTFKXD1J" hidden="1">#REF!</definedName>
    <definedName name="BExB4DO1V1NL2AVK5YE1RSL5RYHL" hidden="1">#REF!</definedName>
    <definedName name="BExB4DYU06HCGRIPBSWRCXK804UM" hidden="1">#REF!</definedName>
    <definedName name="BExB4Z3EZBGYYI33U0KQ8NEIH8PY" hidden="1">#REF!</definedName>
    <definedName name="BExB55368XW7UX657ZSPC6BFE92S" hidden="1">#REF!</definedName>
    <definedName name="BExB57MZEPL2SA2ONPK66YFLZWJU" hidden="1">#REF!</definedName>
    <definedName name="BExB5833OAOJ22VK1YK47FHUSVK2" hidden="1">#REF!</definedName>
    <definedName name="BExB58JDIHS42JZT9DJJMKA8QFCO" hidden="1">#REF!</definedName>
    <definedName name="BExB58U5FQC5JWV9CGC83HLLZUZI" hidden="1">#REF!</definedName>
    <definedName name="BExB5EDO9XUKHF74X3HAU2WPPHZH" hidden="1">#REF!</definedName>
    <definedName name="BExB5G6EH68AYEP1UT0GHUEL3SLN" hidden="1">#REF!</definedName>
    <definedName name="BExB5QYVEZWFE5DQVHAM760EV05X" hidden="1">#REF!</definedName>
    <definedName name="BExB5U9IRH14EMOE0YGIE3WIVLFS" hidden="1">#REF!</definedName>
    <definedName name="BExB5VWYMOV6BAIH7XUBBVPU7MMD" hidden="1">#REF!</definedName>
    <definedName name="BExB610DZWIJP1B72U9QM42COH2B" hidden="1">#REF!</definedName>
    <definedName name="BExB6C3FUAKK9ML5T767NMWGA9YB" hidden="1">#REF!</definedName>
    <definedName name="BExB6C8X6JYRLKZKK17VE3QUNL3D" hidden="1">#REF!</definedName>
    <definedName name="BExB6HN3QRFPXM71MDUK21BKM7PF" hidden="1">#REF!</definedName>
    <definedName name="BExB6IZMHCZ3LB7N73KD90YB1HBZ" hidden="1">#REF!</definedName>
    <definedName name="BExB6YF6K7MR6RU7HRT6MABFPUA2" hidden="1">#REF!</definedName>
    <definedName name="BExB719SGNX4Y8NE6JEXC555K596" hidden="1">#REF!</definedName>
    <definedName name="BExB7265DCHKS7V2OWRBXCZTEIW9" hidden="1">#REF!</definedName>
    <definedName name="BExB74PS5P9G0P09Y6DZSCX0FLTJ" hidden="1">#REF!</definedName>
    <definedName name="BExB78RH79J0MIF7H8CAZ0CFE88Q" hidden="1">#REF!</definedName>
    <definedName name="BExB7ELT09HGDVO5BJC1ZY9D09GZ" hidden="1">#REF!</definedName>
    <definedName name="BExB806PAXX70XUTA3ZI7OORD78R" hidden="1">#REF!</definedName>
    <definedName name="BExB8HF4UBVZKQCSRFRUQL2EE6VL" hidden="1">#REF!</definedName>
    <definedName name="BExB8HKHKZ1ORJZUYGG2M4VSCC39" hidden="1">#REF!</definedName>
    <definedName name="BExB8QPH8DC5BESEVPSMBCWVN6PO" hidden="1">#REF!</definedName>
    <definedName name="BExB8U5N0D85YR8APKN3PPKG0FWP" hidden="1">#REF!</definedName>
    <definedName name="BExB9DHI5I2TJ2LXYPM98EE81L27" hidden="1">#REF!</definedName>
    <definedName name="BExB9FFQF8ORWYWFMB2MG5EFPONQ" hidden="1">#REF!</definedName>
    <definedName name="BExB9Q2MZZHBGW8QQKVEYIMJBPIE" hidden="1">#REF!</definedName>
    <definedName name="BExBA1GON0EZRJ20UYPILAPLNQWM" hidden="1">#REF!</definedName>
    <definedName name="BExBA69ASGYRZW1G1DYIS9QRRTBN" hidden="1">#REF!</definedName>
    <definedName name="BExBA6K42582A14WFFWQ3Q8QQWB6" hidden="1">#REF!</definedName>
    <definedName name="BExBA8I5D4R8R2PYQ1K16TWGTOEP" hidden="1">#REF!</definedName>
    <definedName name="BExBA93PE0DGUUTA7LLSIGBIXWE5" hidden="1">#REF!</definedName>
    <definedName name="BExBAI8X0FKDQJ6YZJQDTTG4ZCWY" hidden="1">#REF!</definedName>
    <definedName name="BExBAKN7XIBAXCF9PCNVS038PCQO" hidden="1">#REF!</definedName>
    <definedName name="BExBAKXZ7PBW3DDKKA5MWC1ZUC7O" hidden="1">#REF!</definedName>
    <definedName name="BExBAO8NLXZXHO6KCIECSFCH3RR0" hidden="1">#REF!</definedName>
    <definedName name="BExBAOOT1KBSIEISN1ADL4RMY879" hidden="1">#REF!</definedName>
    <definedName name="BExBAVKX8Q09370X1GCZWJ4E91YJ" hidden="1">#REF!</definedName>
    <definedName name="BExBAX2X2ENJYO4QTR5VAIQ86L7B" hidden="1">#REF!</definedName>
    <definedName name="BExBAZ13D3F1DVJQ6YJ8JGUYEYJE" hidden="1">#REF!</definedName>
    <definedName name="BExBBTG649R9I0CT042JLL8LXV18" hidden="1">#REF!</definedName>
    <definedName name="BExBBUCJQRR74Q7GPWDEZXYK2KJL" hidden="1">#REF!</definedName>
    <definedName name="BExBBV8XVMD9CKZY711T0BN7H3PM" hidden="1">#REF!</definedName>
    <definedName name="BExBC78HXWXHO3XAB6E8NVTBGLJS" hidden="1">#REF!</definedName>
    <definedName name="BExBCKKJTIRKC1RZJRTK65HHLX4W" hidden="1">#REF!</definedName>
    <definedName name="BExBCLMEPAN3XXX174TU8SS0627Q" hidden="1">#REF!</definedName>
    <definedName name="BExBCRBEYR2KZ8FAQFZ2NHY13WIY" hidden="1">#REF!</definedName>
    <definedName name="BExBD4I559NXSV6J07Q343TKYMVJ" hidden="1">#REF!</definedName>
    <definedName name="BExBDBZQLTX3OGFYGULQFK5WEZU5" hidden="1">#REF!</definedName>
    <definedName name="BExBDJS9TUEU8Z84IV59E5V4T8K6" hidden="1">#REF!</definedName>
    <definedName name="BExBDKOMSVH4XMH52CFJ3F028I9R" hidden="1">#REF!</definedName>
    <definedName name="BExBDSRXVZQ0W5WXQMP5XD00GRRL" hidden="1">#REF!</definedName>
    <definedName name="BExBDUVGK3E1J4JY9ZYTS7V14BLY" hidden="1">#REF!</definedName>
    <definedName name="BExBE162OSBKD30I7T1DKKPT3I9I" hidden="1">#REF!</definedName>
    <definedName name="BExBEC9ATLQZF86W1M3APSM4HEOH" hidden="1">#REF!</definedName>
    <definedName name="BExBEHNHV3DVXXWIXH299DQCXC8E" hidden="1">#REF!</definedName>
    <definedName name="BExBEYFQJE9YK12A6JBMRFKEC7RN" hidden="1">#REF!</definedName>
    <definedName name="BExBG1ED81J2O4A2S5F5Y3BPHMCR" hidden="1">#REF!</definedName>
    <definedName name="BExCRLIHS7466WFJ3RPIUGGXYESZ" hidden="1">#REF!</definedName>
    <definedName name="BExCS1EDDUEAEWHVYXHIP9I1WCJH" hidden="1">#REF!</definedName>
    <definedName name="BExCS6SLRCBH006GNRE27HFRHP40" hidden="1">#REF!</definedName>
    <definedName name="BExCS7ZPMHFJ4UJDAL8CQOLSZ13B" hidden="1">#REF!</definedName>
    <definedName name="BExCS8W4NJUZH9S1CYB6XSDLEPBW" hidden="1">#REF!</definedName>
    <definedName name="BExCSAE1M6G20R41J0Y24YNN0YC1" hidden="1">#REF!</definedName>
    <definedName name="BExCSAOUZOYKHN7HV511TO8VDJ02" hidden="1">#REF!</definedName>
    <definedName name="BExCSMOFTXSUEC1T46LR1UPYRCX5" hidden="1">#REF!</definedName>
    <definedName name="BExCSSDG3TM6TPKS19E9QYJEELZ6" hidden="1">#REF!</definedName>
    <definedName name="BExCSZV7U67UWXL2HKJNM5W1E4OO" hidden="1">#REF!</definedName>
    <definedName name="BExCT4NSDT61OCH04Y2QIFIOP75H" hidden="1">#REF!</definedName>
    <definedName name="BExCTW8G3VCZ55S09HTUGXKB1P2M" hidden="1">#REF!</definedName>
    <definedName name="BExCTYS2KX0QANOLT8LGZ9WV3S3T" hidden="1">#REF!</definedName>
    <definedName name="BExCTZOHB3QPFYP3I0M06UTMWLSG" hidden="1">#REF!</definedName>
    <definedName name="BExCTZZ9JNES4EDHW97NP0EGQALX" hidden="1">#REF!</definedName>
    <definedName name="BExCU04KAE0UTZPLK0OTDYM58Z03" hidden="1">#REF!</definedName>
    <definedName name="BExCU0A1V6NMZQ9ASYJ8QIVQ5UR2" hidden="1">#REF!</definedName>
    <definedName name="BExCU2834920JBHSPCRC4UF80OLL" hidden="1">#REF!</definedName>
    <definedName name="BExCU8O54I3P3WRYWY1CRP3S78QY" hidden="1">#REF!</definedName>
    <definedName name="BExCUDRJO23YOKT8GPWOVQ4XEHF5" hidden="1">#REF!</definedName>
    <definedName name="BExCUPAXFR16YMWL30ME3F3BSRDZ" hidden="1">#REF!</definedName>
    <definedName name="BExCUR94DHCE47PUUWEMT5QZOYR2" hidden="1">#REF!</definedName>
    <definedName name="BExCUREFBOQP6E8EH7FTNF2I57RI" hidden="1">#REF!</definedName>
    <definedName name="BExCV634L7SVHGB0UDDTRRQ2Q72H" hidden="1">#REF!</definedName>
    <definedName name="BExCVBXGSXT9FWJRG62PX9S1RK83" hidden="1">#REF!</definedName>
    <definedName name="BExCVHBNLOHNFS0JAV3I1XGPNH9W" hidden="1">#REF!</definedName>
    <definedName name="BExCVI86R31A2IOZIEBY1FJLVILD" hidden="1">#REF!</definedName>
    <definedName name="BExCVKGZXE0I9EIXKBZVSGSEY2RR" hidden="1">#REF!</definedName>
    <definedName name="BExCVV44WY5807WGMTGKPW0GT256" hidden="1">#REF!</definedName>
    <definedName name="BExCVZ5PN4V6MRBZ04PZJW3GEF8S" hidden="1">#REF!</definedName>
    <definedName name="BExCW13R0GWJYGXZBNCPAHQN4NR2" hidden="1">#REF!</definedName>
    <definedName name="BExCW9Y5HWU4RJTNX74O6L24VGCK" hidden="1">#REF!</definedName>
    <definedName name="BExCWPDPESGZS07QGBLSBWDNVJLZ" hidden="1">#REF!</definedName>
    <definedName name="BExCWTVKHIVCRHF8GC39KI58YM5K" hidden="1">#REF!</definedName>
    <definedName name="BExCX2KGRZBRVLZNM8SUSIE6A0RL" hidden="1">#REF!</definedName>
    <definedName name="BExCX3X451T70LZ1VF95L7W4Y4TM" hidden="1">#REF!</definedName>
    <definedName name="BExCX4NZ2N1OUGXM7EV0U7VULJMM" hidden="1">#REF!</definedName>
    <definedName name="BExCXILMURGYMAH6N5LF5DV6K3GM" hidden="1">#REF!</definedName>
    <definedName name="BExCXQUFBMXQ1650735H48B1AZT3" hidden="1">#REF!</definedName>
    <definedName name="BExCY2DQO9VLA77Q7EG3T0XNXX4F" hidden="1">#REF!</definedName>
    <definedName name="BExCY6VMJ68MX3C981R5Q0BX5791" hidden="1">#REF!</definedName>
    <definedName name="BExCYAH2SAZCPW6XCB7V7PMMCAWO" hidden="1">#REF!</definedName>
    <definedName name="BExCYJBB52X8B3AREHCC1L5QNPX7" hidden="1">#REF!</definedName>
    <definedName name="BExCYPRC5HJE6N2XQTHCT6NXGP8N" hidden="1">#REF!</definedName>
    <definedName name="BExCYUK0I3UEXZNFDW71G6Z6D8XR" hidden="1">#REF!</definedName>
    <definedName name="BExCZFZCXMLY5DWESYJ9NGTJYQ8M" hidden="1">#REF!</definedName>
    <definedName name="BExCZJ4P8WS0BDT31WDXI0ROE7D6" hidden="1">#REF!</definedName>
    <definedName name="BExCZKH6NI0EE02L995IFVBD1J59" hidden="1">#REF!</definedName>
    <definedName name="BExCZUD9FEOJBKDJ51Z3JON9LKJ8" hidden="1">#REF!</definedName>
    <definedName name="BExD00T6P4T8QCAQE72I6BQELKFK" hidden="1">#REF!</definedName>
    <definedName name="BExD0508DAALLU00PHFPBC8SRRKT" hidden="1">#REF!</definedName>
    <definedName name="BExD0HALIN0JR4JTPGDEVAEE5EX5" hidden="1">#REF!</definedName>
    <definedName name="BExD0LCCDPG16YLY5WQSZF1XI5DA" hidden="1">#REF!</definedName>
    <definedName name="BExD0RMWSB4TRECEHTH6NN4K9DFZ" hidden="1">#REF!</definedName>
    <definedName name="BExD0U6KG10QGVDI1XSHK0J10A2V" hidden="1">#REF!</definedName>
    <definedName name="BExD13RUIBGRXDL4QDZ305UKUR12" hidden="1">#REF!</definedName>
    <definedName name="BExD14DETV5R4OOTMAXD5NAKWRO3" hidden="1">#REF!</definedName>
    <definedName name="BExD1OAU9OXQAZA4D70HP72CU6GB" hidden="1">#REF!</definedName>
    <definedName name="BExD1Y1JV61416YA1XRQHKWPZIE7" hidden="1">#REF!</definedName>
    <definedName name="BExD2CFHIRMBKN5KXE5QP4XXEWFS" hidden="1">#REF!</definedName>
    <definedName name="BExD2DMHH1HWXQ9W0YYMDP8AAX8Q" hidden="1">#REF!</definedName>
    <definedName name="BExD2HTPC7IWBAU6OSQ67MQA8BYZ" hidden="1">#REF!</definedName>
    <definedName name="BExD363H2VGFIQUCE6LS4AC5J0ZT" hidden="1">#REF!</definedName>
    <definedName name="BExD3A588E939V61P1XEW0FI5Q0S" hidden="1">#REF!</definedName>
    <definedName name="BExD3CJJDKVR9M18XI3WDZH80WL6" hidden="1">#REF!</definedName>
    <definedName name="BExD3ESD9WYJIB3TRDPJ1CKXRAVL" hidden="1">#REF!</definedName>
    <definedName name="BExD3F368X5S25MWSUNIV57RDB57" hidden="1">#REF!</definedName>
    <definedName name="BExD3IJ5IT335SOSNV9L85WKAOSI" hidden="1">#REF!</definedName>
    <definedName name="BExD3KBVUY57GMMQTOFEU6S6G1AY" hidden="1">#REF!</definedName>
    <definedName name="BExD3NMR7AW2Z6V8SC79VQR37NA6" hidden="1">#REF!</definedName>
    <definedName name="BExD3QXA2UQ2W4N7NYLUEOG40BZB" hidden="1">#REF!</definedName>
    <definedName name="BExD3U2N041TEJ7GCN005UTPHNXY" hidden="1">#REF!</definedName>
    <definedName name="BExD40O0CFTNJFOFMMM1KH0P7BUI" hidden="1">#REF!</definedName>
    <definedName name="BExD4BR9HJ3MWWZ5KLVZWX9FJAUS" hidden="1">#REF!</definedName>
    <definedName name="BExD4F1WTKT3H0N9MF4H1LX7MBSY" hidden="1">#REF!</definedName>
    <definedName name="BExD4H5GQWXBS6LUL3TSP36DVO38" hidden="1">#REF!</definedName>
    <definedName name="BExD4JJSS3QDBLABCJCHD45SRNPI" hidden="1">#REF!</definedName>
    <definedName name="BExD4R1I0MKF033I5LPUYIMTZ6E8" hidden="1">#REF!</definedName>
    <definedName name="BExD50MT3M6XZLNUP9JL93EG6D9R" hidden="1">#REF!</definedName>
    <definedName name="BExD5EV7KDSVF1CJT38M4IBPFLPY" hidden="1">#REF!</definedName>
    <definedName name="BExD5FRK547OESJRYAW574DZEZ7J" hidden="1">#REF!</definedName>
    <definedName name="BExD5I5X2YA2YNCTCDSMEL4CWF4N" hidden="1">#REF!</definedName>
    <definedName name="BExD5QUSRFJWRQ1ZM50WYLCF74DF" hidden="1">#REF!</definedName>
    <definedName name="BExD5SSUIF6AJQHBHK8PNMFBPRYB" hidden="1">#REF!</definedName>
    <definedName name="BExD623C9LRX18BE0W2V6SZLQUXX" hidden="1">#REF!</definedName>
    <definedName name="BExD6BOLU6OI4Q54YUHZOI7JEO3R" hidden="1">#REF!</definedName>
    <definedName name="BExD6CQA7UMJBXV7AIFAIHUF2ICX" hidden="1">#REF!</definedName>
    <definedName name="BExD6FKVK8WJWNYPVENR7Q8Q30PK" hidden="1">#REF!</definedName>
    <definedName name="BExD6GMP0LK8WKVWMIT1NNH8CHLF" hidden="1">#REF!</definedName>
    <definedName name="BExD6H2TE0WWAUIWVSSCLPZ6B88N" hidden="1">#REF!</definedName>
    <definedName name="BExD71LTOE015TV5RSAHM8NT8GVW" hidden="1">#REF!</definedName>
    <definedName name="BExD73USXVADC7EHGHVTQNCT06ZA" hidden="1">#REF!</definedName>
    <definedName name="BExD7GAIGULTB3YHM1OS9RBQOTEC" hidden="1">#REF!</definedName>
    <definedName name="BExD7IE1DHIS52UFDCTSKPJQNRD5" hidden="1">#REF!</definedName>
    <definedName name="BExD7IUBGUWHYC9UNZ1IY5XFYKQN" hidden="1">#REF!</definedName>
    <definedName name="BExD7JQOJ35HGL8U2OCEI2P2JT7I" hidden="1">#REF!</definedName>
    <definedName name="BExD7KSDKNDNH95NDT3S7GM3MUU2" hidden="1">#REF!</definedName>
    <definedName name="BExD8H5O087KQVWIVPUUID5VMGMS" hidden="1">#REF!</definedName>
    <definedName name="BExD8OCLZMFN5K3VZYI4Q4ITVKUA" hidden="1">#REF!</definedName>
    <definedName name="BExD93C1R6LC0631ECHVFYH0R0PD" hidden="1">#REF!</definedName>
    <definedName name="BExD97TXIO0COVNN4OH3DEJ33YLM" hidden="1">#REF!</definedName>
    <definedName name="BExD99RZ1RFIMK6O1ZHSPJ68X9Y5" hidden="1">#REF!</definedName>
    <definedName name="BExD9L0ID3VSOU609GKWYTA5BFMA" hidden="1">#REF!</definedName>
    <definedName name="BExD9M7SEMG0JK2FUTTZXWIEBTKB" hidden="1">#REF!</definedName>
    <definedName name="BExD9MNYBYB1AICQL5165G472IE2" hidden="1">#REF!</definedName>
    <definedName name="BExD9PNSYT7GASEGUVL48MUQ02WO" hidden="1">#REF!</definedName>
    <definedName name="BExD9RB96M97JTG3N9H0W9Y07Y10" hidden="1">#REF!</definedName>
    <definedName name="BExD9TK2MIWFH5SKUYU9ZKF4NPHQ" hidden="1">#REF!</definedName>
    <definedName name="BExDA6LD9061UULVKUUI4QP8SK13" hidden="1">#REF!</definedName>
    <definedName name="BExDAGMVMNLQ6QXASB9R6D8DIT12" hidden="1">#REF!</definedName>
    <definedName name="BExDAYBHU9ADLXI8VRC7F608RVGM" hidden="1">#REF!</definedName>
    <definedName name="BExDBDR1XR0FV0CYUCB2OJ7CJCZU" hidden="1">#REF!</definedName>
    <definedName name="BExDC3TQOUOSRJUUE5O9EHTSEEFY" hidden="1">#REF!</definedName>
    <definedName name="BExDC7F818VN0S18ID7XRCRVYPJ4" hidden="1">#REF!</definedName>
    <definedName name="BExDCL7K96PC9VZYB70ZW3QPVIJE" hidden="1">#REF!</definedName>
    <definedName name="BExDCP3UZ3C2O4C1F7KMU0Z9U32N" hidden="1">#REF!</definedName>
    <definedName name="BExEOBX3WECDMYCV9RLN49APTXMM" hidden="1">#REF!</definedName>
    <definedName name="BExEP4E4F36662JDI0TOD85OP7X9" hidden="1">#REF!</definedName>
    <definedName name="BExEPN9VIYI0FVL0HLZQXJFO6TT0" hidden="1">#REF!</definedName>
    <definedName name="BExEPYT6VDSMR8MU2341Q5GM2Y9V" hidden="1">#REF!</definedName>
    <definedName name="BExEQ2ENYLMY8K1796XBB31CJHNN" hidden="1">#REF!</definedName>
    <definedName name="BExEQ2PFE4N40LEPGDPS90WDL6BN" hidden="1">#REF!</definedName>
    <definedName name="BExEQ2PFURT24NQYGYVE8NKX1EGA" hidden="1">#REF!</definedName>
    <definedName name="BExEQB3KF15ZUZKM0K4BMZGXFVY1" hidden="1">#REF!</definedName>
    <definedName name="BExEQB8ZWXO6IIGOEPWTLOJGE2NR" hidden="1">#REF!</definedName>
    <definedName name="BExEQBZX0EL6LIKPY01197ACK65H" hidden="1">#REF!</definedName>
    <definedName name="BExEQDXZALJLD4OBF74IKZBR13SR" hidden="1">#REF!</definedName>
    <definedName name="BExEQFLE2RPWGMWQAI4JMKUEFRPT" hidden="1">#REF!</definedName>
    <definedName name="BExEQTOIX4IME2M78HWKABB2ZU2B" hidden="1">#REF!</definedName>
    <definedName name="BExEQTZAP8R69U31W4LKGTKKGKQE" hidden="1">#REF!</definedName>
    <definedName name="BExER2O72H1F9WV6S1J04C15PXX7" hidden="1">#REF!</definedName>
    <definedName name="BExERRUIKIOATPZ9U4HQ0V52RJAU" hidden="1">#REF!</definedName>
    <definedName name="BExERSANFNM1O7T65PC5MJ301YET" hidden="1">#REF!</definedName>
    <definedName name="BExERWCEBKQRYWRQLYJ4UCMMKTHG" hidden="1">#REF!</definedName>
    <definedName name="BExES44RHHDL3V7FLV6M20834WF1" hidden="1">#REF!</definedName>
    <definedName name="BExES4A7VE2X3RYYTVRLKZD4I7WU" hidden="1">#REF!</definedName>
    <definedName name="BExES6ZC8R7PHJ21OVJFLIR7DY30" hidden="1">#REF!</definedName>
    <definedName name="BExESMKD95A649M0WRSG6CXXP326" hidden="1">#REF!</definedName>
    <definedName name="BExESR27ZXJG5VMY4PR9D940VS7T" hidden="1">#REF!</definedName>
    <definedName name="BExESZ03KXL8DQ2591HLR56ZML94" hidden="1">#REF!</definedName>
    <definedName name="BExESZAW5N443NRTKIP59OEI1CR6" hidden="1">#REF!</definedName>
    <definedName name="BExET3HXQ60A4O2OLKX8QNXRI6LQ" hidden="1">#REF!</definedName>
    <definedName name="BExETA3B1FCIOA80H94K90FWXQKE" hidden="1">#REF!</definedName>
    <definedName name="BExETAZOYT4CJIT8RRKC9F2HJG1D" hidden="1">#REF!</definedName>
    <definedName name="BExETF6QD5A9GEINE1KZRRC2LXWM" hidden="1">#REF!</definedName>
    <definedName name="BExETQ9XRXLUACN82805SPSPNKHI" hidden="1">#REF!</definedName>
    <definedName name="BExETR0YRMOR63E6DHLEHV9QVVON" hidden="1">#REF!</definedName>
    <definedName name="BExETVTGY38YXYYF7N73OYN6FYY3" hidden="1">#REF!</definedName>
    <definedName name="BExEUDYB3EALE38IK9S0992YLT5Y" hidden="1">#REF!</definedName>
    <definedName name="BExEUNE4T242Y59C6MS28MXEUGCP" hidden="1">#REF!</definedName>
    <definedName name="BExEV2TP7NA3ZR6RJGH5ER370OUM" hidden="1">#REF!</definedName>
    <definedName name="BExEV69USLNYO2QRJRC0J92XUF00" hidden="1">#REF!</definedName>
    <definedName name="BExEV6KNTQOCFD7GV726XQEVQ7R6" hidden="1">#REF!</definedName>
    <definedName name="BExEV6VGM4POO9QT9KH3QA3VYCWM" hidden="1">#REF!</definedName>
    <definedName name="BExEVET98G3FU6QBF9LHYWSAMV0O" hidden="1">#REF!</definedName>
    <definedName name="BExEVNCUT0PDUYNJH7G6BSEWZOT2" hidden="1">#REF!</definedName>
    <definedName name="BExEVPGF4V5J0WQRZKUM8F9TTKZJ" hidden="1">#REF!</definedName>
    <definedName name="BExEVVLIEVWYRF2UUC1H0H5QU1CP" hidden="1">#REF!</definedName>
    <definedName name="BExEVWCKO8T84GW9Z3X47915XKSH" hidden="1">#REF!</definedName>
    <definedName name="BExEVZSJWMZ5L2ZE7AZC57CXKW6T" hidden="1">#REF!</definedName>
    <definedName name="BExEW0JL1GFFCXMDGW54CI7Y8FZN" hidden="1">#REF!</definedName>
    <definedName name="BExEW68M9WL8214QH9C7VCK7BN08" hidden="1">#REF!</definedName>
    <definedName name="BExEW8HFKH6F47KIHYBDRUEFZ2ZZ" hidden="1">#REF!</definedName>
    <definedName name="BExEWLO75K95C6IRKHXSP7VP81T4" hidden="1">#REF!</definedName>
    <definedName name="BExEWNBGQS1U2LW3W84T4LSJ9K00" hidden="1">#REF!</definedName>
    <definedName name="BExEWO7STL7HNZSTY8VQBPTX1WK6" hidden="1">#REF!</definedName>
    <definedName name="BExEWOO45JZ7SBNGO6HLL89JU908" hidden="1">#REF!</definedName>
    <definedName name="BExEWQ0M1N3KMKTDJ73H10QSG4W1" hidden="1">#REF!</definedName>
    <definedName name="BExEX85F3OSW8NSCYGYPS9372Z1Q" hidden="1">#REF!</definedName>
    <definedName name="BExEX9HWY2G6928ZVVVQF77QCM2C" hidden="1">#REF!</definedName>
    <definedName name="BExEXBQWAYKMVBRJRHB8PFCSYFVN" hidden="1">#REF!</definedName>
    <definedName name="BExEXRBZ0DI9E2UFLLKYWGN66B61" hidden="1">#REF!</definedName>
    <definedName name="BExEYLG9FL9V1JPPNZ3FUDNSEJ4V" hidden="1">#REF!</definedName>
    <definedName name="BExEYOW8C1B3OUUCIGEC7L8OOW1Z" hidden="1">#REF!</definedName>
    <definedName name="BExEYUQJXZT6N5HJH8ACJF6SRWEE" hidden="1">#REF!</definedName>
    <definedName name="BExEYYMZKTSF5UFD85ZAFMO6RPM7" hidden="1">#REF!</definedName>
    <definedName name="BExEZ1S6VZCG01ZPLBSS9Z1SBOJ2" hidden="1">#REF!</definedName>
    <definedName name="BExEZGBFNJR8DLPN0V11AU22L6WY" hidden="1">#REF!</definedName>
    <definedName name="BExF02Y3V3QEPO2XLDSK47APK9XJ" hidden="1">#REF!</definedName>
    <definedName name="BExF09OS91RT7N7IW8JLMZ121ZP3" hidden="1">#REF!</definedName>
    <definedName name="BExF0LOEHV42P2DV7QL8O7HOQ3N9" hidden="1">#REF!</definedName>
    <definedName name="BExF0WRM9VO25RLSO03ZOCE8H7K5" hidden="1">#REF!</definedName>
    <definedName name="BExF0ZRI7W4RSLIDLHTSM0AWXO3S" hidden="1">#REF!</definedName>
    <definedName name="BExF19CT3MMZZ2T5EWMDNG3UOJ01" hidden="1">#REF!</definedName>
    <definedName name="BExF1M38U6NX17YJA8YU359B5Z4M" hidden="1">#REF!</definedName>
    <definedName name="BExF1MU4W3NPEY0OHRDWP5IANCBB" hidden="1">#REF!</definedName>
    <definedName name="BExF1MZN8MWMOKOARHJ1QAF9HPGT" hidden="1">#REF!</definedName>
    <definedName name="BExF1P36DDPEWFZ0JMFY90UDVEKT" hidden="1">#REF!</definedName>
    <definedName name="BExF1US4ZIQYSU5LBFYNRA9N0K2O" hidden="1">#REF!</definedName>
    <definedName name="BExF2CWZN6E87RGTBMD4YQI2QT7R" hidden="1">#REF!</definedName>
    <definedName name="BExF2DYO1WQ7GMXSTAQRDBW1NSFG" hidden="1">#REF!</definedName>
    <definedName name="BExF2EK9NJKQDUABZBCCGL6UWA2D" hidden="1">#REF!</definedName>
    <definedName name="BExF2MSWNUY9Z6BZJQZ538PPTION" hidden="1">#REF!</definedName>
    <definedName name="BExF2QZYWHTYGUTTXR15CKCV3LS7" hidden="1">#REF!</definedName>
    <definedName name="BExF2T8Y6TSJ74RMSZOA9CEH4OZ6" hidden="1">#REF!</definedName>
    <definedName name="BExF31N3YM4F37EOOY8M8VI1KXN8" hidden="1">#REF!</definedName>
    <definedName name="BExF37C1YKBT79Z9SOJAG5MXQGTU" hidden="1">#REF!</definedName>
    <definedName name="BExF3A6HPA6DGYALZNHHJPMCUYZR" hidden="1">#REF!</definedName>
    <definedName name="BExF3I9T44X7DV9HHV51DVDDPPZG" hidden="1">#REF!</definedName>
    <definedName name="BExF3JMFX5DILOIFUDIO1HZUK875" hidden="1">#REF!</definedName>
    <definedName name="BExF3NTC4BGZEM6B87TCFX277QCS" hidden="1">#REF!</definedName>
    <definedName name="BExF3P5ZO03EY75D46PIPXHNZL2V" hidden="1">#REF!</definedName>
    <definedName name="BExF3Q7NI90WT31QHYSJDIG0LLLJ" hidden="1">#REF!</definedName>
    <definedName name="BExF3QD55TIY1MSBSRK9TUJKBEWO" hidden="1">#REF!</definedName>
    <definedName name="BExF3QT8J6RIF1L3R700MBSKIOKW" hidden="1">#REF!</definedName>
    <definedName name="BExF42SSBVPMLK2UB3B7FPEIY9TU" hidden="1">#REF!</definedName>
    <definedName name="BExF4HXSWB50BKYPWA0HTT8W56H6" hidden="1">#REF!</definedName>
    <definedName name="BExF4KHF04IWW4LQ95FHQPFE4Y9K" hidden="1">#REF!</definedName>
    <definedName name="BExF4MVQM5Y0QRDLDFSKWWTF709C" hidden="1">#REF!</definedName>
    <definedName name="BExF4PVMZYV36E8HOYY06J81AMBI" hidden="1">#REF!</definedName>
    <definedName name="BExF4SF9NEX1FZE9N8EXT89PM54D" hidden="1">#REF!</definedName>
    <definedName name="BExF52GTGP8MHGII4KJ8TJGR8W8U" hidden="1">#REF!</definedName>
    <definedName name="BExF57K7L3UC1I2FSAWURR4SN0UN" hidden="1">#REF!</definedName>
    <definedName name="BExF580CWVVYF24RF8720RUKZUGS" hidden="1">#REF!</definedName>
    <definedName name="BExF5HR2GFV7O8LKG9SJ4BY78LYA" hidden="1">#REF!</definedName>
    <definedName name="BExF5ZFO2A29GHWR5ES64Z9OS16J" hidden="1">#REF!</definedName>
    <definedName name="BExF63S045JO7H2ZJCBTBVH3SUIF" hidden="1">#REF!</definedName>
    <definedName name="BExF642TEGTXCI9A61ZOONJCB0U1" hidden="1">#REF!</definedName>
    <definedName name="BExF67O951CF8UJF3KBDNR0E83C1" hidden="1">#REF!</definedName>
    <definedName name="BExF6EV7I35NVMIJGYTB6E24YVPA" hidden="1">#REF!</definedName>
    <definedName name="BExF6FGUF393KTMBT40S5BYAFG00" hidden="1">#REF!</definedName>
    <definedName name="BExF6GNYXWY8A0SY4PW1B6KJMMTM" hidden="1">#REF!</definedName>
    <definedName name="BExF6IB8K74Z0AFT05GPOKKZW7C9" hidden="1">#REF!</definedName>
    <definedName name="BExF6NUXJI11W2IAZNAM1QWC0459" hidden="1">#REF!</definedName>
    <definedName name="BExF6RR76KNVIXGJOVFO8GDILKGZ" hidden="1">#REF!</definedName>
    <definedName name="BExF6ZE8D5CMPJPRWT6S4HM56LPF" hidden="1">#REF!</definedName>
    <definedName name="BExF76FV8SF7AJK7B35AL7VTZF6D" hidden="1">#REF!</definedName>
    <definedName name="BExF7EOIMC1OYL1N7835KGOI0FIZ" hidden="1">#REF!</definedName>
    <definedName name="BExF7K88K7ASGV6RAOAGH52G04VR" hidden="1">#REF!</definedName>
    <definedName name="BExF7OVDRP3LHNAF2CX4V84CKKIR" hidden="1">#REF!</definedName>
    <definedName name="BExF7QO41X2A2SL8UXDNP99GY7U9" hidden="1">#REF!</definedName>
    <definedName name="BExF81GI8B8WBHXFTET68A9358BR" hidden="1">#REF!</definedName>
    <definedName name="BExGL97US0Y3KXXASUTVR26XLT70" hidden="1">#REF!</definedName>
    <definedName name="BExGLC7R4C33RO0PID97ZPPVCW4M" hidden="1">#REF!</definedName>
    <definedName name="BExGLFIF7HCFSHNQHKEV6RY0WCO3" hidden="1">#REF!</definedName>
    <definedName name="BExGLTARRL0J772UD2TXEYAVPY6E" hidden="1">#REF!</definedName>
    <definedName name="BExGLVP1IU8K5A8J1340XFMYPR88" hidden="1">#REF!</definedName>
    <definedName name="BExGLYE6RZTAAWHJBG2QFJPTDS2Q" hidden="1">#REF!</definedName>
    <definedName name="BExGM4DZ65OAQP7MA4LN6QMYZOFF" hidden="1">#REF!</definedName>
    <definedName name="BExGMCXCWEC9XNUOEMZ61TMI6CUO" hidden="1">#REF!</definedName>
    <definedName name="BExGMJDGIH0MEPC2TUSFUCY2ROTB" hidden="1">#REF!</definedName>
    <definedName name="BExGMKPW2HPKN0M0XKF3AZ8YP0D6" hidden="1">#REF!</definedName>
    <definedName name="BExGMP2F175LGL6QVSJGP6GKYHHA" hidden="1">#REF!</definedName>
    <definedName name="BExGMPIIP8GKML2VVA8OEFL43NCS" hidden="1">#REF!</definedName>
    <definedName name="BExGMZ3SRIXLXMWBVOXXV3M4U4YL" hidden="1">#REF!</definedName>
    <definedName name="BExGMZ3UBN48IXU1ZEFYECEMZ1IM" hidden="1">#REF!</definedName>
    <definedName name="BExGN4I0QATXNZCLZJM1KH1OIJQH" hidden="1">#REF!</definedName>
    <definedName name="BExGN9FZ2RWCMSY1YOBJKZMNIM9R" hidden="1">#REF!</definedName>
    <definedName name="BExGNDSIMTHOCXXG6QOGR6DA8SGG" hidden="1">#REF!</definedName>
    <definedName name="BExGNN2YQ9BDAZXT2GLCSAPXKIM7" hidden="1">#REF!</definedName>
    <definedName name="BExGNSS0CKRPKHO25R3TDBEL2NHX" hidden="1">#REF!</definedName>
    <definedName name="BExGNYH0MO8NOVS85L15G0RWX4GW" hidden="1">#REF!</definedName>
    <definedName name="BExGNZO44DEG8CGIDYSEGDUQ531R" hidden="1">#REF!</definedName>
    <definedName name="BExGO2O0V6UYDY26AX8OSN72F77N" hidden="1">#REF!</definedName>
    <definedName name="BExGO2YUBOVLYHY1QSIHRE1KLAFV" hidden="1">#REF!</definedName>
    <definedName name="BExGO70E2O70LF46V8T26YFPL4V8" hidden="1">#REF!</definedName>
    <definedName name="BExGOB25QJMQCQE76MRW9X58OIOO" hidden="1">#REF!</definedName>
    <definedName name="BExGODAZKJ9EXMQZNQR5YDBSS525" hidden="1">#REF!</definedName>
    <definedName name="BExGODR8ZSMUC11I56QHSZ686XV5" hidden="1">#REF!</definedName>
    <definedName name="BExGOJQWI3JDQELG1BZ2MD0PXNW1" hidden="1">#REF!</definedName>
    <definedName name="BExGOXJDHUDPDT8I8IVGVW9J0R5Q" hidden="1">#REF!</definedName>
    <definedName name="BExGPHGT5KDOCMV2EFS4OVKTWBRD" hidden="1">#REF!</definedName>
    <definedName name="BExGPID72Y4Y619LWASUQZKZHJNC" hidden="1">#REF!</definedName>
    <definedName name="BExGPPENQIANVGLVQJ77DK5JPRTB" hidden="1">#REF!</definedName>
    <definedName name="BExGPYP5QNI17L7SAPOF8MMQH40T" hidden="1">#REF!</definedName>
    <definedName name="BExGQ1ZU4967P72AHF4V1D0FOL5C" hidden="1">#REF!</definedName>
    <definedName name="BExGQ36ZOMR9GV8T05M605MMOY3Y" hidden="1">#REF!</definedName>
    <definedName name="BExGQ61DTJ0SBFMDFBAK3XZ9O0ZO" hidden="1">#REF!</definedName>
    <definedName name="BExGQ6SG9XEOD0VMBAR22YPZWSTA" hidden="1">#REF!</definedName>
    <definedName name="BExGQGJ1A7LNZUS8QSMOG8UNGLMK" hidden="1">#REF!</definedName>
    <definedName name="BExGQPO7ENFEQC0NC6MC9OZR2LHY" hidden="1">#REF!</definedName>
    <definedName name="BExGQX0H4EZMXBJTKJJE4ICJWN5O" hidden="1">#REF!</definedName>
    <definedName name="BExGR4CW3WRIID17GGX4MI9ZDHFE" hidden="1">#REF!</definedName>
    <definedName name="BExGR65GJX27MU2OL6NI5PB8XVB4" hidden="1">#REF!</definedName>
    <definedName name="BExGR6LQ97HETGS3CT96L4IK0JSH" hidden="1">#REF!</definedName>
    <definedName name="BExGR9ATP2LVT7B9OCPSLJ11H9SX" hidden="1">#REF!</definedName>
    <definedName name="BExGRUKVVKDL8483WI70VN2QZDGD" hidden="1">#REF!</definedName>
    <definedName name="BExGS2IWR5DUNJ1U9PAKIV8CMBNI" hidden="1">#REF!</definedName>
    <definedName name="BExGS69P9FFTEOPDS0MWFKF45G47" hidden="1">#REF!</definedName>
    <definedName name="BExGS6F1JFHM5MUJ1RFO50WP6D05" hidden="1">#REF!</definedName>
    <definedName name="BExGSA5YB5ZGE4NHDVCZ55TQAJTL" hidden="1">#REF!</definedName>
    <definedName name="BExGSCEUCQQVDEEKWJ677QTGUVTE" hidden="1">#REF!</definedName>
    <definedName name="BExGSDLYDUVZ1VT6TR7B3LFRMYPS" hidden="1">#REF!</definedName>
    <definedName name="BExGSQY65LH1PCKKM5WHDW83F35O" hidden="1">#REF!</definedName>
    <definedName name="BExGSYW1GKISF0PMUAK3XJK9PEW9" hidden="1">#REF!</definedName>
    <definedName name="BExGT0DZJB6LSF6L693UUB9EY1VQ" hidden="1">#REF!</definedName>
    <definedName name="BExGT0OS6KVVS0W4J3720T64JF9Q" hidden="1">#REF!</definedName>
    <definedName name="BExGTGVFIF8HOQXR54SK065A8M4K" hidden="1">#REF!</definedName>
    <definedName name="BExGTIYX3OWPIINOGY1E4QQYSKHP" hidden="1">#REF!</definedName>
    <definedName name="BExGTKGUN0KUU3C0RL2LK98D8MEK" hidden="1">#REF!</definedName>
    <definedName name="BExGTZ046J7VMUG4YPKFN2K8TWB7" hidden="1">#REF!</definedName>
    <definedName name="BExGU2G9OPRZRIU9YGF6NX9FUW0J" hidden="1">#REF!</definedName>
    <definedName name="BExGU6HTKLRZO8UOI3DTAM5RFDBA" hidden="1">#REF!</definedName>
    <definedName name="BExGUDDZXFFQHAF4UZF8ZB1HO7H6" hidden="1">#REF!</definedName>
    <definedName name="BExGUIBXBRHGM97ZX6GBA4ZDQ79C" hidden="1">#REF!</definedName>
    <definedName name="BExGUM8D91UNPCOO4TKP9FGX85TF" hidden="1">#REF!</definedName>
    <definedName name="BExGUQF9N9FKI7S0H30WUAEB5LPD" hidden="1">#REF!</definedName>
    <definedName name="BExGUR6BA03XPBK60SQUW197GJ5X" hidden="1">#REF!</definedName>
    <definedName name="BExGUVIP60TA4B7X2PFGMBFUSKGX" hidden="1">#REF!</definedName>
    <definedName name="BExGUZKF06F209XL1IZWVJEQ82EE" hidden="1">#REF!</definedName>
    <definedName name="BExGV2EVT380QHD4AP2RL9MR8L5L" hidden="1">#REF!</definedName>
    <definedName name="BExGVV6OOLDQ3TXZK51TTF3YX0WN" hidden="1">#REF!</definedName>
    <definedName name="BExGW0KVS7U0C87XFZ78QW991IEV" hidden="1">#REF!</definedName>
    <definedName name="BExGW2Z7AMPG6H9EXA9ML6EZVGGA" hidden="1">#REF!</definedName>
    <definedName name="BExGWABG5VT5XO1A196RK61AXA8C" hidden="1">#REF!</definedName>
    <definedName name="BExGWEO0JDG84NYLEAV5NSOAGMJZ" hidden="1">#REF!</definedName>
    <definedName name="BExGWLEOC70Z8QAJTPT2PDHTNM4L" hidden="1">#REF!</definedName>
    <definedName name="BExGWNCXLCRTLBVMTXYJ5PHQI6SS" hidden="1">#REF!</definedName>
    <definedName name="BExGX6U988MCFIGDA1282F92U9AA" hidden="1">#REF!</definedName>
    <definedName name="BExGX7FTB1CKAT5HUW6H531FIY6I" hidden="1">#REF!</definedName>
    <definedName name="BExGX9DVACJQIZ4GH6YAD2A7F70O" hidden="1">#REF!</definedName>
    <definedName name="BExGXDVP2S2Y8Z8Q43I78RCIK3DD" hidden="1">#REF!</definedName>
    <definedName name="BExGXJ9W5JU7TT9S0BKL5Y6VVB39" hidden="1">#REF!</definedName>
    <definedName name="BExGXWB73RJ4BASBQTQ8EY0EC1EB" hidden="1">#REF!</definedName>
    <definedName name="BExGXZ0ABB43C7SMRKZHWOSU9EQX" hidden="1">#REF!</definedName>
    <definedName name="BExGY6SU3SYVCJ3AG2ITY59SAZ5A" hidden="1">#REF!</definedName>
    <definedName name="BExGY6YA4P5KMY2VHT0DYK3YTFAX" hidden="1">#REF!</definedName>
    <definedName name="BExGY8G88PVVRYHPHRPJZFSX6HSC" hidden="1">#REF!</definedName>
    <definedName name="BExGYC718HTZ80PNKYPVIYGRJVF6" hidden="1">#REF!</definedName>
    <definedName name="BExGYCNATXZY2FID93B17YWIPPRD" hidden="1">#REF!</definedName>
    <definedName name="BExGYGJJJ3BBCQAOA51WHP01HN73" hidden="1">#REF!</definedName>
    <definedName name="BExGYOS6TV2C72PLRFU8RP1I58GY" hidden="1">#REF!</definedName>
    <definedName name="BExGZJ78ZWZCVHZ3BKEKFJZ6MAEO" hidden="1">#REF!</definedName>
    <definedName name="BExGZOLH2QV73J3M9IWDDPA62TP4" hidden="1">#REF!</definedName>
    <definedName name="BExGZP1PWGFKVVVN4YDIS22DZPCR" hidden="1">#REF!</definedName>
    <definedName name="BExH00L21GZX5YJJGVMOAWBERLP5" hidden="1">#REF!</definedName>
    <definedName name="BExH02ZD6VAY1KQLAQYBBI6WWIZB" hidden="1">#REF!</definedName>
    <definedName name="BExH08Z6LQCGGSGSAILMHX4X7JMD" hidden="1">#REF!</definedName>
    <definedName name="BExH0KT9Z8HEVRRQRGQ8YHXRLIJA" hidden="1">#REF!</definedName>
    <definedName name="BExH0M0FDN12YBOCKL3XL2Z7T7Y8" hidden="1">#REF!</definedName>
    <definedName name="BExH0O9G06YPZ5TN9RYT326I1CP2" hidden="1">#REF!</definedName>
    <definedName name="BExH0WNJAKTJRCKMTX8O4KNMIIJM" hidden="1">#REF!</definedName>
    <definedName name="BExH12Y4WX542WI3ZEM15AK4UM9J" hidden="1">#REF!</definedName>
    <definedName name="BExH1FDTQXR9QQ31WDB7OPXU7MPT" hidden="1">#REF!</definedName>
    <definedName name="BExH1FOMEUIJNIDJAUY0ZQFBJSY9" hidden="1">#REF!</definedName>
    <definedName name="BExH1JFFHEBFX9BWJMNIA3N66R3Z" hidden="1">#REF!</definedName>
    <definedName name="BExH1Z0GIUSVTF2H1G1I3PDGBNK2" hidden="1">#REF!</definedName>
    <definedName name="BExH225UTM6S9FW4MUDZS7F1PQSH" hidden="1">#REF!</definedName>
    <definedName name="BExH23271RF7AYZ542KHQTH68GQ7" hidden="1">#REF!</definedName>
    <definedName name="BExH2GJQR4JALNB314RY0LDI49VH" hidden="1">#REF!</definedName>
    <definedName name="BExH2JZR49T7644JFVE7B3N7RZM9" hidden="1">#REF!</definedName>
    <definedName name="BExH2UHF0QTJG107MULYB16WBJM9" hidden="1">#REF!</definedName>
    <definedName name="BExH2WKXV8X5S2GSBBTWGI0NLNAH" hidden="1">#REF!</definedName>
    <definedName name="BExH2XS1UFYFGU0S0EBXX90W2WE8" hidden="1">#REF!</definedName>
    <definedName name="BExH2XS2TND9SB0GC295R4FP6K5Y" hidden="1">#REF!</definedName>
    <definedName name="BExH2ZA0SZ4SSITL50NA8LZ3OEX6" hidden="1">#REF!</definedName>
    <definedName name="BExH31Z3JNVJPESWKXHILGXZHP2M" hidden="1">#REF!</definedName>
    <definedName name="BExH3E9HZ3QJCDZW7WI7YACFQCHE" hidden="1">#REF!</definedName>
    <definedName name="BExH3IRB6764RQ5HBYRLH6XCT29X" hidden="1">#REF!</definedName>
    <definedName name="BExIG2U8V6RSB47SXLCQG3Q68YRO" hidden="1">#REF!</definedName>
    <definedName name="BExIGJBO8R13LV7CZ7C1YCP974NN" hidden="1">#REF!</definedName>
    <definedName name="BExIGWT86FPOEYTI8GXCGU5Y3KGK" hidden="1">#REF!</definedName>
    <definedName name="BExIHBHXA7E7VUTBVHXXXCH3A5CL" hidden="1">#REF!</definedName>
    <definedName name="BExIHPQCQTGEW8QOJVIQ4VX0P6DX" hidden="1">#REF!</definedName>
    <definedName name="BExII1KN91Q7DLW0UB7W2TJ5ACT9" hidden="1">#REF!</definedName>
    <definedName name="BExII50LI8I0CDOOZEMIVHVA2V95" hidden="1">#REF!</definedName>
    <definedName name="BExIIXMY38TQD12CVV4S57L3I809" hidden="1">#REF!</definedName>
    <definedName name="BExIIY37NEVU2LGS1JE4VR9AN6W4" hidden="1">#REF!</definedName>
    <definedName name="BExIIYJAGXR8TPZ1KCYM7EGJ79UW" hidden="1">#REF!</definedName>
    <definedName name="BExIJ3160YCWGAVEU0208ZGXXG3P" hidden="1">#REF!</definedName>
    <definedName name="BExIJDDGUMCAUN8YSSD6BXAQOHHZ" hidden="1">#REF!</definedName>
    <definedName name="BExIJFGZJ5ED9D6KAY4PGQYLELAX" hidden="1">#REF!</definedName>
    <definedName name="BExIJQK80ZEKSTV62E59AYJYUNLI" hidden="1">#REF!</definedName>
    <definedName name="BExIJRLX3M0YQLU1D5Y9V7HM5QNM" hidden="1">#REF!</definedName>
    <definedName name="BExIJV22J0QA7286KNPMHO1ZUCB3" hidden="1">#REF!</definedName>
    <definedName name="BExIJVI6OC7B6ZE9V4PAOYZXKNER" hidden="1">#REF!</definedName>
    <definedName name="BExIJWK0NGTGQ4X7D5VIVXD14JHI" hidden="1">#REF!</definedName>
    <definedName name="BExIJWPCIYINEJUTXU74VK7WG031" hidden="1">#REF!</definedName>
    <definedName name="BExIKHTXPZR5A8OHB6HDP6QWDHAD" hidden="1">#REF!</definedName>
    <definedName name="BExIKMMJOETSAXJYY1SIKM58LMA2" hidden="1">#REF!</definedName>
    <definedName name="BExIKRF6AQ6VOO9KCIWSM6FY8M7D" hidden="1">#REF!</definedName>
    <definedName name="BExIKTYZESFT3LC0ASFMFKSE0D1X" hidden="1">#REF!</definedName>
    <definedName name="BExIKXVA6M8K0PTRYAGXS666L335" hidden="1">#REF!</definedName>
    <definedName name="BExIL0PMZ2SXK9R6MLP43KBU1J2P" hidden="1">#REF!</definedName>
    <definedName name="BExILAAXRTRAD18K74M6MGUEEPUM" hidden="1">#REF!</definedName>
    <definedName name="BExILG5F338C0FFLMVOKMKF8X5ZP" hidden="1">#REF!</definedName>
    <definedName name="BExILGQTQM0HOD0BJI90YO7GOIN3" hidden="1">#REF!</definedName>
    <definedName name="BExIM9DBUB7ZGF4B20FVUO9QGOX2" hidden="1">#REF!</definedName>
    <definedName name="BExIMGK9Z94TFPWWZFMD10HV0IF6" hidden="1">#REF!</definedName>
    <definedName name="BExIMPEGKG18TELVC33T4OQTNBWC" hidden="1">#REF!</definedName>
    <definedName name="BExIMY3DOK6D07GYTOC9QRZFNTIN" hidden="1">#REF!</definedName>
    <definedName name="BExIN1U66MKBHDKWLGYHW53XMHSP" hidden="1">#REF!</definedName>
    <definedName name="BExIN4OR435DL1US13JQPOQK8GD5" hidden="1">#REF!</definedName>
    <definedName name="BExINI6A7H3KSFRFA6UBBDPKW37F" hidden="1">#REF!</definedName>
    <definedName name="BExINIMK8XC3JOBT2EXYFHHH52H0" hidden="1">#REF!</definedName>
    <definedName name="BExINLX401ZKEGWU168DS4JUM2J6" hidden="1">#REF!</definedName>
    <definedName name="BExINMYYJO1FTV1CZF6O5XCFAMQX" hidden="1">#REF!</definedName>
    <definedName name="BExINP2H4KI05FRFV5PKZFE00HKO" hidden="1">#REF!</definedName>
    <definedName name="BExINZELVWYGU876QUUZCIMXPBQC" hidden="1">#REF!</definedName>
    <definedName name="BExIOCQUQHKUU1KONGSDOLQTQEIC" hidden="1">#REF!</definedName>
    <definedName name="BExIOFL8Y5O61VLKTB4H20IJNWS1" hidden="1">#REF!</definedName>
    <definedName name="BExIOMBXRW5NS4ZPYX9G5QREZ5J6" hidden="1">#REF!</definedName>
    <definedName name="BExIORA3GK78T7C7SNBJJUONJ0LS" hidden="1">#REF!</definedName>
    <definedName name="BExIORFDXP4AVIEBLSTZ8ETSXMNM" hidden="1">#REF!</definedName>
    <definedName name="BExIOTZ5EFZ2NASVQ05RH15HRSW6" hidden="1">#REF!</definedName>
    <definedName name="BExIP8YNN6UUE1GZ223SWH7DLGKO" hidden="1">#REF!</definedName>
    <definedName name="BExIPAB4AOL592OJCC1CFAXTLF1A" hidden="1">#REF!</definedName>
    <definedName name="BExIPB25DKX4S2ZCKQN7KWSC3JBF" hidden="1">#REF!</definedName>
    <definedName name="BExIPDLT8JYAMGE5HTN4D1YHZF3V" hidden="1">#REF!</definedName>
    <definedName name="BExIPDWLJ0SHRYK8C8W7FVK3HPYH" hidden="1">#REF!</definedName>
    <definedName name="BExIPG040Q08EWIWL6CAVR3GRI43" hidden="1">#REF!</definedName>
    <definedName name="BExIPKNFUDPDKOSH5GHDVNA8D66S" hidden="1">#REF!</definedName>
    <definedName name="BExIQ1VS9A2FHVD9TUHKG9K8EVVP" hidden="1">#REF!</definedName>
    <definedName name="BExIQ3J19L30PSQ2CXNT6IHW0I7V" hidden="1">#REF!</definedName>
    <definedName name="BExIQ3OJ7M04XCY276IO0LJA5XUK" hidden="1">#REF!</definedName>
    <definedName name="BExIQ5S19ITB0NDRUN4XV7B905ED" hidden="1">#REF!</definedName>
    <definedName name="BExIQ9TMQT2EIXSVQW7GVSOAW2VJ" hidden="1">#REF!</definedName>
    <definedName name="BExIQBMDE1L6J4H27K1FMSHQKDSE" hidden="1">#REF!</definedName>
    <definedName name="BExIQE65LVXUOF3UZFO7SDHFJH22" hidden="1">#REF!</definedName>
    <definedName name="BExIQG9OO2KKBOWTMD1OXY36TEGA" hidden="1">#REF!</definedName>
    <definedName name="BExIQX1XBB31HZTYEEVOBSE3C5A6" hidden="1">#REF!</definedName>
    <definedName name="BExIQYP5T1TPAQYW7QU1Q98BKX7W" hidden="1">#REF!</definedName>
    <definedName name="BExIR2ALYRP9FW99DK2084J7IIDC" hidden="1">#REF!</definedName>
    <definedName name="BExIR8FQETPTQYW37DBVDWG3J4JW" hidden="1">#REF!</definedName>
    <definedName name="BExIRRBGTY01OQOI3U5SW59RFDFI" hidden="1">#REF!</definedName>
    <definedName name="BExIS4T0DRF57HYO7OGG72KBOFOI" hidden="1">#REF!</definedName>
    <definedName name="BExIS77BJDDK18PGI9DSEYZPIL7P" hidden="1">#REF!</definedName>
    <definedName name="BExIS8USL1T3Z97CZ30HJ98E2GXQ" hidden="1">#REF!</definedName>
    <definedName name="BExISC5B700MZUBFTQ9K4IKTF7HR" hidden="1">#REF!</definedName>
    <definedName name="BExISDHXS49S1H56ENBPRF1NLD5C" hidden="1">#REF!</definedName>
    <definedName name="BExISM1JLV54A21A164IURMPGUMU" hidden="1">#REF!</definedName>
    <definedName name="BExISPHH3YC03XRNBLZXRIJQKIGJ" hidden="1">#REF!</definedName>
    <definedName name="BExISRFKJYUZ4AKW44IJF7RF9Y90" hidden="1">#REF!</definedName>
    <definedName name="BExIT1MK8TBAK3SNP36A8FKDQSOK" hidden="1">#REF!</definedName>
    <definedName name="BExITBNYANV2S8KD56GOGCKW393R" hidden="1">#REF!</definedName>
    <definedName name="BExITP019J1VMJ28K4MB10DEGBKU" hidden="1">#REF!</definedName>
    <definedName name="BExIUD4OJGH65NFNQ4VMCE3R4J1X" hidden="1">#REF!</definedName>
    <definedName name="BExIUTB5OAAXYW0OFMP0PS40SPOB" hidden="1">#REF!</definedName>
    <definedName name="BExIUUT2MHIOV6R3WHA0DPM1KBKY" hidden="1">#REF!</definedName>
    <definedName name="BExIUYPDT1AM6MWGWQS646PIZIWC" hidden="1">#REF!</definedName>
    <definedName name="BExIV0I2O9F8D1UK1SI8AEYR6U0A" hidden="1">#REF!</definedName>
    <definedName name="BExIV2LM38XPLRTWT0R44TMQ59E5" hidden="1">#REF!</definedName>
    <definedName name="BExIV3HY4S0YRV1F7XEMF2YHAR2I" hidden="1">#REF!</definedName>
    <definedName name="BExIV6HUZFRIFLXW2SICKGTAH1PV" hidden="1">#REF!</definedName>
    <definedName name="BExIVC6WZMHRBRGIBUVX0CO2RK05" hidden="1">#REF!</definedName>
    <definedName name="BExIVCSFSC1T5B467UDG8SHZ8X4O" hidden="1">#REF!</definedName>
    <definedName name="BExIVCXWL6H5LD9DHDIA4F5U9TQL" hidden="1">#REF!</definedName>
    <definedName name="BExIVMOIPSEWSIHIDDLOXESQ28A0" hidden="1">#REF!</definedName>
    <definedName name="BExIVNVNJX9BYDLC88NG09YF5XQ6" hidden="1">#REF!</definedName>
    <definedName name="BExIVQVKLMGSRYT1LFZH0KUIA4OR" hidden="1">#REF!</definedName>
    <definedName name="BExIVYTFI35KNR2XSA6N8OJYUTUR" hidden="1">#REF!</definedName>
    <definedName name="BExIWB3SY3WRIVIOF988DNNODBOA" hidden="1">#REF!</definedName>
    <definedName name="BExIWB99CG0H52LRD6QWPN4L6DV2" hidden="1">#REF!</definedName>
    <definedName name="BExIWG1W7XP9DFYYSZAIOSHM0QLQ" hidden="1">#REF!</definedName>
    <definedName name="BExIWH3KUK94B7833DD4TB0Y6KP9" hidden="1">#REF!</definedName>
    <definedName name="BExIWKE9MGIDWORBI43AWTUNYFAN" hidden="1">#REF!</definedName>
    <definedName name="BExIWY6K9FGR04LZASYWNOAS2FRR" hidden="1">#REF!</definedName>
    <definedName name="BExIX34PM5DBTRHRQWP6PL6WIX88" hidden="1">#REF!</definedName>
    <definedName name="BExIX5OAP9KSUE5SIZCW9P39Q4WE" hidden="1">#REF!</definedName>
    <definedName name="BExIXGRJPVJMUDGSG7IHPXPNO69B" hidden="1">#REF!</definedName>
    <definedName name="BExIXM5R87ZL3FHALWZXYCPHGX3E" hidden="1">#REF!</definedName>
    <definedName name="BExIXS036ZCKT2Z8XZKLZ8PFWQGL" hidden="1">#REF!</definedName>
    <definedName name="BExIXY5CF9PFM0P40AZ4U51TMWV0" hidden="1">#REF!</definedName>
    <definedName name="BExIYEXJBK8JDWIRSVV4RJSKZVV1" hidden="1">#REF!</definedName>
    <definedName name="BExIYI2RH0K4225XO970K2IQ1E79" hidden="1">#REF!</definedName>
    <definedName name="BExIYMPZ0KS2KOJFQAUQJ77L7701" hidden="1">#REF!</definedName>
    <definedName name="BExIYP9Q6FV9T0R9G3UDKLS4TTYX" hidden="1">#REF!</definedName>
    <definedName name="BExIYZB4FBWVEATIZWS5TD14DQQR" hidden="1">#REF!</definedName>
    <definedName name="BExIYZGLDQ1TN7BIIN4RLDP31GIM" hidden="1">#REF!</definedName>
    <definedName name="BExIZ4K0EZJK6PW3L8SVKTJFSWW9" hidden="1">#REF!</definedName>
    <definedName name="BExIZAECOEZGBAO29QMV14E6XDIV" hidden="1">#REF!</definedName>
    <definedName name="BExIZKVXYD5O2JBU81F2UFJZLLSI" hidden="1">#REF!</definedName>
    <definedName name="BExIZPZDHC8HGER83WHCZAHOX7LK" hidden="1">#REF!</definedName>
    <definedName name="BExIZY2PUZ0OF9YKK1B13IW0VS6G" hidden="1">#REF!</definedName>
    <definedName name="BExJ08KBRR2XMWW3VZMPSQKXHZUH" hidden="1">#REF!</definedName>
    <definedName name="BExJ0DYJWXGE7DA39PYL3WM05U9O" hidden="1">#REF!</definedName>
    <definedName name="BExJ0MY8SY5J5V50H3UKE78ODTVB" hidden="1">#REF!</definedName>
    <definedName name="BExJ0S1O2BK210RILCYEP4NFMXX8" hidden="1">#REF!</definedName>
    <definedName name="BExJ0YC98G37ML4N8FLP8D95EFRF" hidden="1">#REF!</definedName>
    <definedName name="BExKCDYKAEV45AFXHVHZZ62E5BM3" hidden="1">#REF!</definedName>
    <definedName name="BExKDKO0W4AGQO1V7K6Q4VM750FT" hidden="1">#REF!</definedName>
    <definedName name="BExKDLF10G7W77J87QWH3ZGLUCLW" hidden="1">#REF!</definedName>
    <definedName name="BExKEFE0I3MT6ZLC4T1L9465HKTN" hidden="1">#REF!</definedName>
    <definedName name="BExKEK6O5BVJP4VY02FY7JNAZ6BT" hidden="1">#REF!</definedName>
    <definedName name="BExKEKXK6E6QX339ELPXDIRZSJE0" hidden="1">#REF!</definedName>
    <definedName name="BExKEOOIBMP7N8033EY2CJYCBX6H" hidden="1">#REF!</definedName>
    <definedName name="BExKEW0RR5LA3VC46A2BEOOMQE56" hidden="1">#REF!</definedName>
    <definedName name="BExKFA3VI1CZK21SM0N3LZWT9LA1" hidden="1">#REF!</definedName>
    <definedName name="BExKFINBFV5J2NFRCL4YUO3YF0ZE" hidden="1">#REF!</definedName>
    <definedName name="BExKFISRBFACTAMJSALEYMY66F6X" hidden="1">#REF!</definedName>
    <definedName name="BExKFOSK5DJ151C4E8544UWMYTOC" hidden="1">#REF!</definedName>
    <definedName name="BExKFYJC4EVEV54F82K6VKP7Q3OU" hidden="1">#REF!</definedName>
    <definedName name="BExKG4IYHBKQQ8J8FN10GB2IKO33" hidden="1">#REF!</definedName>
    <definedName name="BExKGF0L44S78D33WMQ1A75TRKB9" hidden="1">#REF!</definedName>
    <definedName name="BExKGFRN31B3G20LMQ4LRF879J68" hidden="1">#REF!</definedName>
    <definedName name="BExKGJD3U3ADZILP20U3EURP0UQP" hidden="1">#REF!</definedName>
    <definedName name="BExKGNK5YGKP0YHHTAAOV17Z9EIM" hidden="1">#REF!</definedName>
    <definedName name="BExKGV77YH9YXIQTRKK2331QGYKF" hidden="1">#REF!</definedName>
    <definedName name="BExKH3FTZ5VGTB86W9M4AB39R0G8" hidden="1">#REF!</definedName>
    <definedName name="BExKH3FV5U5O6XZM7STS3NZKQFGJ" hidden="1">#REF!</definedName>
    <definedName name="BExKHAMUH8NR3HRV0V6FHJE3ROLN" hidden="1">#REF!</definedName>
    <definedName name="BExKHCFKOWFHO2WW0N7Y5XDXEWAO" hidden="1">#REF!</definedName>
    <definedName name="BExKHIVLONZ46HLMR50DEXKEUNEP" hidden="1">#REF!</definedName>
    <definedName name="BExKHPM9XA0ADDK7TUR0N38EXWEP" hidden="1">#REF!</definedName>
    <definedName name="BExKI4076KXCDE5KXL79KT36OKLO" hidden="1">#REF!</definedName>
    <definedName name="BExKI7LO70WYISR7Q0Y1ZDWO9M3B" hidden="1">#REF!</definedName>
    <definedName name="BExKIGQV6TXIZG039HBOJU62WP2U" hidden="1">#REF!</definedName>
    <definedName name="BExKILE008SF3KTAN8WML3XKI1NZ" hidden="1">#REF!</definedName>
    <definedName name="BExKINSBB6RS7I489QHMCOMU4Z2X" hidden="1">#REF!</definedName>
    <definedName name="BExKIU87ZKSOC2DYZWFK6SAK9I8E" hidden="1">#REF!</definedName>
    <definedName name="BExKJ449HLYX2DJ9UF0H9GTPSQ73" hidden="1">#REF!</definedName>
    <definedName name="BExKJELX2RUC8UEC56IZPYYZXHA7" hidden="1">#REF!</definedName>
    <definedName name="BExKJINMXS61G2TZEXCJAWVV4F57" hidden="1">#REF!</definedName>
    <definedName name="BExKJK5ME8KB7HA0180L7OUZDDGV" hidden="1">#REF!</definedName>
    <definedName name="BExKJN5IF0VMDILJ5K8ZENF2QYV1" hidden="1">#REF!</definedName>
    <definedName name="BExKJUSJPFUIK20FTVAFJWR2OUYX" hidden="1">#REF!</definedName>
    <definedName name="BExKK8VP5RS3D0UXZVKA37C4SYBP" hidden="1">#REF!</definedName>
    <definedName name="BExKKIM9NPF6B3SPMPIQB27HQME4" hidden="1">#REF!</definedName>
    <definedName name="BExKKIX1BCBQ4R3K41QD8NTV0OV0" hidden="1">#REF!</definedName>
    <definedName name="BExKKQ3ZWADYV03YHMXDOAMU90EB" hidden="1">#REF!</definedName>
    <definedName name="BExKKUGCUT3Z4NCVOO7IQS6SR3VK" hidden="1">#REF!</definedName>
    <definedName name="BExKKUGD2HMJWQEYZ8H3X1BMXFS9" hidden="1">#REF!</definedName>
    <definedName name="BExKKX05KCZZZPKOR1NE5A8RGVT4" hidden="1">#REF!</definedName>
    <definedName name="BExKLBOSXM2FFC6IKW2T4KCA3WBC" hidden="1">#REF!</definedName>
    <definedName name="BExKLD6S9L66QYREYHBE5J44OK7X" hidden="1">#REF!</definedName>
    <definedName name="BExKLEZK32L28GYJWVO63BZ5E1JD" hidden="1">#REF!</definedName>
    <definedName name="BExKLLKVVHT06LA55JB2FC871DC5" hidden="1">#REF!</definedName>
    <definedName name="BExKM4RAQCIHJ6MUCNGDBOR8AFE4" hidden="1">#REF!</definedName>
    <definedName name="BExKMWBX4EH3EYJ07UFEM08NB40Z" hidden="1">#REF!</definedName>
    <definedName name="BExKNBGV2IR3S7M0BX4810KZB4V3" hidden="1">#REF!</definedName>
    <definedName name="BExKNCTBZTSY3MO42VU5PLV6YUHZ" hidden="1">#REF!</definedName>
    <definedName name="BExKNGV2YY749C42AQ2T9QNIE5C3" hidden="1">#REF!</definedName>
    <definedName name="BExKNV8UOHVWEHDJWI2WMJ9X6QHZ" hidden="1">#REF!</definedName>
    <definedName name="BExKNZLD7UATC1MYRNJD8H2NH4KU" hidden="1">#REF!</definedName>
    <definedName name="BExKNZQUKQQG2Y97R74G4O4BJP1L" hidden="1">#REF!</definedName>
    <definedName name="BExKO06X0EAD3ABEG1E8PWLDWHBA" hidden="1">#REF!</definedName>
    <definedName name="BExKO2AHHSGNI1AZOIOW21KPXKPE" hidden="1">#REF!</definedName>
    <definedName name="BExKO2FXWJWC5IZLDN8JHYILQJ2N" hidden="1">#REF!</definedName>
    <definedName name="BExKO438WZ8FKOU00NURGFMOYXWN" hidden="1">#REF!</definedName>
    <definedName name="BExKODIZGWW2EQD0FEYW6WK6XLCM" hidden="1">#REF!</definedName>
    <definedName name="BExKOPO2HPWVQGAKW8LOZMPIDEFG" hidden="1">#REF!</definedName>
    <definedName name="BExKPEZP0QTKOTLIMMIFSVTHQEEK" hidden="1">#REF!</definedName>
    <definedName name="BExKPLQJX0HJ8OTXBXH9IC9J2V0W" hidden="1">#REF!</definedName>
    <definedName name="BExKPN8C7GN36ZJZHLOB74LU6KT0" hidden="1">#REF!</definedName>
    <definedName name="BExKPX9VJ1F2UZY7LOBTGK77P3DI" hidden="1">#REF!</definedName>
    <definedName name="BExKPX9VZ1J5021Q98K60HMPJU58" hidden="1">#REF!</definedName>
    <definedName name="BExKQJGAAWNM3NT19E9I0CQDBTU0" hidden="1">#REF!</definedName>
    <definedName name="BExKQM5GJ1ZN5REKFE7YVBQ0KXWF" hidden="1">#REF!</definedName>
    <definedName name="BExKQOEA7HV9U5DH9C8JXFD62EKH" hidden="1">#REF!</definedName>
    <definedName name="BExKQQ71278061G7ZFYGPWOMOMY2" hidden="1">#REF!</definedName>
    <definedName name="BExKQTXRG3ECU8NT47UR7643LO5G" hidden="1">#REF!</definedName>
    <definedName name="BExKQVL7HPOIZ4FHANDFMVOJLEPR" hidden="1">#REF!</definedName>
    <definedName name="BExKR32XG1WY77WDT8KW9FJPGQTU" hidden="1">#REF!</definedName>
    <definedName name="BExKR8RZSEHW184G0Z56B4EGNU72" hidden="1">#REF!</definedName>
    <definedName name="BExKRTGG5SKY9YTFRAOA1X89FBHM" hidden="1">#REF!</definedName>
    <definedName name="BExKRTGG9F64O1K93IKA0S9F73EU" hidden="1">#REF!</definedName>
    <definedName name="BExKRVUSQ6PA7ZYQSTEQL3X7PB9P" hidden="1">#REF!</definedName>
    <definedName name="BExKRY3KZ7F7RB2KH8HXSQ85IEQO" hidden="1">#REF!</definedName>
    <definedName name="BExKSA37DZTCK6H13HPIKR0ZFVL8" hidden="1">#REF!</definedName>
    <definedName name="BExKSFMOMSZYDE0WNC94F40S6636" hidden="1">#REF!</definedName>
    <definedName name="BExKSHQ9K79S8KYUWIV5M5LAHHF1" hidden="1">#REF!</definedName>
    <definedName name="BExKSIS3VA1NCEFCZZSIK8B3YIBZ" hidden="1">#REF!</definedName>
    <definedName name="BExKSJTWG9L3FCX8FLK4EMUJMF27" hidden="1">#REF!</definedName>
    <definedName name="BExKSU0MKNAVZYYPKCYTZDWQX4R8" hidden="1">#REF!</definedName>
    <definedName name="BExKSX60G1MUS689FXIGYP2F7C62" hidden="1">#REF!</definedName>
    <definedName name="BExKT2UZ7Y2VWF5NQE18SJRLD2RN" hidden="1">#REF!</definedName>
    <definedName name="BExKT3GJFNGAM09H5F615E36A38C" hidden="1">#REF!</definedName>
    <definedName name="BExKTQZGN8GI3XGSEXMPCCA3S19H" hidden="1">#REF!</definedName>
    <definedName name="BExKTUKYYU0F6TUW1RXV24LRAZFE" hidden="1">#REF!</definedName>
    <definedName name="BExKU3FBLHQBIUTN6XEZW5GC9OG1" hidden="1">#REF!</definedName>
    <definedName name="BExKU82I99FEUIZLODXJDOJC96CQ" hidden="1">#REF!</definedName>
    <definedName name="BExKUDM0DFSCM3D91SH0XLXJSL18" hidden="1">#REF!</definedName>
    <definedName name="BExKULEKJLA77AUQPDUHSM94Y76Z" hidden="1">#REF!</definedName>
    <definedName name="BExKUPR3R1P1HG0S2JNSNTIGF8DO" hidden="1">#REF!</definedName>
    <definedName name="BExKV08R85MKI3MAX9E2HERNQUNL" hidden="1">#REF!</definedName>
    <definedName name="BExKV2SC1VVNS9EJUX95AXQAG56N" hidden="1">#REF!</definedName>
    <definedName name="BExKV4AAUNNJL5JWD7PX6BFKVS6O" hidden="1">#REF!</definedName>
    <definedName name="BExKVDVK6HN74GQPTXICP9BFC8CF" hidden="1">#REF!</definedName>
    <definedName name="BExKVFZ3ZZGIC1QI8XN6BYFWN0ZY" hidden="1">#REF!</definedName>
    <definedName name="BExKVG4KGO28KPGTAFL1R8TTZ10N" hidden="1">#REF!</definedName>
    <definedName name="BExKW0CSH7DA02YSNV64PSEIXB2P" hidden="1">#REF!</definedName>
    <definedName name="BExM9NUG3Q31X01AI9ZJCZIX25CS" hidden="1">#REF!</definedName>
    <definedName name="BExM9OG182RP30MY23PG49LVPZ1C" hidden="1">#REF!</definedName>
    <definedName name="BExMA64MW1S18NH8DCKPCCEI5KCB" hidden="1">#REF!</definedName>
    <definedName name="BExMALEWFUEM8Y686IT03ECURUBR" hidden="1">#REF!</definedName>
    <definedName name="BExMAXJS82ZJ8RS22VLE0V0LDUII" hidden="1">#REF!</definedName>
    <definedName name="BExMB4QRS0R3MTB4CMUHFZ84LNZQ" hidden="1">#REF!</definedName>
    <definedName name="BExMBC35WKQY5CWQJLV4D05O6971" hidden="1">#REF!</definedName>
    <definedName name="BExMBFTZV4Q1A5KG25C1N9PHQNSW" hidden="1">#REF!</definedName>
    <definedName name="BExMBK6ISK3U7KHZKUJXIDKGF6VW" hidden="1">#REF!</definedName>
    <definedName name="BExMBYPQDG9AYDQ5E8IECVFREPO6" hidden="1">#REF!</definedName>
    <definedName name="BExMC8AZUTX8LG89K2JJR7ZG62XX" hidden="1">#REF!</definedName>
    <definedName name="BExMCA96YR10V72G2R0SCIKPZLIZ" hidden="1">#REF!</definedName>
    <definedName name="BExMCB5JU5I2VQDUBS4O42BTEVKI" hidden="1">#REF!</definedName>
    <definedName name="BExMCFSQFSEMPY5IXDIRKZDASDBR" hidden="1">#REF!</definedName>
    <definedName name="BExMCMZOEYWVOOJ98TBHTTCS7XB8" hidden="1">#REF!</definedName>
    <definedName name="BExMCOSFMH5OUOT9Q8DH1NRRTJQZ" hidden="1">#REF!</definedName>
    <definedName name="BExMCS8EF2W3FS9QADNKREYSI8P0" hidden="1">#REF!</definedName>
    <definedName name="BExMCUS7GSOM96J0HJ7EH0FFM2AC" hidden="1">#REF!</definedName>
    <definedName name="BExMCYTT6TVDWMJXO1NZANRTVNAN" hidden="1">#REF!</definedName>
    <definedName name="BExMD5F6IAV108XYJLXUO9HD0IT6" hidden="1">#REF!</definedName>
    <definedName name="BExMDANV66W9T3XAXID40XFJ0J93" hidden="1">#REF!</definedName>
    <definedName name="BExMDGD1KQP7NNR78X2ZX4FCBQ1S" hidden="1">#REF!</definedName>
    <definedName name="BExMDIRDK0DI8P86HB7WPH8QWLSQ" hidden="1">#REF!</definedName>
    <definedName name="BExMDPI2FVMORSWDDCVAJ85WYAYO" hidden="1">#REF!</definedName>
    <definedName name="BExMDUWB7VWHFFR266QXO46BNV2S" hidden="1">#REF!</definedName>
    <definedName name="BExME2U47N8LZG0BPJ49ANY5QVV2" hidden="1">#REF!</definedName>
    <definedName name="BExME88DH5DUKMUFI9FNVECXFD2E" hidden="1">#REF!</definedName>
    <definedName name="BExME9A7MOGAK7YTTQYXP5DL6VYA" hidden="1">#REF!</definedName>
    <definedName name="BExMEC4KKOQZFB65DIV6M4AO59RF" hidden="1">#REF!</definedName>
    <definedName name="BExMEOV9YFRY5C3GDLU60GIX10BY" hidden="1">#REF!</definedName>
    <definedName name="BExMEY09ESM4H2YGKEQQRYUD114R" hidden="1">#REF!</definedName>
    <definedName name="BExMF4G4IUPQY1Y5GEY5N3E04CL6" hidden="1">#REF!</definedName>
    <definedName name="BExMF9UIGYMOAQK0ELUWP0S0HZZY" hidden="1">#REF!</definedName>
    <definedName name="BExMFDLBSWFMRDYJ2DZETI3EXKN2" hidden="1">#REF!</definedName>
    <definedName name="BExMFLDTMRTCHKA37LQW67BG8D5C" hidden="1">#REF!</definedName>
    <definedName name="BExMGG3PFIHPHX7NXB7HDFI3N12L" hidden="1">#REF!</definedName>
    <definedName name="BExMGHAU5609RLDZRRY2G7NR9MEL" hidden="1">#REF!</definedName>
    <definedName name="BExMH3H9TW5TJCNU5Z1EWXP3BAEP" hidden="1">#REF!</definedName>
    <definedName name="BExMHOWPB34KPZ76M2KIX2C9R2VB" hidden="1">#REF!</definedName>
    <definedName name="BExMHSSYC6KVHA3QDTSYPN92TWMI" hidden="1">#REF!</definedName>
    <definedName name="BExMI0WA793SF41LQ40A28U8OXQY" hidden="1">#REF!</definedName>
    <definedName name="BExMI3AJ9477KDL4T9DHET4LJJTW" hidden="1">#REF!</definedName>
    <definedName name="BExMI6L9KX05GAK523JFKICJMTA5" hidden="1">#REF!</definedName>
    <definedName name="BExMI6QQ20XHD0NWJUN741B37182" hidden="1">#REF!</definedName>
    <definedName name="BExMI8JB94SBD9EMNJEK7Y2T6GYU" hidden="1">#REF!</definedName>
    <definedName name="BExMI8OS85YTW3KYVE4YD0R7Z6UV" hidden="1">#REF!</definedName>
    <definedName name="BExMIBOOZU40JS3F89OMPSRCE9MM" hidden="1">#REF!</definedName>
    <definedName name="BExMIIQ5MBWSIHTFWAQADXMZC22Q" hidden="1">#REF!</definedName>
    <definedName name="BExMIL4I2GE866I25CR5JBLJWJ6A" hidden="1">#REF!</definedName>
    <definedName name="BExMIRKIPF27SNO82SPFSB3T5U17" hidden="1">#REF!</definedName>
    <definedName name="BExMIV0KC8555D5E42ZGWG15Y0MO" hidden="1">#REF!</definedName>
    <definedName name="BExMIZT6AN7E6YMW2S87CTCN2UXH" hidden="1">#REF!</definedName>
    <definedName name="BExMJ15T9F3475M0896SG60TN0SR" hidden="1">#REF!</definedName>
    <definedName name="BExMJNC8ZFB9DRFOJ961ZAJ8U3A8" hidden="1">#REF!</definedName>
    <definedName name="BExMJTBV8A3D31W2IQHP9RDFPPHQ" hidden="1">#REF!</definedName>
    <definedName name="BExMK2RTXN4QJWEUNX002XK8VQP8" hidden="1">#REF!</definedName>
    <definedName name="BExMKBGQDUZ8AWXYHA3QVMSDVZ3D" hidden="1">#REF!</definedName>
    <definedName name="BExMKBM1467553LDFZRRKVSHN374" hidden="1">#REF!</definedName>
    <definedName name="BExMKGK5FJUC0AU8MABRGDC5ZM70" hidden="1">#REF!</definedName>
    <definedName name="BExMKTW7R5SOV4PHAFGHU3W73DYE" hidden="1">#REF!</definedName>
    <definedName name="BExMKU7051J2W1RQXGZGE62NBRUZ" hidden="1">#REF!</definedName>
    <definedName name="BExMKUN3WPECJR2XRID2R7GZRGNX" hidden="1">#REF!</definedName>
    <definedName name="BExMKZ535P011X4TNV16GCOH4H21" hidden="1">#REF!</definedName>
    <definedName name="BExML3XQNDIMX55ZCHHXKUV3D6E6" hidden="1">#REF!</definedName>
    <definedName name="BExML5QGSWHLI18BGY4CGOTD3UWH" hidden="1">#REF!</definedName>
    <definedName name="BExMLO5Z61RE85X8HHX2G4IU3AZW" hidden="1">#REF!</definedName>
    <definedName name="BExMLVI7UORSHM9FMO8S2EI0TMTS" hidden="1">#REF!</definedName>
    <definedName name="BExMM5UCOT2HSSN0ZIPZW55GSOVO" hidden="1">#REF!</definedName>
    <definedName name="BExMM8ZRS5RQ8H1H55RVPVTDL5NL" hidden="1">#REF!</definedName>
    <definedName name="BExMMH8EAZB09XXQ5X4LR0P4NHG9" hidden="1">#REF!</definedName>
    <definedName name="BExMMIQH5BABNZVCIQ7TBCQ10AY5" hidden="1">#REF!</definedName>
    <definedName name="BExMMNIZ2T7M22WECMUQXEF4NJ71" hidden="1">#REF!</definedName>
    <definedName name="BExMMPMIOU7BURTV0L1K6ACW9X73" hidden="1">#REF!</definedName>
    <definedName name="BExMMQ835AJDHS4B419SS645P67Q" hidden="1">#REF!</definedName>
    <definedName name="BExMMQIUVPCOBISTEJJYNCCLUCPY" hidden="1">#REF!</definedName>
    <definedName name="BExMMTIXETA5VAKBSOFDD5SRU887" hidden="1">#REF!</definedName>
    <definedName name="BExMMUVFA9BXDBBCHZYRXHATGX5G" hidden="1">#REF!</definedName>
    <definedName name="BExMMV0P6P5YS3C35G0JYYHI7992" hidden="1">#REF!</definedName>
    <definedName name="BExMNDR4V2VG5RFZDGTAGD3Q9PPG" hidden="1">#REF!</definedName>
    <definedName name="BExMNJLFWZBRN9PZF1IO9CYWV1B2" hidden="1">#REF!</definedName>
    <definedName name="BExMNKCJ0FA57YEUUAJE43U1QN5P" hidden="1">#REF!</definedName>
    <definedName name="BExMNKN5D1WEF2OOJVP6LZ6DLU3Y" hidden="1">#REF!</definedName>
    <definedName name="BExMNR38HMPLWAJRQ9MMS3ZAZ9IU" hidden="1">#REF!</definedName>
    <definedName name="BExMNRDZULKJMVY2VKIIRM2M5A1M" hidden="1">#REF!</definedName>
    <definedName name="BExMO9IOWKTWHO8LQJJQI5P3INWY" hidden="1">#REF!</definedName>
    <definedName name="BExMOI29DOEK5R1A5QZPUDKF7N6T" hidden="1">#REF!</definedName>
    <definedName name="BExMPAJ5AJAXGKGK3F6H3ODS6RF4" hidden="1">#REF!</definedName>
    <definedName name="BExMPD2X55FFBVJ6CBUKNPROIOEU" hidden="1">#REF!</definedName>
    <definedName name="BExMPGZ848E38FUH1JBQN97DGWAT" hidden="1">#REF!</definedName>
    <definedName name="BExMPMTICOSMQENOFKQ18K0ZT4S8" hidden="1">#REF!</definedName>
    <definedName name="BExMPMZ07II0R4KGWQQ7PGS3RZS4" hidden="1">#REF!</definedName>
    <definedName name="BExMPOBH04JMDO6Z8DMSEJZM4ANN" hidden="1">#REF!</definedName>
    <definedName name="BExMPSD77XQ3HA6A4FZOJK8G2JP3" hidden="1">#REF!</definedName>
    <definedName name="BExMQ3AXW0FME0AUSIMUSNNQEPXI" hidden="1">#REF!</definedName>
    <definedName name="BExMQ4I3Q7F0BMPHSFMFW9TZ87UD" hidden="1">#REF!</definedName>
    <definedName name="BExMQ4SWDWI4N16AZ0T5CJ6HH8WC" hidden="1">#REF!</definedName>
    <definedName name="BExMQ71WHW50GVX45JU951AGPLFQ" hidden="1">#REF!</definedName>
    <definedName name="BExMQGXSLPT4A6N47LE6FBVHWBOF" hidden="1">#REF!</definedName>
    <definedName name="BExMQSBR7PL4KLB1Q4961QO45Y4G" hidden="1">#REF!</definedName>
    <definedName name="BExMR1MA4I1X77714ZEPUVC8W398" hidden="1">#REF!</definedName>
    <definedName name="BExMR8YQHA7N77HGHY4Y6R30I3XT" hidden="1">#REF!</definedName>
    <definedName name="BExMRENOIARWRYOIVPDIEBVNRDO7" hidden="1">#REF!</definedName>
    <definedName name="BExMRRJNUMGRSDD5GGKKGEIZ6FTS" hidden="1">#REF!</definedName>
    <definedName name="BExMRU3ACIU0RD2BNWO55LH5U2BR" hidden="1">#REF!</definedName>
    <definedName name="BExMRWSFL92FVONA3TLJZVGUMR4F" hidden="1">#REF!</definedName>
    <definedName name="BExMSQRCC40AP8BDUPL2I2DNC210" hidden="1">#REF!</definedName>
    <definedName name="BExMTR0W4QGMVSKU7LOADLHKB6ZW" hidden="1">#REF!</definedName>
    <definedName name="BExO4J9LR712G00TVA82VNTG8O7H" hidden="1">#REF!</definedName>
    <definedName name="BExO55G2KVZ7MIJ30N827CLH0I2A" hidden="1">#REF!</definedName>
    <definedName name="BExO5A8PZD9EUHC5CMPU6N3SQ15L" hidden="1">#REF!</definedName>
    <definedName name="BExO5XMAHL7CY3X0B1OPKZ28DCJ5" hidden="1">#REF!</definedName>
    <definedName name="BExO66LZJKY4PTQVREELI6POS4AY" hidden="1">#REF!</definedName>
    <definedName name="BExO6LLHCYTF7CIVHKAO0NMET14Q" hidden="1">#REF!</definedName>
    <definedName name="BExO7OUQS3XTUQ2LDKGQ8AAQ3OJJ" hidden="1">#REF!</definedName>
    <definedName name="BExO7RUSODZC2NQZMT2AFSMV2ONF" hidden="1">#REF!</definedName>
    <definedName name="BExO85HMYXZJ7SONWBKKIAXMCI3C" hidden="1">#REF!</definedName>
    <definedName name="BExO863922O4PBGQMUNEQKGN3K96" hidden="1">#REF!</definedName>
    <definedName name="BExO89ZIOXN0HOKHY24F7HDZ87UT" hidden="1">#REF!</definedName>
    <definedName name="BExO8CDTBCABLEUD6PE2UM2EZ6C4" hidden="1">#REF!</definedName>
    <definedName name="BExO8IZ05ZG0XVOL3W41KBQE176A" hidden="1">#REF!</definedName>
    <definedName name="BExO8UTAGQWDBQZEEF4HUNMLQCVU" hidden="1">#REF!</definedName>
    <definedName name="BExO8V42DRT6BUAB5QQMG5SSMOBC" hidden="1">#REF!</definedName>
    <definedName name="BExO937E20IHMGQOZMECL3VZC7OX" hidden="1">#REF!</definedName>
    <definedName name="BExO94UTJKQQ7TJTTJRTSR70YVJC" hidden="1">#REF!</definedName>
    <definedName name="BExO9CXYGJ7ZKJXJZZK8ZLWEGCD6" hidden="1">#REF!</definedName>
    <definedName name="BExO9J3A438976RXIUX5U9SU5T55" hidden="1">#REF!</definedName>
    <definedName name="BExO9RS5RXFJ1911HL3CCK6M74EP" hidden="1">#REF!</definedName>
    <definedName name="BExO9SDRI1M6KMHXSG3AE5L0F2U3" hidden="1">#REF!</definedName>
    <definedName name="BExO9V2U2YXAY904GYYGU6TD8Y7M" hidden="1">#REF!</definedName>
    <definedName name="BExOAQ3GKCT7YZW1EMVU3EILSZL2" hidden="1">#REF!</definedName>
    <definedName name="BExOB9KT2THGV4SPLDVFTFXS4B14" hidden="1">#REF!</definedName>
    <definedName name="BExOBEZ0IE2WBEYY3D3CMRI72N1K" hidden="1">#REF!</definedName>
    <definedName name="BExOBIPU8760ITY0C8N27XZ3KWEF" hidden="1">#REF!</definedName>
    <definedName name="BExOBM0I5L0MZ1G4H9MGMD87SBMZ" hidden="1">#REF!</definedName>
    <definedName name="BExOBOUXMP88KJY2BX2JLUJH5N0K" hidden="1">#REF!</definedName>
    <definedName name="BExOBP0FKQ4SVR59FB48UNLKCOR6" hidden="1">#REF!</definedName>
    <definedName name="BExOBYAVUCQ0IGM0Y6A75QHP0Q1A" hidden="1">#REF!</definedName>
    <definedName name="BExOC3UEHB1CZNINSQHZANWJYKR8" hidden="1">#REF!</definedName>
    <definedName name="BExOCBSF3XGO9YJ23LX2H78VOUR7" hidden="1">#REF!</definedName>
    <definedName name="BExOCKXFMOW6WPFEVX1I7R7FNDSS" hidden="1">#REF!</definedName>
    <definedName name="BExOCVV5S7D8CGI1KC2WF0LIKC5Q" hidden="1">#REF!</definedName>
    <definedName name="BExOCYEXOB95DH5NOB0M5NOYX398" hidden="1">#REF!</definedName>
    <definedName name="BExOD4ERMDMFD8X1016N4EXOUR0S" hidden="1">#REF!</definedName>
    <definedName name="BExOD55RS7BQUHRQ6H3USVGKR0P7" hidden="1">#REF!</definedName>
    <definedName name="BExODEWDDEABM4ZY3XREJIBZ8IVP" hidden="1">#REF!</definedName>
    <definedName name="BExODZFEIWV26E8RFU7XQYX1J458" hidden="1">#REF!</definedName>
    <definedName name="BExOEBKG55EROA2VL360A06LKASE" hidden="1">#REF!</definedName>
    <definedName name="BExOEDTBW21SX7VK1MVIEPNSAO28" hidden="1">#REF!</definedName>
    <definedName name="BExOERG5LWXYYEN1DY1H2FWRJS9T" hidden="1">#REF!</definedName>
    <definedName name="BExOEV1S6JJVO5PP4BZ20SNGZR7D" hidden="1">#REF!</definedName>
    <definedName name="BExOFABVLO6FGK3ROH0HEIQ66Y6K" hidden="1">#REF!</definedName>
    <definedName name="BExOFEDNCYI2TPTMQ8SJN3AW4YMF" hidden="1">#REF!</definedName>
    <definedName name="BExOFVLXVD6RVHSQO8KZOOACSV24" hidden="1">#REF!</definedName>
    <definedName name="BExOG2SW3XOGP9VAPQ3THV3VWV12" hidden="1">#REF!</definedName>
    <definedName name="BExOG45J81K4OPA40KW5VQU54KY3" hidden="1">#REF!</definedName>
    <definedName name="BExOG8N8VABRSOTXACAP42KGZ4CZ" hidden="1">#REF!</definedName>
    <definedName name="BExOGFE2SCL8HHT4DFAXKLUTJZOG" hidden="1">#REF!</definedName>
    <definedName name="BExOGT6D0LJ3C22RDW8COECKB1J5" hidden="1">#REF!</definedName>
    <definedName name="BExOGTMI1HT31M1RGWVRAVHAK7DE" hidden="1">#REF!</definedName>
    <definedName name="BExOGXO9JE5XSE9GC3I6O21UEKAO" hidden="1">#REF!</definedName>
    <definedName name="BExOH9ICZ13C1LAW8OTYTR9S7ZP3" hidden="1">#REF!</definedName>
    <definedName name="BExOHL75H3OT4WAKKPUXIVXWFVDS" hidden="1">#REF!</definedName>
    <definedName name="BExOHLHXXJL6363CC082M9M5VVXQ" hidden="1">#REF!</definedName>
    <definedName name="BExOHNAO5UDXSO73BK2ARHWKS90Y" hidden="1">#REF!</definedName>
    <definedName name="BExOHR1G1I9A9CI1HG94EWBLWNM2" hidden="1">#REF!</definedName>
    <definedName name="BExOHTQPP8LQ98L6PYUI6QW08YID" hidden="1">#REF!</definedName>
    <definedName name="BExOHX6Q6NJI793PGX59O5EKTP4G" hidden="1">#REF!</definedName>
    <definedName name="BExOI5VMTHH7Y8MQQ1N635CHYI0P" hidden="1">#REF!</definedName>
    <definedName name="BExOIEVCP4Y6VDS23AK84MCYYHRT" hidden="1">#REF!</definedName>
    <definedName name="BExOIHPQIXR0NDR5WD01BZKPKEO3" hidden="1">#REF!</definedName>
    <definedName name="BExOIM7L0Z3LSII9P7ZTV4KJ8RMA" hidden="1">#REF!</definedName>
    <definedName name="BExOIWJVMJ6MG6JC4SPD1L00OHU1" hidden="1">#REF!</definedName>
    <definedName name="BExOIXAT1B7PPCTIU27O0ODT2PSY" hidden="1">#REF!</definedName>
    <definedName name="BExOIXLLTHLFNCXAZ4E24EKAE2VH" hidden="1">#REF!</definedName>
    <definedName name="BExOIYCN8Z4JK3OOG86KYUCV0ME8" hidden="1">#REF!</definedName>
    <definedName name="BExOJ3AKZ9BCBZT3KD8WMSLK6MN2" hidden="1">#REF!</definedName>
    <definedName name="BExOJ7XQK71I4YZDD29AKOOWZ47E" hidden="1">#REF!</definedName>
    <definedName name="BExOJ9VZG4ISZTBSUWBF3QU395RL" hidden="1">#REF!</definedName>
    <definedName name="BExOJM0W6XGSW5MXPTTX0GNF6SFT" hidden="1">#REF!</definedName>
    <definedName name="BExOJXEUJJ9SYRJXKYYV2NCCDT2R" hidden="1">#REF!</definedName>
    <definedName name="BExOK0EQYM9JUMAGWOUN7QDH7VMZ" hidden="1">#REF!</definedName>
    <definedName name="BExOK4WM9O7QNG6O57FOASI5QSN1" hidden="1">#REF!</definedName>
    <definedName name="BExOKKHOPWUVRJGQJ5ONR2U40JX8" hidden="1">#REF!</definedName>
    <definedName name="BExOKTXMJP351VXKH8VT6SXUNIMF" hidden="1">#REF!</definedName>
    <definedName name="BExOKU8GMLOCNVORDE329819XN67" hidden="1">#REF!</definedName>
    <definedName name="BExOL0Z3Z7IAMHPB91EO2MF49U57" hidden="1">#REF!</definedName>
    <definedName name="BExOL7KH12VAR0LG741SIOJTLWFD" hidden="1">#REF!</definedName>
    <definedName name="BExOLICXFHJLILCJVFMJE5MGGWKR" hidden="1">#REF!</definedName>
    <definedName name="BExOLOI0WJS3QC12I3ISL0D9AWOF" hidden="1">#REF!</definedName>
    <definedName name="BExOLYZNG5RBD0BTS1OEZJNU92Q5" hidden="1">#REF!</definedName>
    <definedName name="BExOM3HIJ3UZPOKJI68KPBJAHPDC" hidden="1">#REF!</definedName>
    <definedName name="BExOMKPURE33YQ3K1JG9NVQD4W49" hidden="1">#REF!</definedName>
    <definedName name="BExOMP7NGCLUNFK50QD2LPKRG078" hidden="1">#REF!</definedName>
    <definedName name="BExOMU0A6XMY48SZRYL4WQZD13BI" hidden="1">#REF!</definedName>
    <definedName name="BExOMVT0HSNC59DJP4CLISASGHKL" hidden="1">#REF!</definedName>
    <definedName name="BExON0AX35F2SI0UCVMGWGVIUNI3" hidden="1">#REF!</definedName>
    <definedName name="BExON41U4296DV3DPG6I5EF3OEYF" hidden="1">#REF!</definedName>
    <definedName name="BExONB3A7CO4YD8RB41PHC93BQ9M" hidden="1">#REF!</definedName>
    <definedName name="BExONFQH6UUXF8V0GI4BRIST9RFO" hidden="1">#REF!</definedName>
    <definedName name="BExONIL31DZWU7IFVN3VV0XTXJA1" hidden="1">#REF!</definedName>
    <definedName name="BExONJ1BU17R0F5A2UP1UGJBOGKS" hidden="1">#REF!</definedName>
    <definedName name="BExONNZ9VMHVX3J6NLNJY7KZA61O" hidden="1">#REF!</definedName>
    <definedName name="BExONRQ1BAA4F3TXP2MYQ4YCZ09S" hidden="1">#REF!</definedName>
    <definedName name="BExOO1WWIZSGB0YTGKESB45TSVMZ" hidden="1">#REF!</definedName>
    <definedName name="BExOO4B8FPAFYPHCTYTX37P1TQM5" hidden="1">#REF!</definedName>
    <definedName name="BExOOIULUDOJRMYABWV5CCL906X6" hidden="1">#REF!</definedName>
    <definedName name="BExOOTN0KTXJCL7E476XBN1CJ553" hidden="1">#REF!</definedName>
    <definedName name="BExOP9DEBV5W5P4Q25J3XCJBP5S9" hidden="1">#REF!</definedName>
    <definedName name="BExOPFNYRBL0BFM23LZBJTADNOE4" hidden="1">#REF!</definedName>
    <definedName name="BExOPFYRNZ9JSEJU7QGPTNZX4EPJ" hidden="1">#REF!</definedName>
    <definedName name="BExOPINVFSIZMCVT9YGT2AODVCX3" hidden="1">#REF!</definedName>
    <definedName name="BExOQ1JN4SAC44RTMZIGHSW023WA" hidden="1">#REF!</definedName>
    <definedName name="BExOQ256YMF115DJL3KBPNKABJ90" hidden="1">#REF!</definedName>
    <definedName name="BExQ19DEUOLC11IW32E2AMVZLFF1" hidden="1">#REF!</definedName>
    <definedName name="BExQ1FD6KISGYU1JWEQ4G243ZPVD" hidden="1">#REF!</definedName>
    <definedName name="BExQ1YJPR6EXWZE63GCQEIJ5QRSB" hidden="1">#REF!</definedName>
    <definedName name="BExQ29C73XR33S3668YYSYZAIHTG" hidden="1">#REF!</definedName>
    <definedName name="BExQ2FS228IUDUP2023RA1D4AO4C" hidden="1">#REF!</definedName>
    <definedName name="BExQ2L0XYWLY9VPZWXYYFRIRQRJ1" hidden="1">#REF!</definedName>
    <definedName name="BExQ2M841F5Z1BQYR8DG5FKK0LIU" hidden="1">#REF!</definedName>
    <definedName name="BExQ2VD42H2HPNFWHU2R1JPW7M70" hidden="1">#REF!</definedName>
    <definedName name="BExQ300G8I8TK45A0MVHV15422EU" hidden="1">#REF!</definedName>
    <definedName name="BExQ39R28MXSG2SEV956F0KZ20AN" hidden="1">#REF!</definedName>
    <definedName name="BExQ3D1P3M5Z3HLMEZ17E0BLEE4U" hidden="1">#REF!</definedName>
    <definedName name="BExQ3O4W7QF8BOXTUT4IOGF6YKUD" hidden="1">#REF!</definedName>
    <definedName name="BExQ3PXOWSN8561ZR8IEY8ZASI3B" hidden="1">#REF!</definedName>
    <definedName name="BExQ3TZF04IPY0B0UG9CQQ5736UA" hidden="1">#REF!</definedName>
    <definedName name="BExQ42IU9MNDYLODP41DL6YTZMAR" hidden="1">#REF!</definedName>
    <definedName name="BExQ452HF7N1HYPXJXQ8WD6SOWUV" hidden="1">#REF!</definedName>
    <definedName name="BExQ499KBJ5W7A1G293A0K14EVQB" hidden="1">#REF!</definedName>
    <definedName name="BExQ4BTBSHPHVEDRCXC2ROW8PLFC" hidden="1">#REF!</definedName>
    <definedName name="BExQ4DGKF54SRKQUTUT4B1CZSS62" hidden="1">#REF!</definedName>
    <definedName name="BExQ4T74LQ5PYTV1MUQUW75A4BDY" hidden="1">#REF!</definedName>
    <definedName name="BExQ4XJHD7EJCNH7S1MJDZJ2MNWG" hidden="1">#REF!</definedName>
    <definedName name="BExQ5039ZCEWBUJHU682G4S89J03" hidden="1">#REF!</definedName>
    <definedName name="BExQ56Z9W6YHZHRXOFFI8EFA7CDI" hidden="1">#REF!</definedName>
    <definedName name="BExQ5KX3Z668H1KUCKZ9J24HUQ1F" hidden="1">#REF!</definedName>
    <definedName name="BExQ5SPMSOCJYLAY20NB5A6O32RE" hidden="1">#REF!</definedName>
    <definedName name="BExQ5UICMGTMK790KTLK49MAGXRC" hidden="1">#REF!</definedName>
    <definedName name="BExQ5Y99PXSIP88OXLUEML8ZJQJD" hidden="1">#REF!</definedName>
    <definedName name="BExQ5YUUK9FD0QGTY4WD0W90O7OL" hidden="1">#REF!</definedName>
    <definedName name="BExQ63793YQ9BH7JLCNRIATIGTRG" hidden="1">#REF!</definedName>
    <definedName name="BExQ6CN1EF2UPZ57ZYMGK8TUJQSS" hidden="1">#REF!</definedName>
    <definedName name="BExQ6M2YXJ8AMRJF3QGHC40ADAHZ" hidden="1">#REF!</definedName>
    <definedName name="BExQ6M8B0X44N9TV56ATUVHGDI00" hidden="1">#REF!</definedName>
    <definedName name="BExQ6POH065GV0I74XXVD0VUPBJW" hidden="1">#REF!</definedName>
    <definedName name="BExQ6WV9KPSMXPPLGZ3KK4WNYTHU" hidden="1">#REF!</definedName>
    <definedName name="BExQ783XTMM2A9I3UKCFWJH1PP2N" hidden="1">#REF!</definedName>
    <definedName name="BExQ79LX01ZPQB8EGD1ZHR2VK2H3" hidden="1">#REF!</definedName>
    <definedName name="BExQ7B3V9MGDK2OIJ61XXFBFLJFZ" hidden="1">#REF!</definedName>
    <definedName name="BExQ7CB046NVPF9ZXDGA7OXOLSLX" hidden="1">#REF!</definedName>
    <definedName name="BExQ7IWDCGGOO1HTJ97YGO1CK3R9" hidden="1">#REF!</definedName>
    <definedName name="BExQ7JNFIEGS2HKNBALH3Q2N5G7Z" hidden="1">#REF!</definedName>
    <definedName name="BExQ7MY3U2Z1IZ71U5LJUD00VVB4" hidden="1">#REF!</definedName>
    <definedName name="BExQ7XL2Q1GVUFL1F9KK0K0EXMWG" hidden="1">#REF!</definedName>
    <definedName name="BExQ8469L3ZRZ3KYZPYMSJIDL7Y5" hidden="1">#REF!</definedName>
    <definedName name="BExQ84MJB94HL3BWRN50M4NCB6Z0" hidden="1">#REF!</definedName>
    <definedName name="BExQ8583ZE00NW7T9OF11OT9IA14" hidden="1">#REF!</definedName>
    <definedName name="BExQ8A0RPE3IMIFIZLUE7KD2N21W" hidden="1">#REF!</definedName>
    <definedName name="BExQ8ABK6H1ADV2R2OYT8NFFYG2N" hidden="1">#REF!</definedName>
    <definedName name="BExQ8DM90XJ6GCJIK9LC5O82I2TJ" hidden="1">#REF!</definedName>
    <definedName name="BExQ8G0K46ZORA0QVQTDI7Z8LXGF" hidden="1">#REF!</definedName>
    <definedName name="BExQ8O3WEU8HNTTGKTW5T0QSKCLP" hidden="1">#REF!</definedName>
    <definedName name="BExQ8ZCEDBOBJA3D9LDP5TU2WYGR" hidden="1">#REF!</definedName>
    <definedName name="BExQ94LAW6MAQBWY25WTBFV5PPZJ" hidden="1">#REF!</definedName>
    <definedName name="BExQ97QIPOSSRK978N8P234Y1XA4" hidden="1">#REF!</definedName>
    <definedName name="BExQ9E6FBAXTHGF3RXANFIA77GXP" hidden="1">#REF!</definedName>
    <definedName name="BExQ9F2YH4UUCCMQITJ475B3S3NP" hidden="1">#REF!</definedName>
    <definedName name="BExQ9KX9734KIAK7IMRLHCPYDHO2" hidden="1">#REF!</definedName>
    <definedName name="BExQ9L81FF4I7816VTPFBDWVU4CW" hidden="1">#REF!</definedName>
    <definedName name="BExQ9M4E2ACZOWWWP1JJIQO8AHUM" hidden="1">#REF!</definedName>
    <definedName name="BExQ9UTANMJCK7LJ4OQMD6F2Q01L" hidden="1">#REF!</definedName>
    <definedName name="BExQ9ZLYHWABXAA9NJDW8ZS0UQ9P" hidden="1">#REF!</definedName>
    <definedName name="BExQA324HSCK40ENJUT9CS9EC71B" hidden="1">#REF!</definedName>
    <definedName name="BExQA55GY0STSNBWQCWN8E31ZXCS" hidden="1">#REF!</definedName>
    <definedName name="BExQA9HZIN9XEMHEEVHT99UU9Z82" hidden="1">#REF!</definedName>
    <definedName name="BExQAELFYH92K8CJL155181UDORO" hidden="1">#REF!</definedName>
    <definedName name="BExQAG8PP8R5NJKNQD1U4QOSD6X5" hidden="1">#REF!</definedName>
    <definedName name="BExQBDICMZTSA1X73TMHNO4JSFLN" hidden="1">#REF!</definedName>
    <definedName name="BExQBEER6CRCRPSSL61S0OMH57ZA" hidden="1">#REF!</definedName>
    <definedName name="BExQBIGGY5TXI2FJVVZSLZ0LTZYH" hidden="1">#REF!</definedName>
    <definedName name="BExQBM1RUSIQ85LLMM2159BYDPIP" hidden="1">#REF!</definedName>
    <definedName name="BExQBPSOZ47V81YAEURP0NQJNTJH" hidden="1">#REF!</definedName>
    <definedName name="BExQC5TWT21CGBKD0IHAXTIN2QB8" hidden="1">#REF!</definedName>
    <definedName name="BExQC94JL9F5GW4S8DQCAF4WB2DA" hidden="1">#REF!</definedName>
    <definedName name="BExQCB839F9EWJSQN1V5KAD64LPU" hidden="1">#REF!</definedName>
    <definedName name="BExQCKTD8AT0824LGWREXM1B5D1X" hidden="1">#REF!</definedName>
    <definedName name="BExQD571YWOXKR2SX85K5MKQ0AO2" hidden="1">#REF!</definedName>
    <definedName name="BExQDB6VCHN8PNX8EA6JNIEQ2JC2" hidden="1">#REF!</definedName>
    <definedName name="BExQDE1B6U2Q9B73KBENABP71YM1" hidden="1">#REF!</definedName>
    <definedName name="BExQDGQCN7ZW41QDUHOBJUGQAX40" hidden="1">#REF!</definedName>
    <definedName name="BExQEC7BRIJ30PTU3UPFOIP2HPE3" hidden="1">#REF!</definedName>
    <definedName name="BExQEMUA4HEFM4OVO8M8MA8PIAW1" hidden="1">#REF!</definedName>
    <definedName name="BExQEQ4XZQFIKUXNU9H7WE7AMZ1U" hidden="1">#REF!</definedName>
    <definedName name="BExQF1OEB07CRAP6ALNNMJNJ3P2D" hidden="1">#REF!</definedName>
    <definedName name="BExQF9X2AQPFJZTCHTU5PTTR0JAH" hidden="1">#REF!</definedName>
    <definedName name="BExQFC0M9KKFMQKPLPEO2RQDB7MM" hidden="1">#REF!</definedName>
    <definedName name="BExQFEEV7627R8TYZCM28C6V6WHE" hidden="1">#REF!</definedName>
    <definedName name="BExQFEK8NUD04X2OBRA275ADPSDL" hidden="1">#REF!</definedName>
    <definedName name="BExQFGYIWDR4W0YF7XR6E4EWWJ02" hidden="1">#REF!</definedName>
    <definedName name="BExQFPNFKA36IAPS22LAUMBDI4KE" hidden="1">#REF!</definedName>
    <definedName name="BExQFPSWEMA8WBUZ4WK20LR13VSU" hidden="1">#REF!</definedName>
    <definedName name="BExQFVSPOSCCPF1TLJPIWYWYB8A9" hidden="1">#REF!</definedName>
    <definedName name="BExQFWJQXNQAW6LUMOEDS6KMJMYL" hidden="1">#REF!</definedName>
    <definedName name="BExQG8TYRD2G42UA5ZPCRLNKUDMX" hidden="1">#REF!</definedName>
    <definedName name="BExQGO48J9MPCDQ96RBB9UN9AIGT" hidden="1">#REF!</definedName>
    <definedName name="BExQGSBB6MJWDW7AYWA0MSFTXKRR" hidden="1">#REF!</definedName>
    <definedName name="BExQGXEPLHIKNSOT7ZL6BN6LNJOV" hidden="1">#REF!</definedName>
    <definedName name="BExQH0UURAJ13AVO5UI04HSRGVYW" hidden="1">#REF!</definedName>
    <definedName name="BExQH6ZZY0NR8SE48PSI9D0CU1TC" hidden="1">#REF!</definedName>
    <definedName name="BExQH9P2MCXAJOVEO4GFQT6MNW22" hidden="1">#REF!</definedName>
    <definedName name="BExQHCZSBYUY8OKKJXFYWKBBM6AH" hidden="1">#REF!</definedName>
    <definedName name="BExQHPKXZ1K33V2F90NZIQRZYIAW" hidden="1">#REF!</definedName>
    <definedName name="BExQHVF9KD06AG2RXUQJ9X4PVGX4" hidden="1">#REF!</definedName>
    <definedName name="BExQHZBHVN2L4HC7ACTR73T5OCV0" hidden="1">#REF!</definedName>
    <definedName name="BExQI445UE2DEM3BUO0BR71ZXXU5" hidden="1">#REF!</definedName>
    <definedName name="BExQI85V9TNLDJT5LTRZS10Y26SG" hidden="1">#REF!</definedName>
    <definedName name="BExQIAPKHVEV8CU1L3TTHJW67FJ5" hidden="1">#REF!</definedName>
    <definedName name="BExQIBB4I3Z6AUU0HYV1DHRS13M4" hidden="1">#REF!</definedName>
    <definedName name="BExQIBWPAXU7HJZLKGJZY3EB7MIS" hidden="1">#REF!</definedName>
    <definedName name="BExQIS8O6R36CI01XRY9ISM99TW9" hidden="1">#REF!</definedName>
    <definedName name="BExQIVJB9MJ25NDUHTCVMSODJY2C" hidden="1">#REF!</definedName>
    <definedName name="BExQJBF7LAX128WR7VTMJC88ZLPG" hidden="1">#REF!</definedName>
    <definedName name="BExQJEVCKX6KZHNCLYXY7D0MX5KN" hidden="1">#REF!</definedName>
    <definedName name="BExQJJYSDX8B0J1QGF2HL071KKA3" hidden="1">#REF!</definedName>
    <definedName name="BExQK1HV6SQQ7CP8H8IUKI9TYXTD" hidden="1">#REF!</definedName>
    <definedName name="BExQK3LE5CSBW1E4H4KHW548FL2R" hidden="1">#REF!</definedName>
    <definedName name="BExQKG6LD6PLNDGNGO9DJXY865BR" hidden="1">#REF!</definedName>
    <definedName name="BExQLE1TOW3A287TQB0AVWENT8O1" hidden="1">#REF!</definedName>
    <definedName name="BExRYOYB4A3E5F6MTROY69LR0PMG" hidden="1">#REF!</definedName>
    <definedName name="BExRYZLA9EW71H4SXQR525S72LLP" hidden="1">#REF!</definedName>
    <definedName name="BExRZ66M8G9FQ0VFP077QSZBSOA5" hidden="1">#REF!</definedName>
    <definedName name="BExRZ8FMQQL46I8AQWU17LRNZD5T" hidden="1">#REF!</definedName>
    <definedName name="BExRZIRRIXRUMZ5GOO95S7460BMP" hidden="1">#REF!</definedName>
    <definedName name="BExRZK9RAHMM0ZLTNSK7A4LDC42D" hidden="1">#REF!</definedName>
    <definedName name="BExRZOGSR69INI6GAEPHDWSNK5Q4" hidden="1">#REF!</definedName>
    <definedName name="BExS0ASQBKRTPDWFK0KUDFOS9LE5" hidden="1">#REF!</definedName>
    <definedName name="BExS0GHQUF6YT0RU3TKDEO8CSJYB" hidden="1">#REF!</definedName>
    <definedName name="BExS0K8IHC45I78DMZBOJ1P13KQA" hidden="1">#REF!</definedName>
    <definedName name="BExS11MB882Y3A4AA3ASLQKFB2LS" hidden="1">#REF!</definedName>
    <definedName name="BExS152B2LFCRAUHSLI5T6QRNII0" hidden="1">#REF!</definedName>
    <definedName name="BExS15IJV0WW662NXQUVT3FGP4ST" hidden="1">#REF!</definedName>
    <definedName name="BExS194110MR25BYJI3CJ2EGZ8XT" hidden="1">#REF!</definedName>
    <definedName name="BExS1BNVGNSGD4EP90QL8WXYWZ66" hidden="1">#REF!</definedName>
    <definedName name="BExS1UE39N6NCND7MAARSBWXS6HU" hidden="1">#REF!</definedName>
    <definedName name="BExS226HTWL5WVC76MP5A1IBI8WD" hidden="1">#REF!</definedName>
    <definedName name="BExS26OI2QNNAH2WMDD95Z400048" hidden="1">#REF!</definedName>
    <definedName name="BExS2DF6B4ZUF3VZLI4G6LJ3BF38" hidden="1">#REF!</definedName>
    <definedName name="BExS2QB5FS5LYTFYO4BROTWG3OV5" hidden="1">#REF!</definedName>
    <definedName name="BExS2TLU1HONYV6S3ZD9T12D7CIG" hidden="1">#REF!</definedName>
    <definedName name="BExS318UV9I2FXPQQWUKKX00QLPJ" hidden="1">#REF!</definedName>
    <definedName name="BExS3LBS0SMTHALVM4NRI1BAV1NP" hidden="1">#REF!</definedName>
    <definedName name="BExS3MTQ75VBXDGEBURP6YT8RROE" hidden="1">#REF!</definedName>
    <definedName name="BExS3OMGYO0DFN5186UFKEXZ2RX3" hidden="1">#REF!</definedName>
    <definedName name="BExS3SDERJ27OER67TIGOVZU13A2" hidden="1">#REF!</definedName>
    <definedName name="BExS46R5WDNU5KL04FKY5LHJUCB8" hidden="1">#REF!</definedName>
    <definedName name="BExS4ASWKM93XA275AXHYP8AG6SU" hidden="1">#REF!</definedName>
    <definedName name="BExS4JN3Y6SVBKILQK0R9HS45Y52" hidden="1">#REF!</definedName>
    <definedName name="BExS4P6S41O6Z6BED77U3GD9PNH1" hidden="1">#REF!</definedName>
    <definedName name="BExS51H0N51UT0FZOPZRCF1GU063" hidden="1">#REF!</definedName>
    <definedName name="BExS54X72TJFC41FJK72MLRR2OO7" hidden="1">#REF!</definedName>
    <definedName name="BExS59F0PA1V2ZC7S5TN6IT41SXP" hidden="1">#REF!</definedName>
    <definedName name="BExS5DRER9US6NXY9ATYT41KZII3" hidden="1">#REF!</definedName>
    <definedName name="BExS5L3TGB8JVW9ROYWTKYTUPW27" hidden="1">#REF!</definedName>
    <definedName name="BExS6GKQ96EHVLYWNJDWXZXUZW90" hidden="1">#REF!</definedName>
    <definedName name="BExS6ITKSZFRR01YD5B0F676SYN7" hidden="1">#REF!</definedName>
    <definedName name="BExS6N0LI574IAC89EFW6CLTCQ33" hidden="1">#REF!</definedName>
    <definedName name="BExS6WRDBF3ST86ZOBBUL3GTCR11" hidden="1">#REF!</definedName>
    <definedName name="BExS6XNRKR0C3MTA0LV5B60UB908" hidden="1">#REF!</definedName>
    <definedName name="BExS7TKQYLRZGM93UY3ZJZJBQNFJ" hidden="1">#REF!</definedName>
    <definedName name="BExS7Y2LNGVHSIBKC7C3R6X4LDR6" hidden="1">#REF!</definedName>
    <definedName name="BExS81TE0EY44Y3W2M4Z4MGNP5OM" hidden="1">#REF!</definedName>
    <definedName name="BExS81YPDZDVJJVS15HV2HDXAC3Y" hidden="1">#REF!</definedName>
    <definedName name="BExS82PRVNUTEKQZS56YT2DVF6C2" hidden="1">#REF!</definedName>
    <definedName name="BExS8BPG5A0GR5AO1U951NDGGR0L" hidden="1">#REF!</definedName>
    <definedName name="BExS8GSUS17UY50TEM2AWF36BR9Z" hidden="1">#REF!</definedName>
    <definedName name="BExS8HJRBVG0XI6PWA9KTMJZMQXK" hidden="1">#REF!</definedName>
    <definedName name="BExS8R51C8RM2FS6V6IRTYO9GA4A" hidden="1">#REF!</definedName>
    <definedName name="BExS8WDX408F60MH1X9B9UZ2H4R7" hidden="1">#REF!</definedName>
    <definedName name="BExS8XQF8UA0T406UUNZU9H6Y3GJ" hidden="1">#REF!</definedName>
    <definedName name="BExS8Z2W2QEC3MH0BZIYLDFQNUIP" hidden="1">#REF!</definedName>
    <definedName name="BExS92DKGRFFCIA9C0IXDOLO57EP" hidden="1">#REF!</definedName>
    <definedName name="BExS98OB4321YCHLCQ022PXKTT2W" hidden="1">#REF!</definedName>
    <definedName name="BExS9C9N8GFISC6HUERJ0EI06GB2" hidden="1">#REF!</definedName>
    <definedName name="BExS9DX13CACP3J8JDREK30JB1SQ" hidden="1">#REF!</definedName>
    <definedName name="BExS9FPRS2KRRCS33SE6WFNF5GYL" hidden="1">#REF!</definedName>
    <definedName name="BExS9WI0A6PSEB8N9GPXF2Z7MWHM" hidden="1">#REF!</definedName>
    <definedName name="BExS9YAR4GPA9UPZR2EDP67EE66J" hidden="1">#REF!</definedName>
    <definedName name="BExSA5HP306TN9XJS0TU619DLRR7" hidden="1">#REF!</definedName>
    <definedName name="BExSAAVWQOOIA6B3JHQVGP08HFEM" hidden="1">#REF!</definedName>
    <definedName name="BExSAFJ3IICU2M7QPVE4ARYMXZKX" hidden="1">#REF!</definedName>
    <definedName name="BExSAH6ID8OHX379UXVNGFO8J6KQ" hidden="1">#REF!</definedName>
    <definedName name="BExSAQBHIXGQRNIRGCJMBXUPCZQA" hidden="1">#REF!</definedName>
    <definedName name="BExSAUTCT4P7JP57NOR9MTX33QJZ" hidden="1">#REF!</definedName>
    <definedName name="BExSAY9CA9TFXQ9M9FBJRGJO9T9E" hidden="1">#REF!</definedName>
    <definedName name="BExSB4JYKQ3MINI7RAYK5M8BLJDC" hidden="1">#REF!</definedName>
    <definedName name="BExSBMOS41ZRLWYLOU29V6Y7YORR" hidden="1">#REF!</definedName>
    <definedName name="BExSBRBXXQMBU1TYDW1BXTEVEPRU" hidden="1">#REF!</definedName>
    <definedName name="BExSC54998WTZ21DSL0R8UN0Y9JH" hidden="1">#REF!</definedName>
    <definedName name="BExSC60N7WR9PJSNC9B7ORCX9NGY" hidden="1">#REF!</definedName>
    <definedName name="BExSCE99EZTILTTCE4NJJF96OYYM" hidden="1">#REF!</definedName>
    <definedName name="BExSCHUQZ2HFEWS54X67DIS8OSXZ" hidden="1">#REF!</definedName>
    <definedName name="BExSCOG41SKKG4GYU76WRWW1CTE6" hidden="1">#REF!</definedName>
    <definedName name="BExSCVC9P86YVFMRKKUVRV29MZXZ" hidden="1">#REF!</definedName>
    <definedName name="BExSD233CH4MU9ZMGNRF97ZV7KWU" hidden="1">#REF!</definedName>
    <definedName name="BExSD2U0F3BN6IN9N4R2DTTJG15H" hidden="1">#REF!</definedName>
    <definedName name="BExSD6A6NY15YSMFH51ST6XJY429" hidden="1">#REF!</definedName>
    <definedName name="BExSD9VH6PF6RQ135VOEE08YXPAW" hidden="1">#REF!</definedName>
    <definedName name="BExSDP5Y04WWMX2WWRITWOX8R5I9" hidden="1">#REF!</definedName>
    <definedName name="BExSDSGM203BJTNS9MKCBX453HMD" hidden="1">#REF!</definedName>
    <definedName name="BExSDT20XUFXTDM37M148AXAP7HN" hidden="1">#REF!</definedName>
    <definedName name="BExSDX3RETX4ZCH1QSV58KCYC72Q" hidden="1">#REF!</definedName>
    <definedName name="BExSEEHK1VLWD7JBV9SVVVIKQZ3I" hidden="1">#REF!</definedName>
    <definedName name="BExSEJKZLX37P3V33TRTFJ30BFRK" hidden="1">#REF!</definedName>
    <definedName name="BExSEP9UVOAI6TMXKNK587PQ3328" hidden="1">#REF!</definedName>
    <definedName name="BExSEZWYAWK66FTHQIYSSX58XAOZ" hidden="1">#REF!</definedName>
    <definedName name="BExSF07QFLZCO4P6K6QF05XG7PH1" hidden="1">#REF!</definedName>
    <definedName name="BExSFELNPJYUZX393PKWKNNZYV1N" hidden="1">#REF!</definedName>
    <definedName name="BExSFJ8ZAGQ63A4MVMZRQWLVRGQ5" hidden="1">#REF!</definedName>
    <definedName name="BExSFKQRST2S9KXWWLCXYLKSF4G1" hidden="1">#REF!</definedName>
    <definedName name="BExSFYDRRTAZVPXRWUF5PDQ97WFF" hidden="1">#REF!</definedName>
    <definedName name="BExSFZVPFTXA3F0IJ2NGH1GXX9R7" hidden="1">#REF!</definedName>
    <definedName name="BExSG90Q4ZUU2IPGDYOM169NJV9S" hidden="1">#REF!</definedName>
    <definedName name="BExSG9X3DU845PNXYJGGLBQY2UHG" hidden="1">#REF!</definedName>
    <definedName name="BExSGE45J27MDUUNXW7Z8Q33UAON" hidden="1">#REF!</definedName>
    <definedName name="BExSGE9LY91Q0URHB4YAMX0UAMYI" hidden="1">#REF!</definedName>
    <definedName name="BExSGLB2URTLBCKBB4Y885W925F2" hidden="1">#REF!</definedName>
    <definedName name="BExSGOAYG73SFWOPAQV80P710GID" hidden="1">#REF!</definedName>
    <definedName name="BExSGOWJHRW7FWKLO2EHUOOGHNAF" hidden="1">#REF!</definedName>
    <definedName name="BExSGOWJTAP41ZV5Q23H7MI9C76W" hidden="1">#REF!</definedName>
    <definedName name="BExSGR5JQVX2HQ0PKCGZNSSUM1RV" hidden="1">#REF!</definedName>
    <definedName name="BExSGVHX69GJZHD99DKE4RZ042B1" hidden="1">#REF!</definedName>
    <definedName name="BExSGZJO4J4ZO04E2N2ECVYS9DEZ" hidden="1">#REF!</definedName>
    <definedName name="BExSH1SHVJ6J56TRA5LT3EN4QV5Q" hidden="1">#REF!</definedName>
    <definedName name="BExSHAHFHS7MMNJR8JPVABRGBVIT" hidden="1">#REF!</definedName>
    <definedName name="BExSHGH88QZWW4RNAX4YKAZ5JEBL" hidden="1">#REF!</definedName>
    <definedName name="BExSHOKK1OO3CX9Z28C58E5J1D9W" hidden="1">#REF!</definedName>
    <definedName name="BExSHQD8KYLTQGDXIRKCHQQ7MKIH" hidden="1">#REF!</definedName>
    <definedName name="BExSHVGPIAHXI97UBLI9G4I4M29F" hidden="1">#REF!</definedName>
    <definedName name="BExSI0K2YL3HTCQAD8A7TR4QCUR6" hidden="1">#REF!</definedName>
    <definedName name="BExSIFUDNRWXWIWNGCCFOOD8WIAZ" hidden="1">#REF!</definedName>
    <definedName name="BExTTZNS2PBCR93C9IUW49UZ4I6T" hidden="1">#REF!</definedName>
    <definedName name="BExTU2YFQ25JQ6MEMRHHN66VLTPJ" hidden="1">#REF!</definedName>
    <definedName name="BExTU75IOII1V5O0C9X2VAYYVJUG" hidden="1">#REF!</definedName>
    <definedName name="BExTUA5F7V4LUIIAM17J3A8XF3JE" hidden="1">#REF!</definedName>
    <definedName name="BExTUGFZM1ERJ33GFJUJGHP8B35T" hidden="1">#REF!</definedName>
    <definedName name="BExTUJ53ANGZ3H1KDK4CR4Q0OD6P" hidden="1">#REF!</definedName>
    <definedName name="BExTUKXSZBM7C57G6NGLWGU4WOHY" hidden="1">#REF!</definedName>
    <definedName name="BExTUNMWWGW0HN41OBSEAQQFAXTE" hidden="1">#REF!</definedName>
    <definedName name="BExTUSQCFFYZCDNHWHADBC2E1ZP1" hidden="1">#REF!</definedName>
    <definedName name="BExTUVFGOJEYS28JURA5KHQFDU5J" hidden="1">#REF!</definedName>
    <definedName name="BExTUW10U40QCYGHM5NJ3YR1O5SP" hidden="1">#REF!</definedName>
    <definedName name="BExTUWXFQHINU66YG82BI20ATMB5" hidden="1">#REF!</definedName>
    <definedName name="BExTUY9WNSJ91GV8CP0SKJTEIV82" hidden="1">#REF!</definedName>
    <definedName name="BExTV5MACCGGLT15EVPM7M2H42UF" hidden="1">#REF!</definedName>
    <definedName name="BExTV67VIM8PV6KO253M4DUBJQLC" hidden="1">#REF!</definedName>
    <definedName name="BExTVELZCF2YA5L6F23BYZZR6WHF" hidden="1">#REF!</definedName>
    <definedName name="BExTVGPIQZ99YFXUC8OONUX5BD42" hidden="1">#REF!</definedName>
    <definedName name="BExTVZQLP9VFLEYQ9280W13X7E8K" hidden="1">#REF!</definedName>
    <definedName name="BExTWB4LA1PODQOH4LDTHQKBN16K" hidden="1">#REF!</definedName>
    <definedName name="BExTWI0Q8AWXUA3ZN7I5V3QK2KM1" hidden="1">#REF!</definedName>
    <definedName name="BExTWJTIA3WUW1PUWXAOP9O8NKLZ" hidden="1">#REF!</definedName>
    <definedName name="BExTWW95OX07FNA01WF5MSSSFQLX" hidden="1">#REF!</definedName>
    <definedName name="BExTX476KI0RNB71XI5TYMANSGBG" hidden="1">#REF!</definedName>
    <definedName name="BExTXJ6HBAIXMMWKZTJNFDYVZCAY" hidden="1">#REF!</definedName>
    <definedName name="BExTXT812NQT8GAEGH738U29BI0D" hidden="1">#REF!</definedName>
    <definedName name="BExTXWIP2TFPTQ76NHFOB72NICRZ" hidden="1">#REF!</definedName>
    <definedName name="BExTY5T62H651VC86QM4X7E28JVA" hidden="1">#REF!</definedName>
    <definedName name="BExTYHCJJ2NWRM1RV59FYR41534U" hidden="1">#REF!</definedName>
    <definedName name="BExTYKCEFJ83LZM95M1V7CSFQVEA" hidden="1">#REF!</definedName>
    <definedName name="BExTYPLA9N640MFRJJQPKXT7P88M" hidden="1">#REF!</definedName>
    <definedName name="BExTZ4KSCUD0JHUPPXG9Z60CZKYE" hidden="1">#REF!</definedName>
    <definedName name="BExTZ7F71SNTOX4LLZCK5R9VUMIJ" hidden="1">#REF!</definedName>
    <definedName name="BExTZ8X5G9S3PA4FPSNK7T69W7QT" hidden="1">#REF!</definedName>
    <definedName name="BExTZ97Y0RMR8V5BI9F2H4MFB77O" hidden="1">#REF!</definedName>
    <definedName name="BExTZK5PMCAXJL4DUIGL6H9Y8U4C" hidden="1">#REF!</definedName>
    <definedName name="BExTZKB6L5SXV5UN71YVTCBEIGWY" hidden="1">#REF!</definedName>
    <definedName name="BExTZLICVKK4NBJFEGL270GJ2VQO" hidden="1">#REF!</definedName>
    <definedName name="BExTZO2596CBZKPI7YNA1QQNPAIJ" hidden="1">#REF!</definedName>
    <definedName name="BExTZY8TDV4U7FQL7O10G6VKWKPJ" hidden="1">#REF!</definedName>
    <definedName name="BExU02QNT4LT7H9JPUC4FXTLVGZT" hidden="1">#REF!</definedName>
    <definedName name="BExU0BFJJQO1HJZKI14QGOQ6JROO" hidden="1">#REF!</definedName>
    <definedName name="BExU0FH5WTGW8MRFUFMDDSMJ6YQ5" hidden="1">#REF!</definedName>
    <definedName name="BExU0GDJC2ANRSVEZLFUCJW25P4F" hidden="1">#REF!</definedName>
    <definedName name="BExU0GDOIL9U33QGU9ZU3YX3V1I4" hidden="1">#REF!</definedName>
    <definedName name="BExU0HKTO8WJDQDWRTUK5TETM3HS" hidden="1">#REF!</definedName>
    <definedName name="BExU0MTJQPE041ZN7H8UKGV6MZT7" hidden="1">#REF!</definedName>
    <definedName name="BExU0ZUUFYHLUK4M4E8GLGIBBNT0" hidden="1">#REF!</definedName>
    <definedName name="BExU147D6RPG6ZVTSXRKFSVRHSBG" hidden="1">#REF!</definedName>
    <definedName name="BExU16R10W1SOAPNG4CDJ01T7JRE" hidden="1">#REF!</definedName>
    <definedName name="BExU17CKOR3GNIHDNVLH9L1IOJS9" hidden="1">#REF!</definedName>
    <definedName name="BExU1GXUTLRPJN4MRINLAPHSZQFG" hidden="1">#REF!</definedName>
    <definedName name="BExU1IL9AOHFO85BZB6S60DK3N8H" hidden="1">#REF!</definedName>
    <definedName name="BExU1NOPS09CLFZL1O31RAF9BQNQ" hidden="1">#REF!</definedName>
    <definedName name="BExU1PH9MOEX1JZVZ3D5M9DXB191" hidden="1">#REF!</definedName>
    <definedName name="BExU1QZEEKJA35IMEOLOJ3ODX0ZA" hidden="1">#REF!</definedName>
    <definedName name="BExU1VMJF0U2AU1E0V14JBS4FLUA" hidden="1">#REF!</definedName>
    <definedName name="BExU1VRURIWWVJ95O40WA23LMTJD" hidden="1">#REF!</definedName>
    <definedName name="BExU2M5CK6XK55UIHDVYRXJJJRI4" hidden="1">#REF!</definedName>
    <definedName name="BExU2TXVT25ZTOFQAF6CM53Z1RLF" hidden="1">#REF!</definedName>
    <definedName name="BExU2XZLYIU19G7358W5T9E87AFR" hidden="1">#REF!</definedName>
    <definedName name="BExU3B66MCKJFSKT3HL8B5EJGVX0" hidden="1">#REF!</definedName>
    <definedName name="BExU3UNI9NR1RNZR07NSLSZMDOQQ" hidden="1">#REF!</definedName>
    <definedName name="BExU3XSWJCQS9O5IHT4FCC99RULA" hidden="1">#REF!</definedName>
    <definedName name="BExU401R18N6XKZKL7CNFOZQCM14" hidden="1">#REF!</definedName>
    <definedName name="BExU42QVGY7TK39W1BIN6CDRG2OE" hidden="1">#REF!</definedName>
    <definedName name="BExU44P2AEX6PD8VC4ISCROUCQSP" hidden="1">#REF!</definedName>
    <definedName name="BExU47OZMS6TCWMEHHF0UCSFLLPI" hidden="1">#REF!</definedName>
    <definedName name="BExU4D36E8TXN0M8KSNGEAFYP4DQ" hidden="1">#REF!</definedName>
    <definedName name="BExU4G31RRVLJ3AC6E1FNEFMXM3O" hidden="1">#REF!</definedName>
    <definedName name="BExU4GDVLPUEWBA4MRYRTQAUNO7B" hidden="1">#REF!</definedName>
    <definedName name="BExU4I148DA7PRCCISLWQ6ABXFK6" hidden="1">#REF!</definedName>
    <definedName name="BExU4L101H2KQHVKCKQ4PBAWZV6K" hidden="1">#REF!</definedName>
    <definedName name="BExU4NA00RRRBGRT6TOB0MXZRCRZ" hidden="1">#REF!</definedName>
    <definedName name="BExU505SUCG8EL52CHC1X0WYDV0K" hidden="1">#REF!</definedName>
    <definedName name="BExU51IFNZXPBDES28457LR8X60M" hidden="1">#REF!</definedName>
    <definedName name="BExU529I6YHVOG83TJHWSILIQU1S" hidden="1">#REF!</definedName>
    <definedName name="BExU57YCIKPRD8QWL6EU0YR3NG3J" hidden="1">#REF!</definedName>
    <definedName name="BExU5DSTBWXLN6E59B757KRWRI6E" hidden="1">#REF!</definedName>
    <definedName name="BExU5TDWM8NNDHYPQ7OQODTQ368A" hidden="1">#REF!</definedName>
    <definedName name="BExU5X4OX1V1XHS6WSSORVQPP6Z3" hidden="1">#REF!</definedName>
    <definedName name="BExU5XVPARTFMRYHNUTBKDIL4UJN" hidden="1">#REF!</definedName>
    <definedName name="BExU66KMFBAP8JCVG9VM1RD1TNFF" hidden="1">#REF!</definedName>
    <definedName name="BExU68IOM3CB3TACNAE9565TW7SH" hidden="1">#REF!</definedName>
    <definedName name="BExU69KK1A7IGLFWQS4WWZZ12H9F" hidden="1">#REF!</definedName>
    <definedName name="BExU6AM82KN21E82HMWVP3LWP9IL" hidden="1">#REF!</definedName>
    <definedName name="BExU6FEU1MRHU98R9YOJC5OKUJ6L" hidden="1">#REF!</definedName>
    <definedName name="BExU6KIAJ663Y8W8QMU4HCF183DF" hidden="1">#REF!</definedName>
    <definedName name="BExU6KT19B4PG6SHXFBGBPLM66KT" hidden="1">#REF!</definedName>
    <definedName name="BExU6PAVKIOAIMQ9XQIHHF1SUAGO" hidden="1">#REF!</definedName>
    <definedName name="BExU6WXXC7SSQDMHSLUN5C2V4IYX" hidden="1">#REF!</definedName>
    <definedName name="BExU73387E74XE8A9UKZLZNJYY65" hidden="1">#REF!</definedName>
    <definedName name="BExU76ZHCJM8I7VSICCMSTC33O6U" hidden="1">#REF!</definedName>
    <definedName name="BExU7BBTUF8BQ42DSGM94X5TG5GF" hidden="1">#REF!</definedName>
    <definedName name="BExU7HH4EAHFQHT4AXKGWAWZP3I0" hidden="1">#REF!</definedName>
    <definedName name="BExU7MF1ZVPDHOSMCAXOSYICHZ4I" hidden="1">#REF!</definedName>
    <definedName name="BExU7O2BJ6D5YCKEL6FD2EFCWYRX" hidden="1">#REF!</definedName>
    <definedName name="BExU7Q0JS9YIUKUPNSSAIDK2KJAV" hidden="1">#REF!</definedName>
    <definedName name="BExU80I6AE5OU7P7F5V7HWIZBJ4P" hidden="1">#REF!</definedName>
    <definedName name="BExU86NB26MCPYIISZ36HADONGT2" hidden="1">#REF!</definedName>
    <definedName name="BExU885EZZNSZV3GP298UJ8LB7OL" hidden="1">#REF!</definedName>
    <definedName name="BExU8FSAUP9TUZ1NO9WXK80QPHWV" hidden="1">#REF!</definedName>
    <definedName name="BExU8KFLAN778MBN93NYZB0FV30G" hidden="1">#REF!</definedName>
    <definedName name="BExU8UX9JX3XLB47YZ8GFXE0V7R2" hidden="1">#REF!</definedName>
    <definedName name="BExU91DC3DGKPZD6LTER2IRTF89C" hidden="1">#REF!</definedName>
    <definedName name="BExU96M1J7P9DZQ3S9H0C12KGYTW" hidden="1">#REF!</definedName>
    <definedName name="BExU9F05OR1GZ3057R6UL3WPEIYI" hidden="1">#REF!</definedName>
    <definedName name="BExU9GCSO5YILIKG6VAHN13DL75K" hidden="1">#REF!</definedName>
    <definedName name="BExU9KJOZLO15N11MJVN782NFGJ0" hidden="1">#REF!</definedName>
    <definedName name="BExU9LG29XU2K1GNKRO4438JYQZE" hidden="1">#REF!</definedName>
    <definedName name="BExU9RW36I5Z6JIXUIUB3PJH86LT" hidden="1">#REF!</definedName>
    <definedName name="BExUA28AO7OWDG3H23Q0CL4B7BHW" hidden="1">#REF!</definedName>
    <definedName name="BExUA5O923FFNEBY8BPO1TU3QGBM" hidden="1">#REF!</definedName>
    <definedName name="BExUA6Q4K25VH452AQ3ZIRBCMS61" hidden="1">#REF!</definedName>
    <definedName name="BExUAFV4JMBSM2SKBQL9NHL0NIBS" hidden="1">#REF!</definedName>
    <definedName name="BExUAMWQODKBXMRH1QCMJLJBF8M7" hidden="1">#REF!</definedName>
    <definedName name="BExUAX8WS5OPVLCDXRGKTU2QMTFO" hidden="1">#REF!</definedName>
    <definedName name="BExUB8HLEXSBVPZ5AXNQEK96F1N4" hidden="1">#REF!</definedName>
    <definedName name="BExUBCDVZIEA7YT0LPSMHL5ZSERQ" hidden="1">#REF!</definedName>
    <definedName name="BExUBKXBUCN760QYU7Q8GESBWOQH" hidden="1">#REF!</definedName>
    <definedName name="BExUBL83ED0P076RN9RJ8P1MZ299" hidden="1">#REF!</definedName>
    <definedName name="BExUC623BDYEODBN0N4DO6PJQ7NU" hidden="1">#REF!</definedName>
    <definedName name="BExUC8WH8TCKBB5313JGYYQ1WFLT" hidden="1">#REF!</definedName>
    <definedName name="BExUCFCDK6SPH86I6STXX8X3WMC4" hidden="1">#REF!</definedName>
    <definedName name="BExUCLC6AQ5KR6LXSAXV4QQ8ASVG" hidden="1">#REF!</definedName>
    <definedName name="BExUD4IOJ12X3PJG5WXNNGDRCKAP" hidden="1">#REF!</definedName>
    <definedName name="BExUD9WX9BWK72UWVSLYZJLAY5VY" hidden="1">#REF!</definedName>
    <definedName name="BExUDBEUJH9IACZDBL1VAUWPG0QW" hidden="1">#REF!</definedName>
    <definedName name="BExUDEV0CYVO7Y5IQQBEJ6FUY9S6" hidden="1">#REF!</definedName>
    <definedName name="BExUDWOXQGIZW0EAIIYLQUPXF8YV" hidden="1">#REF!</definedName>
    <definedName name="BExUDXAIC17W1FUU8Z10XUAVB7CS" hidden="1">#REF!</definedName>
    <definedName name="BExUE5OMY7OAJQ9WR8C8HG311ORP" hidden="1">#REF!</definedName>
    <definedName name="BExUEFKOQWXXGRNLAOJV2BJ66UB8" hidden="1">#REF!</definedName>
    <definedName name="BExUEJGX3OQQP5KFRJSRCZ70EI9V" hidden="1">#REF!</definedName>
    <definedName name="BExUEYR71COFS2X8PDNU21IPMQEU" hidden="1">#REF!</definedName>
    <definedName name="BExVPRLJ9I6RX45EDVFSQGCPJSOK" hidden="1">#REF!</definedName>
    <definedName name="BExVRVQ31BPVM41XG3MP0RSLQXEY" hidden="1">#REF!</definedName>
    <definedName name="BExVSL787C8E4HFQZ2NVLT35I2XV" hidden="1">#REF!</definedName>
    <definedName name="BExVSTFTVV14SFGHQUOJL5SQ5TX9" hidden="1">#REF!</definedName>
    <definedName name="BExVT3MPE8LQ5JFN3HQIFKSQ80U4" hidden="1">#REF!</definedName>
    <definedName name="BExVT7TRK3NZHPME2TFBXOF1WBR9" hidden="1">#REF!</definedName>
    <definedName name="BExVT9H0R0T7WGQAAC0HABMG54YM" hidden="1">#REF!</definedName>
    <definedName name="BExVTCMDDEDGLUIMUU6BSFHEWTOP" hidden="1">#REF!</definedName>
    <definedName name="BExVTCMDQMLKRA2NQR72XU6Y54IK" hidden="1">#REF!</definedName>
    <definedName name="BExVTCRV8FQ5U9OYWWL44N6KFNHU" hidden="1">#REF!</definedName>
    <definedName name="BExVTNESHPVG0A0KZ7BRX26MS0PF" hidden="1">#REF!</definedName>
    <definedName name="BExVTTJVTNRSBHBTUZ78WG2JM5MK" hidden="1">#REF!</definedName>
    <definedName name="BExVTXLMYR87BC04D1ERALPUFVPG" hidden="1">#REF!</definedName>
    <definedName name="BExVUL9V3H8ZF6Y72LQBBN639YAA" hidden="1">#REF!</definedName>
    <definedName name="BExVULKT5LJKXM1NOG1OS227ZDWO" hidden="1">#REF!</definedName>
    <definedName name="BExVV5T14N2HZIK7HQ4P2KG09U0J" hidden="1">#REF!</definedName>
    <definedName name="BExVV7R410VYLADLX9LNG63ID6H1" hidden="1">#REF!</definedName>
    <definedName name="BExVVCEED4JEKF59OV0G3T4XFMFO" hidden="1">#REF!</definedName>
    <definedName name="BExVVPFO2J7FMSRPD36909HN4BZJ" hidden="1">#REF!</definedName>
    <definedName name="BExVVQ19AQ3VCARJOC38SF7OYE9Y" hidden="1">#REF!</definedName>
    <definedName name="BExVVQ19TAECID45CS4HXT1RD3AQ" hidden="1">#REF!</definedName>
    <definedName name="BExVW3YV5XGIVJ97UUPDJGJ2P15B" hidden="1">#REF!</definedName>
    <definedName name="BExVW5X571GEYR5SCU1Z2DHKWM79" hidden="1">#REF!</definedName>
    <definedName name="BExVW6YTKA098AF57M4PHNQ54XMH" hidden="1">#REF!</definedName>
    <definedName name="BExVWINKCH0V0NUWH363SMXAZE62" hidden="1">#REF!</definedName>
    <definedName name="BExVWYU8EK669NP172GEIGCTVPPA" hidden="1">#REF!</definedName>
    <definedName name="BExVX3MVJ0GHWPP1EL59ZQNKMX0B" hidden="1">#REF!</definedName>
    <definedName name="BExVX3XN2DRJKL8EDBIG58RYQ36R" hidden="1">#REF!</definedName>
    <definedName name="BExVXDZ63PUART77BBR5SI63TPC6" hidden="1">#REF!</definedName>
    <definedName name="BExVXHKI6LFYMGWISMPACMO247HL" hidden="1">#REF!</definedName>
    <definedName name="BExVXLX2BZ5EF2X6R41BTKRJR1NM" hidden="1">#REF!</definedName>
    <definedName name="BExVY11V7U1SAY4QKYE0PBSPD7LW" hidden="1">#REF!</definedName>
    <definedName name="BExVY1SV37DL5YU59HS4IG3VBCP4" hidden="1">#REF!</definedName>
    <definedName name="BExVY3WFGJKSQA08UF9NCMST928Y" hidden="1">#REF!</definedName>
    <definedName name="BExVY954UOEVQEIC5OFO4NEWVKAQ" hidden="1">#REF!</definedName>
    <definedName name="BExVYHDYIV5397LC02V4FEP8VD6W" hidden="1">#REF!</definedName>
    <definedName name="BExVYOVIZDA18YIQ0A30Q052PCAK" hidden="1">#REF!</definedName>
    <definedName name="BExVYQIXPEM6J4JVP78BRHIC05PV" hidden="1">#REF!</definedName>
    <definedName name="BExVYVGWN7SONLVDH9WJ2F1JS264" hidden="1">#REF!</definedName>
    <definedName name="BExVZ9EO732IK6MNMG17Y1EFTJQC" hidden="1">#REF!</definedName>
    <definedName name="BExVZB1Y5J4UL2LKK0363EU7GIJ1" hidden="1">#REF!</definedName>
    <definedName name="BExVZJQVO5LQ0BJH5JEN5NOBIAF6" hidden="1">#REF!</definedName>
    <definedName name="BExVZNXWS91RD7NXV5NE2R3C8WW7" hidden="1">#REF!</definedName>
    <definedName name="BExVZRU6DEJNYYWP9U713GTZARHM" hidden="1">#REF!</definedName>
    <definedName name="BExW0386REQRCQCVT9BCX80UPTRY" hidden="1">#REF!</definedName>
    <definedName name="BExW0FYP4WXY71CYUG40SUBG9UWU" hidden="1">#REF!</definedName>
    <definedName name="BExW0RI61B4VV0ARXTFVBAWRA1C5" hidden="1">#REF!</definedName>
    <definedName name="BExW1BVUYQTKMOR56MW7RVRX4L1L" hidden="1">#REF!</definedName>
    <definedName name="BExW1F1220628FOMTW5UAATHRJHK" hidden="1">#REF!</definedName>
    <definedName name="BExW1TKA0Z9OP2DTG50GZR5EG8C7" hidden="1">#REF!</definedName>
    <definedName name="BExW1U0JLKQ094DW5MMOI8UHO09V" hidden="1">#REF!</definedName>
    <definedName name="BExW283NP9D366XFPXLGSCI5UB0L" hidden="1">#REF!</definedName>
    <definedName name="BExW2H3C8WJSBW5FGTFKVDVJC4CL" hidden="1">#REF!</definedName>
    <definedName name="BExW2MSCKPGF5K3I7TL4KF5ISUOL" hidden="1">#REF!</definedName>
    <definedName name="BExW2SMO90FU9W8DVVES6Q4E6BZR" hidden="1">#REF!</definedName>
    <definedName name="BExW2UKUQQOGAW9SX63UF8F35ZAG" hidden="1">#REF!</definedName>
    <definedName name="BExW36V9N91OHCUMGWJQL3I5P4JK" hidden="1">#REF!</definedName>
    <definedName name="BExW3EIBA1J9Q9NA9VCGZGRS8WV7" hidden="1">#REF!</definedName>
    <definedName name="BExW3FEO8FI8N6AGQKYEG4SQVJWB" hidden="1">#REF!</definedName>
    <definedName name="BExW3GB28STOMJUSZEIA7YKYNS4Y" hidden="1">#REF!</definedName>
    <definedName name="BExW3T1K638HT5E0Y8MMK108P5JT" hidden="1">#REF!</definedName>
    <definedName name="BExW4217ZHL9VO39POSTJOD090WU" hidden="1">#REF!</definedName>
    <definedName name="BExW4AKNOS5FUYTD25U4A3J7F31Y" hidden="1">#REF!</definedName>
    <definedName name="BExW4GPW71EBF8XPS2QGVQHBCDX3" hidden="1">#REF!</definedName>
    <definedName name="BExW4JKC5837JBPCOJV337ZVYYY3" hidden="1">#REF!</definedName>
    <definedName name="BExW4QR9FV9MP5K610THBSM51RYO" hidden="1">#REF!</definedName>
    <definedName name="BExW4Z029R9E19ZENN3WEA3VDAD1" hidden="1">#REF!</definedName>
    <definedName name="BExW5AZNT6IAZGNF2C879ODHY1B8" hidden="1">#REF!</definedName>
    <definedName name="BExW5WPU27WD4NWZOT0ZEJIDLX5J" hidden="1">#REF!</definedName>
    <definedName name="BExW660AV1TUV2XNUPD65RZR3QOO" hidden="1">#REF!</definedName>
    <definedName name="BExW66LVVZK656PQY1257QMHP2AY" hidden="1">#REF!</definedName>
    <definedName name="BExW6EJPHAP1TWT380AZLXNHR22P" hidden="1">#REF!</definedName>
    <definedName name="BExW6G1PJ38H10DVLL8WPQ736OEB" hidden="1">#REF!</definedName>
    <definedName name="BExW794A74Z5F2K8LVQLD6VSKXUE" hidden="1">#REF!</definedName>
    <definedName name="BExW7XZTN90SRQ24ATDWAT3KIJ1C" hidden="1">#REF!</definedName>
    <definedName name="BExW8K0SSIPSKBVP06IJ71600HJZ" hidden="1">#REF!</definedName>
    <definedName name="BExW8T0GVY3ZYO4ACSBLHS8SH895" hidden="1">#REF!</definedName>
    <definedName name="BExW8YEP73JMMU9HZ08PM4WHJQZ4" hidden="1">#REF!</definedName>
    <definedName name="BExW937AT53OZQRHNWQZ5BVH24IE" hidden="1">#REF!</definedName>
    <definedName name="BExW95LN5N0LYFFVP7GJEGDVDLF0" hidden="1">#REF!</definedName>
    <definedName name="BExW967733Q8RAJOHR2GJ3HO8JIW" hidden="1">#REF!</definedName>
    <definedName name="BExW9POK1KIOI0ALS5MZIKTDIYMA" hidden="1">#REF!</definedName>
    <definedName name="BExXLDE6PN4ESWT3LXJNQCY94NE4" hidden="1">#REF!</definedName>
    <definedName name="BExXLQVPK2H3IF0NDDA5CT612EUK" hidden="1">#REF!</definedName>
    <definedName name="BExXLR6IO70TYTACKQH9M5PGV24J" hidden="1">#REF!</definedName>
    <definedName name="BExXM065WOLYRYHGHOJE0OOFXA4M" hidden="1">#REF!</definedName>
    <definedName name="BExXM3GUNXVDM82KUR17NNUMQCNI" hidden="1">#REF!</definedName>
    <definedName name="BExXMA28M8SH7MKIGETSDA72WUIZ" hidden="1">#REF!</definedName>
    <definedName name="BExXMOLHIAHDLFSA31PUB36SC3I9" hidden="1">#REF!</definedName>
    <definedName name="BExXMT8T5Z3M2JBQN65X2LKH0YQI" hidden="1">#REF!</definedName>
    <definedName name="BExXMTZOW5MX7FLXUI1U0IZ45J8O" hidden="1">#REF!</definedName>
    <definedName name="BExXN1XNO7H60M9X1E7EVWFJDM5N" hidden="1">#REF!</definedName>
    <definedName name="BExXN22ZOTIW49GPLWFYKVM90FNZ" hidden="1">#REF!</definedName>
    <definedName name="BExXN6QAP8UJQVN4R4BQKPP4QK35" hidden="1">#REF!</definedName>
    <definedName name="BExXNBOA39T2X6Y5Y5GZ5DDNA1AX" hidden="1">#REF!</definedName>
    <definedName name="BExXND6872VJ3M2PGT056WQMWBHD" hidden="1">#REF!</definedName>
    <definedName name="BExXNPM24UN2PGVL9D1TUBFRIKR4" hidden="1">#REF!</definedName>
    <definedName name="BExXNWYB165VO9MHARCL5WLCHWS0" hidden="1">#REF!</definedName>
    <definedName name="BExXO278QHQN8JDK5425EJ615ECC" hidden="1">#REF!</definedName>
    <definedName name="BExXOBHOP0WGFHI2Y9AO4L440UVQ" hidden="1">#REF!</definedName>
    <definedName name="BExXOHSAD2NSHOLLMZ2JWA4I3I1R" hidden="1">#REF!</definedName>
    <definedName name="BExXP80B5FGA00JCM7UXKPI3PB7Y" hidden="1">#REF!</definedName>
    <definedName name="BExXP85M4WXYVN1UVHUTOEKEG5XS" hidden="1">#REF!</definedName>
    <definedName name="BExXPELOTHOAG0OWILLAH94OZV5J" hidden="1">#REF!</definedName>
    <definedName name="BExXPS31W1VD2NMIE4E37LHVDF0L" hidden="1">#REF!</definedName>
    <definedName name="BExXPZKYEMVF5JOC14HYOOYQK6JK" hidden="1">#REF!</definedName>
    <definedName name="BExXQ89O64N23B0BU97ZVYZ4TRJW" hidden="1">#REF!</definedName>
    <definedName name="BExXQ89PA10X79WBWOEP1AJX1OQM" hidden="1">#REF!</definedName>
    <definedName name="BExXQCGQGGYSI0LTRVR73MUO50AW" hidden="1">#REF!</definedName>
    <definedName name="BExXQEEXFHDQ8DSRAJSB5ET6J004" hidden="1">#REF!</definedName>
    <definedName name="BExXQH41O5HZAH8BO6HCFY8YC3TU" hidden="1">#REF!</definedName>
    <definedName name="BExXQIRBLQSLAJTFL7224FCFUTKH" hidden="1">#REF!</definedName>
    <definedName name="BExXQJIEF5R3QQ6D8HO3NGPU0IQC" hidden="1">#REF!</definedName>
    <definedName name="BExXQU00K9ER4I1WM7T9J0W1E7ZC" hidden="1">#REF!</definedName>
    <definedName name="BExXQU00KOR7XLM8B13DGJ1MIQDY" hidden="1">#REF!</definedName>
    <definedName name="BExXQXG18PS8HGBOS03OSTQ0KEYC" hidden="1">#REF!</definedName>
    <definedName name="BExXQXQT4OAFQT5B0YB3USDJOJOB" hidden="1">#REF!</definedName>
    <definedName name="BExXR3FSEXAHSXEQNJORWFCPX86N" hidden="1">#REF!</definedName>
    <definedName name="BExXR3W3FKYQBLR299HO9RZ70C43" hidden="1">#REF!</definedName>
    <definedName name="BExXR46U23CRRBV6IZT982MAEQKI" hidden="1">#REF!</definedName>
    <definedName name="BExXR64WQD8LYPQMTAMG39MITVY5" hidden="1">#REF!</definedName>
    <definedName name="BExXR8OKAVX7O70V5IYG2PRKXSTI" hidden="1">#REF!</definedName>
    <definedName name="BExXRA6N6XCLQM6XDV724ZIH6G93" hidden="1">#REF!</definedName>
    <definedName name="BExXRABZ1CNKCG6K1MR6OUFHF7J9" hidden="1">#REF!</definedName>
    <definedName name="BExXRBOFETC0OTJ6WY3VPMFH03VB" hidden="1">#REF!</definedName>
    <definedName name="BExXRD13K1S9Y3JGR7CXSONT7RJZ" hidden="1">#REF!</definedName>
    <definedName name="BExXRIFB4QQ87QIGA9AG0NXP577K" hidden="1">#REF!</definedName>
    <definedName name="BExXRIQ2JF2CVTRDQX2D9SPH7FTN" hidden="1">#REF!</definedName>
    <definedName name="BExXRO4A6VUH1F4XV8N1BRJ4896W" hidden="1">#REF!</definedName>
    <definedName name="BExXRO9N1SNJZGKD90P4K7FU1J0P" hidden="1">#REF!</definedName>
    <definedName name="BExXRV5QP3Z0KAQ1EQT9JYT2FV0L" hidden="1">#REF!</definedName>
    <definedName name="BExXRZ20LZZCW8LVGDK0XETOTSAI" hidden="1">#REF!</definedName>
    <definedName name="BExXRZNM651EJ5HJPGKGTVYLAZQ1" hidden="1">#REF!</definedName>
    <definedName name="BExXS63O4OMWMNXXAODZQFSDG33N" hidden="1">#REF!</definedName>
    <definedName name="BExXSBSP1TOY051HSPEPM0AEIO2M" hidden="1">#REF!</definedName>
    <definedName name="BExXSC8RFK5D68FJD2HI4K66SA6I" hidden="1">#REF!</definedName>
    <definedName name="BExXSNHC88W4UMXEOIOOATJAIKZO" hidden="1">#REF!</definedName>
    <definedName name="BExXSTBS08WIA9TLALV3UQ2Z3MRG" hidden="1">#REF!</definedName>
    <definedName name="BExXSVQ2WOJJ73YEO8Q2FK60V4G8" hidden="1">#REF!</definedName>
    <definedName name="BExXTHLRNL82GN7KZY3TOLO508N7" hidden="1">#REF!</definedName>
    <definedName name="BExXTL72MKEQSQH9L2OTFLU8DM2B" hidden="1">#REF!</definedName>
    <definedName name="BExXTM3M4RTCRSX7VGAXGQNPP668" hidden="1">#REF!</definedName>
    <definedName name="BExXTOCF78J7WY6FOVBRY1N2RBBR" hidden="1">#REF!</definedName>
    <definedName name="BExXTP3GYO6Z9RTKKT10XA0UTV3T" hidden="1">#REF!</definedName>
    <definedName name="BExXTZKZ4CG92ZQLIRKEXXH9BFIR" hidden="1">#REF!</definedName>
    <definedName name="BExXU4J2BM2964GD5UZHM752Q4NS" hidden="1">#REF!</definedName>
    <definedName name="BExXU6XDTT7RM93KILIDEYPA9XKF" hidden="1">#REF!</definedName>
    <definedName name="BExXU8VLZA7WLPZ3RAQZGNERUD26" hidden="1">#REF!</definedName>
    <definedName name="BExXUB9RSLSCNN5ETLXY72DAPZZM" hidden="1">#REF!</definedName>
    <definedName name="BExXUFRM82XQIN2T8KGLDQL1IBQW" hidden="1">#REF!</definedName>
    <definedName name="BExXUQEQBF6FI240ZGIF9YXZSRAU" hidden="1">#REF!</definedName>
    <definedName name="BExXUYND6EJO7CJ5KRICV4O1JNWK" hidden="1">#REF!</definedName>
    <definedName name="BExXV6FWG4H3S2QEUJZYIXILNGJ7" hidden="1">#REF!</definedName>
    <definedName name="BExXVK87BMMO6LHKV0CFDNIQVIBS" hidden="1">#REF!</definedName>
    <definedName name="BExXVKZ9WXPGL6IVY6T61IDD771I" hidden="1">#REF!</definedName>
    <definedName name="BExXW0K72T1Y8K1I4VZT87UY9S2G" hidden="1">#REF!</definedName>
    <definedName name="BExXW27MMXHXUXX78SDTBE1JYTHT" hidden="1">#REF!</definedName>
    <definedName name="BExXW2YIM2MYBSHRIX0RP9D4PRMN" hidden="1">#REF!</definedName>
    <definedName name="BExXWBNE4KTFSXKVSRF6WX039WPB" hidden="1">#REF!</definedName>
    <definedName name="BExXWFP5AYE7EHYTJWBZSQ8PQ0YX" hidden="1">#REF!</definedName>
    <definedName name="BExXWVFIBQT8OY1O41FRFPFGXQHK" hidden="1">#REF!</definedName>
    <definedName name="BExXWWXHBZHA9J3N8K47F84X0M0L" hidden="1">#REF!</definedName>
    <definedName name="BExXX9YQCURLMM9J7Q7N0QKOEPJ4" hidden="1">#REF!</definedName>
    <definedName name="BExXXBM521DL8R4ZX7NZ3DBCUOR5" hidden="1">#REF!</definedName>
    <definedName name="BExXXC7OZI33XZ03NRMEP7VRLQK4" hidden="1">#REF!</definedName>
    <definedName name="BExXXH5N3NKBQ7BCJPJTBF8CYM2Q" hidden="1">#REF!</definedName>
    <definedName name="BExXXKWLM4D541BH6O8GOJMHFHMW" hidden="1">#REF!</definedName>
    <definedName name="BExXXPPA1Q87XPI97X0OXCPBPDON" hidden="1">#REF!</definedName>
    <definedName name="BExXXVUDA98IZTQ6MANKU4MTTDVR" hidden="1">#REF!</definedName>
    <definedName name="BExXXZQNZY6IZI45DJXJK0MQZWA7" hidden="1">#REF!</definedName>
    <definedName name="BExXY5QFG6QP94SFT3935OBM8Y4K" hidden="1">#REF!</definedName>
    <definedName name="BExXY7J52Q2AO0QHK9FCGGGJ3XSK" hidden="1">#REF!</definedName>
    <definedName name="BExXY7TYEBFXRYUYIFHTN65RJ8EW" hidden="1">#REF!</definedName>
    <definedName name="BExXYLBHANUXC5FCTDDTGOVD3GQS" hidden="1">#REF!</definedName>
    <definedName name="BExXYMNYAYH3WA2ZCFAYKZID9ZCI" hidden="1">#REF!</definedName>
    <definedName name="BExXYYT12SVN2VDMLVNV4P3ISD8T" hidden="1">#REF!</definedName>
    <definedName name="BExXZEDWUYH25UZMW2QU2RXFILJE" hidden="1">#REF!</definedName>
    <definedName name="BExXZFVV4YB42AZ3H1I40YG3JAPU" hidden="1">#REF!</definedName>
    <definedName name="BExXZHJ9T2JELF12CHHGD54J1B0C" hidden="1">#REF!</definedName>
    <definedName name="BExXZNJ2X1TK2LRK5ZY3MX49H5T7" hidden="1">#REF!</definedName>
    <definedName name="BExXZOVPCEP495TQSON6PSRQ8XCY" hidden="1">#REF!</definedName>
    <definedName name="BExXZXKH7NBARQQAZM69Z57IH1MM" hidden="1">#REF!</definedName>
    <definedName name="BExY07WSDH5QEVM7BJXJK2ZRAI1O" hidden="1">#REF!</definedName>
    <definedName name="BExY0C3UBVC4M59JIRXVQ8OWAJC1" hidden="1">#REF!</definedName>
    <definedName name="BExY0OE8GFHMLLTEAFIOQTOPEVPB" hidden="1">#REF!</definedName>
    <definedName name="BExY0OJHW85S0VKBA8T4HTYPYBOS" hidden="1">#REF!</definedName>
    <definedName name="BExY0T1E034D7XAXNC6F7540LLIE" hidden="1">#REF!</definedName>
    <definedName name="BExY0XTZLHN49J2JH94BYTKBJLT3" hidden="1">#REF!</definedName>
    <definedName name="BExY11FH9TXHERUYGG8FE50U7H7J" hidden="1">#REF!</definedName>
    <definedName name="BExY180UKNW5NIAWD6ZUYTFEH8QS" hidden="1">#REF!</definedName>
    <definedName name="BExY1DPTV4LSY9MEOUGXF8X052NA" hidden="1">#REF!</definedName>
    <definedName name="BExY1GK9ELBEKDD7O6HR6DUO8YGO" hidden="1">#REF!</definedName>
    <definedName name="BExY1NWOXXFV9GGZ3PX444LZ8TVX" hidden="1">#REF!</definedName>
    <definedName name="BExY1UCL0RND63LLSM9X5SFRG117" hidden="1">#REF!</definedName>
    <definedName name="BExY1WAT3937L08HLHIRQHMP2A3H" hidden="1">#REF!</definedName>
    <definedName name="BExY1YEBOSLMID7LURP8QB46AI91" hidden="1">#REF!</definedName>
    <definedName name="BExY2FS4LFX9OHOTQT7SJ2PXAC25" hidden="1">#REF!</definedName>
    <definedName name="BExY2GDPCZPVU0IQ6IJIB1YQQRQ6" hidden="1">#REF!</definedName>
    <definedName name="BExY2GTSZ3VA9TXLY7KW1LIAKJ61" hidden="1">#REF!</definedName>
    <definedName name="BExY2IXBR1SGYZH08T7QHKEFS8HA" hidden="1">#REF!</definedName>
    <definedName name="BExY2Q4B5FUDA5VU4VRUHX327QN0" hidden="1">#REF!</definedName>
    <definedName name="BExY3HOSK7YI364K15OX70AVR6F1" hidden="1">#REF!</definedName>
    <definedName name="BExY3T89AUR83SOAZZ3OMDEJDQ39" hidden="1">#REF!</definedName>
    <definedName name="BExY4MG771JQ84EMIVB6HQGGHZY7" hidden="1">#REF!</definedName>
    <definedName name="BExY4PWCSFB8P3J3TBQB2MD67263" hidden="1">#REF!</definedName>
    <definedName name="BExY4RZW3KK11JLYBA4DWZ92M6LQ" hidden="1">#REF!</definedName>
    <definedName name="BExY4XOVTTNVZ577RLIEC7NZQFIX" hidden="1">#REF!</definedName>
    <definedName name="BExY50JAF5CG01GTHAUS7I4ZLUDC" hidden="1">#REF!</definedName>
    <definedName name="BExY53J7EXFEOFTRNAHLK7IH3ACB" hidden="1">#REF!</definedName>
    <definedName name="BExY5515SJTJS3VM80M3YYR0WF37" hidden="1">#REF!</definedName>
    <definedName name="BExY5515WE39FQ3EG5QHG67V9C0O" hidden="1">#REF!</definedName>
    <definedName name="BExY5986WNAD8NFCPXC9TVLBU4FG" hidden="1">#REF!</definedName>
    <definedName name="BExY5DF9MS25IFNWGJ1YAS5MDN8R" hidden="1">#REF!</definedName>
    <definedName name="BExY5ERVGL3UM2MGT8LJ0XPKTZEK" hidden="1">#REF!</definedName>
    <definedName name="BExY5EX6NJFK8W754ZVZDN5DS04K" hidden="1">#REF!</definedName>
    <definedName name="BExY5S3XD1NJT109CV54IFOHVLQ6" hidden="1">#REF!</definedName>
    <definedName name="BExY6KVS1MMZ2R34PGEFR2BMTU9W" hidden="1">#REF!</definedName>
    <definedName name="BExY6Q9YY7LW745GP7CYOGGSPHGE" hidden="1">#REF!</definedName>
    <definedName name="BExY6TVFYV95K85C1OHR0445028F" hidden="1">#REF!</definedName>
    <definedName name="BExY6V2LJGKNPKGCVPW9EZYXT6R9" hidden="1">#REF!</definedName>
    <definedName name="BExZIA3C8LKJTEH3MKQ57KJH5TA2" hidden="1">#REF!</definedName>
    <definedName name="BExZIIHH3QNQE3GFMHEE4UMHY6WQ" hidden="1">#REF!</definedName>
    <definedName name="BExZIYO22G5UXOB42GDLYGVRJ6U7" hidden="1">#REF!</definedName>
    <definedName name="BExZJ7I9T8XU4MZRKJ1VVU76V2LZ" hidden="1">#REF!</definedName>
    <definedName name="BExZJMY170JCUU1RWASNZ1HJPRTA" hidden="1">#REF!</definedName>
    <definedName name="BExZJOQR77H0P4SUKVYACDCFBBXO" hidden="1">#REF!</definedName>
    <definedName name="BExZJS6RG34ODDY9HMZ0O34MEMSB" hidden="1">#REF!</definedName>
    <definedName name="BExZK34NR4BAD7HJAP7SQ926UQP3" hidden="1">#REF!</definedName>
    <definedName name="BExZK3FGPHH5H771U7D5XY7XBS6E" hidden="1">#REF!</definedName>
    <definedName name="BExZKHYORG3O8C772XPFHM1N8T80" hidden="1">#REF!</definedName>
    <definedName name="BExZKJRF2IRR57DG9CLC7MSHWNNN" hidden="1">#REF!</definedName>
    <definedName name="BExZKV5GYXO0X760SBD9TWTIQHGI" hidden="1">#REF!</definedName>
    <definedName name="BExZL6E4YVXRUN7ZGF2BIGIXFR8K" hidden="1">#REF!</definedName>
    <definedName name="BExZLGVLMKTPFXG42QYT0PO81G7F" hidden="1">#REF!</definedName>
    <definedName name="BExZLKMK7LRK14S09WLMH7MXSQXM" hidden="1">#REF!</definedName>
    <definedName name="BExZM7JVLG0W8EG5RBU915U3SKBY" hidden="1">#REF!</definedName>
    <definedName name="BExZM85FOVUFF110XMQ9O2ODSJUK" hidden="1">#REF!</definedName>
    <definedName name="BExZMF1MMTZ1TA14PZ8ASSU2CBSP" hidden="1">#REF!</definedName>
    <definedName name="BExZMKL5YQZD7F0FUCSVFGLPFK52" hidden="1">#REF!</definedName>
    <definedName name="BExZMOC3VNZALJM71X2T6FV91GTB" hidden="1">#REF!</definedName>
    <definedName name="BExZMXH39OB0I43XEL3K11U3G9PM" hidden="1">#REF!</definedName>
    <definedName name="BExZMZQ3RBKDHT5GLFNLS52OSJA0" hidden="1">#REF!</definedName>
    <definedName name="BExZN2F7Y2J2L2LN5WZRG949MS4A" hidden="1">#REF!</definedName>
    <definedName name="BExZN847WUWKRYTZWG9TCQZJS3OL" hidden="1">#REF!</definedName>
    <definedName name="BExZNH3VISFF4NQI11BZDP5IQ7VG" hidden="1">#REF!</definedName>
    <definedName name="BExZNJYCFYVMAOI62GB2BABK1ELE" hidden="1">#REF!</definedName>
    <definedName name="BExZNV707LIU6Z5H6QI6H67LHTI1" hidden="1">#REF!</definedName>
    <definedName name="BExZNVCBKB930QQ9QW7KSGOZ0V1M" hidden="1">#REF!</definedName>
    <definedName name="BExZNW8QJ18X0RSGFDWAE9ZSDX39" hidden="1">#REF!</definedName>
    <definedName name="BExZNZDWRS6Q40L8OCWFEIVI0A1O" hidden="1">#REF!</definedName>
    <definedName name="BExZOBO9NYLGVJQ31LVQ9XS2ZT4N" hidden="1">#REF!</definedName>
    <definedName name="BExZOETNB1CJ3Y2RKLI1ZK0S8Z6H" hidden="1">#REF!</definedName>
    <definedName name="BExZOL9K1RUXBTLZ6FJ65BIE9G5R" hidden="1">#REF!</definedName>
    <definedName name="BExZOREMVSK4E5VSWM838KHUB8AI" hidden="1">#REF!</definedName>
    <definedName name="BExZOVR745T5P1KS9NV2PXZPZVRG" hidden="1">#REF!</definedName>
    <definedName name="BExZOZSWGLSY2XYVRIS6VSNJDSGD" hidden="1">#REF!</definedName>
    <definedName name="BExZP7AIJKLM6C6CSUIIFAHFBNX2" hidden="1">#REF!</definedName>
    <definedName name="BExZPQ0XY507N8FJMVPKCTK8HC9H" hidden="1">#REF!</definedName>
    <definedName name="BExZQ37OVBR25U32CO2YYVPZOMR5" hidden="1">#REF!</definedName>
    <definedName name="BExZQ3NT7H06VO0AR48WHZULZB93" hidden="1">#REF!</definedName>
    <definedName name="BExZQ7PJU07SEJMDX18U9YVDC2GU" hidden="1">#REF!</definedName>
    <definedName name="BExZQIHTGHK7OOI2Y2PN3JYBY82I" hidden="1">#REF!</definedName>
    <definedName name="BExZQJJMGU5MHQOILGXGJPAQI5XI" hidden="1">#REF!</definedName>
    <definedName name="BExZQXBYEBN28QUH1KOVW6KKA5UM" hidden="1">#REF!</definedName>
    <definedName name="BExZQZKT146WEN8FTVZ7Y5TSB8L5" hidden="1">#REF!</definedName>
    <definedName name="BExZR485AKBH93YZ08CMUC3WROED" hidden="1">#REF!</definedName>
    <definedName name="BExZR7TL98P2PPUVGIZYR5873DWW" hidden="1">#REF!</definedName>
    <definedName name="BExZRGD1603X5ACFALUUDKCD7X48" hidden="1">#REF!</definedName>
    <definedName name="BExZRP1X6UVLN1UOLHH5VF4STP1O" hidden="1">#REF!</definedName>
    <definedName name="BExZRQ930U6OCYNV00CH5I0Q4LPE" hidden="1">#REF!</definedName>
    <definedName name="BExZRW8W514W8OZ72YBONYJ64GXF" hidden="1">#REF!</definedName>
    <definedName name="BExZRWJP2BUVFJPO8U8ATQEP0LZU" hidden="1">#REF!</definedName>
    <definedName name="BExZS2OY9JTSSP01ZQ6V2T2LO5R9" hidden="1">#REF!</definedName>
    <definedName name="BExZSI9USDLZAN8LI8M4YYQL24GZ" hidden="1">#REF!</definedName>
    <definedName name="BExZSS0LA2JY4ZLJ1Z5YCMLJJZCH" hidden="1">#REF!</definedName>
    <definedName name="BExZTAQV2QVSZY5Y3VCCWUBSBW9P" hidden="1">#REF!</definedName>
    <definedName name="BExZTHSI2FX56PWRSNX9H5EWTZFO" hidden="1">#REF!</definedName>
    <definedName name="BExZTJL3HVBFY139H6CJHEQCT1EL" hidden="1">#REF!</definedName>
    <definedName name="BExZTLOL8OPABZI453E0KVNA1GJS" hidden="1">#REF!</definedName>
    <definedName name="BExZTT6J3X0TOX0ZY6YPLUVMCW9X" hidden="1">#REF!</definedName>
    <definedName name="BExZTW6ECBRA0BBITWBQ8R93RMCL" hidden="1">#REF!</definedName>
    <definedName name="BExZU2BHYAOKSCBM3C5014ZF6IXS" hidden="1">#REF!</definedName>
    <definedName name="BExZU2RMJTXOCS0ROPMYPE6WTD87" hidden="1">#REF!</definedName>
    <definedName name="BExZUF7G8FENTJKH9R1XUWXM6CWD" hidden="1">#REF!</definedName>
    <definedName name="BExZUNARUJBIZ08VCAV3GEVBIR3D" hidden="1">#REF!</definedName>
    <definedName name="BExZUSZT5496UMBP4LFSLTR1GVEW" hidden="1">#REF!</definedName>
    <definedName name="BExZUT54340I38GVCV79EL116WR0" hidden="1">#REF!</definedName>
    <definedName name="BExZUYDULCX65H9OZ9JHPBNKF3MI" hidden="1">#REF!</definedName>
    <definedName name="BExZV2QD5ZDK3AGDRULLA7JB46C3" hidden="1">#REF!</definedName>
    <definedName name="BExZVBQ29OM0V8XAL3HL0JIM0MMU" hidden="1">#REF!</definedName>
    <definedName name="BExZVLM4T9ORS4ZWHME46U4Q103C" hidden="1">#REF!</definedName>
    <definedName name="BExZVM7OZWPPRH5YQW50EYMMIW1A" hidden="1">#REF!</definedName>
    <definedName name="BExZVPYGX2C5OSHMZ6F0KBKZ6B1S" hidden="1">#REF!</definedName>
    <definedName name="BExZW5UARC8W9AQNLJX2I5WQWS5F" hidden="1">#REF!</definedName>
    <definedName name="BExZW7HRGN6A9YS41KI2B2UUMJ7X" hidden="1">#REF!</definedName>
    <definedName name="BExZW8ZPNV43UXGOT98FDNIBQHZY" hidden="1">#REF!</definedName>
    <definedName name="BExZWKZ5N3RDXU8MZ8HQVYYD8O0F" hidden="1">#REF!</definedName>
    <definedName name="BExZWQO9T7QBGVRJL2C0OPLXWMTN" hidden="1">#REF!</definedName>
    <definedName name="BExZWSMC9T48W74GFGQCIUJ8ZPP3" hidden="1">#REF!</definedName>
    <definedName name="BExZWUF2V4HY3HI8JN9ZVPRWK1H3" hidden="1">#REF!</definedName>
    <definedName name="BExZWX45URTK9KYDJHEXL1OTZ833" hidden="1">#REF!</definedName>
    <definedName name="BExZX0EWQEZO86WDAD9A4EAEZ012" hidden="1">#REF!</definedName>
    <definedName name="BExZX2T6ZT2DZLYSDJJBPVIT5OK2" hidden="1">#REF!</definedName>
    <definedName name="BExZXOJDELULNLEH7WG0OYJT0NJ4" hidden="1">#REF!</definedName>
    <definedName name="BExZXOOTRNUK8LGEAZ8ZCFW9KXQ1" hidden="1">#REF!</definedName>
    <definedName name="BExZXT6JOXNKEDU23DKL8XZAJZIH" hidden="1">#REF!</definedName>
    <definedName name="BExZXUTYW1HWEEZ1LIX4OQWC7HL1" hidden="1">#REF!</definedName>
    <definedName name="BExZXY4NKQL9QD76YMQJ15U1C2G8" hidden="1">#REF!</definedName>
    <definedName name="BExZXYQ7U5G08FQGUIGYT14QCBOF" hidden="1">#REF!</definedName>
    <definedName name="BExZY02V77YJBMODJSWZOYCMPS5X" hidden="1">#REF!</definedName>
    <definedName name="BExZY49QRZIR6CA41LFA9LM6EULU" hidden="1">#REF!</definedName>
    <definedName name="BExZZ1JDPQK48BGO43OQJ5BNHGFL" hidden="1">#REF!</definedName>
    <definedName name="BExZZ1U6V57BE25BZXHOC62NTBUX" hidden="1">#REF!</definedName>
    <definedName name="BExZZ2FQA9A8C7CJKMEFQ9VPSLCE" hidden="1">#REF!</definedName>
    <definedName name="BExZZCHAVHW8C2H649KRGVQ0WVRT" hidden="1">#REF!</definedName>
    <definedName name="BExZZTK54OTLF2YB68BHGOS27GEN" hidden="1">#REF!</definedName>
    <definedName name="BExZZXB3JQQG4SIZS4MRU6NNW7HI" hidden="1">#REF!</definedName>
    <definedName name="BExZZZEMIIFKMLLV4DJKX5TB9R5V" hidden="1">#REF!</definedName>
    <definedName name="bf7yre" localSheetId="0" hidden="1">{"'Sheet1'!$L$16"}</definedName>
    <definedName name="bf7yre" hidden="1">{"'Sheet1'!$L$16"}</definedName>
    <definedName name="BG_Del" hidden="1">15</definedName>
    <definedName name="BG_Ins" hidden="1">4</definedName>
    <definedName name="BG_Mod" hidden="1">6</definedName>
    <definedName name="BHXH" hidden="1">#REF!</definedName>
    <definedName name="binh" localSheetId="0" hidden="1">{"'Sheet1'!$L$16"}</definedName>
    <definedName name="binh" hidden="1">{"'Sheet1'!$L$16"}</definedName>
    <definedName name="BJJ" localSheetId="0" hidden="1">{#N/A,#N/A,FALSE,"CCTV"}</definedName>
    <definedName name="BJJ" hidden="1">{#N/A,#N/A,FALSE,"CCTV"}</definedName>
    <definedName name="bleine.erg" localSheetId="0" hidden="1">{"fleisch",#N/A,FALSE,"WG HK";"food",#N/A,FALSE,"WG HK";"hartwaren",#N/A,FALSE,"WG HK";"weichwaren",#N/A,FALSE,"WG HK"}</definedName>
    <definedName name="bleine.erg" hidden="1">{"fleisch",#N/A,FALSE,"WG HK";"food",#N/A,FALSE,"WG HK";"hartwaren",#N/A,FALSE,"WG HK";"weichwaren",#N/A,FALSE,"WG HK"}</definedName>
    <definedName name="BLPH1" hidden="1">#REF!</definedName>
    <definedName name="BLPH10" hidden="1">#REF!</definedName>
    <definedName name="BLPH11" hidden="1">#REF!</definedName>
    <definedName name="BLPH12" hidden="1">#REF!</definedName>
    <definedName name="BLPH13" hidden="1">#REF!</definedName>
    <definedName name="BLPH14" hidden="1">#REF!</definedName>
    <definedName name="BLPH15" hidden="1">#REF!</definedName>
    <definedName name="BLPH16" hidden="1">#REF!</definedName>
    <definedName name="BLPH17" hidden="1">#REF!</definedName>
    <definedName name="BLPH19" hidden="1">#REF!</definedName>
    <definedName name="BLPH2" hidden="1">#REF!</definedName>
    <definedName name="BLPH23" hidden="1">#REF!</definedName>
    <definedName name="BLPH27" hidden="1">#REF!</definedName>
    <definedName name="BLPH4" hidden="1">#REF!</definedName>
    <definedName name="BLPH5" hidden="1">#REF!</definedName>
    <definedName name="BLPH6" hidden="1">#REF!</definedName>
    <definedName name="BLPH65" hidden="1">#REF!</definedName>
    <definedName name="BLPH69" hidden="1">#REF!</definedName>
    <definedName name="BLPH7" hidden="1">#REF!</definedName>
    <definedName name="BLPH8" hidden="1">#REF!</definedName>
    <definedName name="BLPH9" hidden="1">#REF!</definedName>
    <definedName name="BM" localSheetId="0" hidden="1">{#N/A,#N/A,FALSE,"CCTV"}</definedName>
    <definedName name="BM" hidden="1">{#N/A,#N/A,FALSE,"CCTV"}</definedName>
    <definedName name="BNE_MESSAGES_HIDDEN" hidden="1">#REF!</definedName>
    <definedName name="BO" localSheetId="0" hidden="1">{#N/A,#N/A,FALSE,"CCTV"}</definedName>
    <definedName name="BO" hidden="1">{#N/A,#N/A,FALSE,"CCTV"}</definedName>
    <definedName name="boâk3" localSheetId="0" hidden="1">{"'Sheet1'!$L$16"}</definedName>
    <definedName name="boâk3" hidden="1">{"'Sheet1'!$L$16"}</definedName>
    <definedName name="BorrowerDesc" hidden="1">#REF!</definedName>
    <definedName name="BS추정" localSheetId="0" hidden="1">{"'보고양식'!$A$58:$K$111"}</definedName>
    <definedName name="BS추정" hidden="1">{"'보고양식'!$A$58:$K$111"}</definedName>
    <definedName name="btl" localSheetId="0" hidden="1">{"'Sheet1'!$L$16"}</definedName>
    <definedName name="btl" hidden="1">{"'Sheet1'!$L$16"}</definedName>
    <definedName name="btoan" localSheetId="0" hidden="1">{"'Sheet1'!$L$16"}</definedName>
    <definedName name="btoan" hidden="1">{"'Sheet1'!$L$16"}</definedName>
    <definedName name="BTRAM" hidden="1">#REF!</definedName>
    <definedName name="bvieb" localSheetId="0" hidden="1">{"'Sheet1'!$L$16"}</definedName>
    <definedName name="bvieb" hidden="1">{"'Sheet1'!$L$16"}</definedName>
    <definedName name="BYD" localSheetId="0" hidden="1">{#N/A,#N/A,FALSE,"Earn'gs &amp; Val'n";#N/A,#N/A,FALSE,"Interim"}</definedName>
    <definedName name="BYD" hidden="1">{#N/A,#N/A,FALSE,"Earn'gs &amp; Val'n";#N/A,#N/A,FALSE,"Interim"}</definedName>
    <definedName name="c.LTMYear" localSheetId="0" hidden="1">#REF!</definedName>
    <definedName name="c.LTMYear" localSheetId="1" hidden="1">#REF!</definedName>
    <definedName name="c.LTMYear" hidden="1">#REF!</definedName>
    <definedName name="C230.2" localSheetId="0" hidden="1">#REF!</definedName>
    <definedName name="C230.2" hidden="1">#REF!</definedName>
    <definedName name="caigi" localSheetId="0" hidden="1">{"'Sheet1'!$L$16"}</definedName>
    <definedName name="caigi" hidden="1">{"'Sheet1'!$L$16"}</definedName>
    <definedName name="CANON" localSheetId="0" hidden="1">{"'Sheet1'!$L$16"}</definedName>
    <definedName name="CANON" hidden="1">{"'Sheet1'!$L$16"}</definedName>
    <definedName name="cap.pos"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ap.pos"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c" localSheetId="0" hidden="1">{#N/A,#N/A,FALSE,"LoanAssumptions"}</definedName>
    <definedName name="cc" hidden="1">{#N/A,#N/A,FALSE,"LoanAssumptions"}</definedName>
    <definedName name="ccc" localSheetId="0" hidden="1">{#N/A,#N/A,FALSE,"LoanAssumptions"}</definedName>
    <definedName name="ccc" hidden="1">{#N/A,#N/A,FALSE,"LoanAssumptions"}</definedName>
    <definedName name="ccfds" localSheetId="0" hidden="1">{"'Sheet1'!$L$16"}</definedName>
    <definedName name="ccfds" hidden="1">{"'Sheet1'!$L$16"}</definedName>
    <definedName name="CCÑCangdung10.2" localSheetId="0" hidden="1">{"'Sheet1'!$L$16"}</definedName>
    <definedName name="CCÑCangdung10.2" hidden="1">{"'Sheet1'!$L$16"}</definedName>
    <definedName name="cdf" localSheetId="0" hidden="1">{"'매출계획'!$D$2"}</definedName>
    <definedName name="cdf" hidden="1">{"'매출계획'!$D$2"}</definedName>
    <definedName name="CDSLQ1" localSheetId="0" hidden="1">{"'Sheet1'!$L$16"}</definedName>
    <definedName name="CDSLQ1" hidden="1">{"'Sheet1'!$L$16"}</definedName>
    <definedName name="C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fjdf" localSheetId="0" hidden="1">{#N/A,#N/A,FALSE,"CCTV"}</definedName>
    <definedName name="cfjdf" hidden="1">{#N/A,#N/A,FALSE,"CCTV"}</definedName>
    <definedName name="ChangeRange" hidden="1">#REF!</definedName>
    <definedName name="chi" hidden="1">#REF!</definedName>
    <definedName name="chietchai2" localSheetId="0" hidden="1">{"'Sheet1'!$L$16"}</definedName>
    <definedName name="chietchai2" hidden="1">{"'Sheet1'!$L$16"}</definedName>
    <definedName name="chilk" localSheetId="0" hidden="1">{"'Sheet1'!$L$16"}</definedName>
    <definedName name="chilk" hidden="1">{"'Sheet1'!$L$16"}</definedName>
    <definedName name="chinatrust" localSheetId="0" hidden="1">{"'Sheet1'!$L$16"}</definedName>
    <definedName name="chinatrust" hidden="1">{"'Sheet1'!$L$16"}</definedName>
    <definedName name="Chiphi" localSheetId="0" hidden="1">{"'Sheet1'!$L$16"}</definedName>
    <definedName name="Chiphi" hidden="1">{"'Sheet1'!$L$16"}</definedName>
    <definedName name="chitietbgiang2" localSheetId="0" hidden="1">{"'Sheet1'!$L$16"}</definedName>
    <definedName name="chitietbgiang2" hidden="1">{"'Sheet1'!$L$16"}</definedName>
    <definedName name="chl" localSheetId="0" hidden="1">{"'Sheet1'!$L$16"}</definedName>
    <definedName name="chl" hidden="1">{"'Sheet1'!$L$16"}</definedName>
    <definedName name="chuyen" localSheetId="0" hidden="1">{"'Sheet1'!$L$16"}</definedName>
    <definedName name="chuyen" hidden="1">{"'Sheet1'!$L$16"}</definedName>
    <definedName name="CIQANR_cef54bfa7cdc420cb260ff525170a6a7" hidden="1">#REF!</definedName>
    <definedName name="CIQWBGuid" hidden="1">"Financial model ABA.xlsx"</definedName>
    <definedName name="CI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jb9e" localSheetId="0" hidden="1">{"'Sheet1'!$L$16"}</definedName>
    <definedName name="cjb9e" hidden="1">{"'Sheet1'!$L$16"}</definedName>
    <definedName name="CN6G" localSheetId="0" hidden="1">{"'Sheet1'!$L$16"}</definedName>
    <definedName name="CN6G" hidden="1">{"'Sheet1'!$L$16"}</definedName>
    <definedName name="CNTP" localSheetId="0" hidden="1">{"'Sheet1'!$L$16"}</definedName>
    <definedName name="CNTP" hidden="1">{"'Sheet1'!$L$16"}</definedName>
    <definedName name="Code" hidden="1">#REF!</definedName>
    <definedName name="color" localSheetId="0" hidden="1">{#N/A,#N/A,FALSE,"m66";#N/A,#N/A,FALSE,"m66"}</definedName>
    <definedName name="color" hidden="1">{#N/A,#N/A,FALSE,"m66";#N/A,#N/A,FALSE,"m66"}</definedName>
    <definedName name="con_tgv" hidden="1">#REF!</definedName>
    <definedName name="Condotelcomps" localSheetId="0" hidden="1">{"mgmt forecast",#N/A,FALSE,"Mgmt Forecast";"dcf table",#N/A,FALSE,"Mgmt Forecast";"sensitivity",#N/A,FALSE,"Mgmt Forecast";"table inputs",#N/A,FALSE,"Mgmt Forecast";"calculations",#N/A,FALSE,"Mgmt Forecast"}</definedName>
    <definedName name="Condotelcomps" hidden="1">{"mgmt forecast",#N/A,FALSE,"Mgmt Forecast";"dcf table",#N/A,FALSE,"Mgmt Forecast";"sensitivity",#N/A,FALSE,"Mgmt Forecast";"table inputs",#N/A,FALSE,"Mgmt Forecast";"calculations",#N/A,FALSE,"Mgmt Forecast"}</definedName>
    <definedName name="cone" hidden="1">#REF!</definedName>
    <definedName name="congty" localSheetId="0" hidden="1">{"'Sheet1'!$L$16"}</definedName>
    <definedName name="congty" hidden="1">{"'Sheet1'!$L$16"}</definedName>
    <definedName name="conso_tgv" hidden="1">#REF!</definedName>
    <definedName name="consol" localSheetId="0" hidden="1">{#N/A,#N/A,FALSE,"Form no. 1";#N/A,#N/A,FALSE,"Form no. 2";#N/A,#N/A,FALSE,"Form no. 3";#N/A,#N/A,FALSE,"Form no. 4";#N/A,#N/A,FALSE,"form no. 5";#N/A,#N/A,FALSE,"Form no. 6A";#N/A,#N/A,FALSE,"From no. 6B";#N/A,#N/A,FALSE,"Form no. 6C";#N/A,#N/A,FALSE,"Form no. 7";#N/A,#N/A,FALSE,"Form no 8";#N/A,#N/A,FALSE,"Form no. 9";#N/A,#N/A,FALSE,"Form no. 10";#N/A,#N/A,FALSE,"Form no. 11"}</definedName>
    <definedName name="consol" hidden="1">{#N/A,#N/A,FALSE,"Form no. 1";#N/A,#N/A,FALSE,"Form no. 2";#N/A,#N/A,FALSE,"Form no. 3";#N/A,#N/A,FALSE,"Form no. 4";#N/A,#N/A,FALSE,"form no. 5";#N/A,#N/A,FALSE,"Form no. 6A";#N/A,#N/A,FALSE,"From no. 6B";#N/A,#N/A,FALSE,"Form no. 6C";#N/A,#N/A,FALSE,"Form no. 7";#N/A,#N/A,FALSE,"Form no 8";#N/A,#N/A,FALSE,"Form no. 9";#N/A,#N/A,FALSE,"Form no. 10";#N/A,#N/A,FALSE,"Form no. 11"}</definedName>
    <definedName name="ContentsHelp" hidden="1">#REF!</definedName>
    <definedName name="control" localSheetId="0" hidden="1">{"'Sheet1'!$L$16"}</definedName>
    <definedName name="control" hidden="1">{"'Sheet1'!$L$16"}</definedName>
    <definedName name="control_1" localSheetId="0" hidden="1">{"'Sheet1'!$L$16"}</definedName>
    <definedName name="control_1" hidden="1">{"'Sheet1'!$L$16"}</definedName>
    <definedName name="control_1_1" localSheetId="0" hidden="1">{"'Sheet1'!$L$16"}</definedName>
    <definedName name="control_1_1" hidden="1">{"'Sheet1'!$L$16"}</definedName>
    <definedName name="control_1_1_1" localSheetId="0" hidden="1">{"'Sheet1'!$L$16"}</definedName>
    <definedName name="control_1_1_1" hidden="1">{"'Sheet1'!$L$16"}</definedName>
    <definedName name="control_1_1_2" localSheetId="0" hidden="1">{"'Sheet1'!$L$16"}</definedName>
    <definedName name="control_1_1_2" hidden="1">{"'Sheet1'!$L$16"}</definedName>
    <definedName name="control_1_2" localSheetId="0" hidden="1">{"'Sheet1'!$L$16"}</definedName>
    <definedName name="control_1_2" hidden="1">{"'Sheet1'!$L$16"}</definedName>
    <definedName name="control_1_3" localSheetId="0" hidden="1">{"'Sheet1'!$L$16"}</definedName>
    <definedName name="control_1_3" hidden="1">{"'Sheet1'!$L$16"}</definedName>
    <definedName name="control_2" localSheetId="0" hidden="1">{"'Sheet1'!$L$16"}</definedName>
    <definedName name="control_2" hidden="1">{"'Sheet1'!$L$16"}</definedName>
    <definedName name="control_2_1" localSheetId="0" hidden="1">{"'Sheet1'!$L$16"}</definedName>
    <definedName name="control_2_1" hidden="1">{"'Sheet1'!$L$16"}</definedName>
    <definedName name="control_2_2" localSheetId="0" hidden="1">{"'Sheet1'!$L$16"}</definedName>
    <definedName name="control_2_2" hidden="1">{"'Sheet1'!$L$16"}</definedName>
    <definedName name="control_3" localSheetId="0" hidden="1">{"'Sheet1'!$L$16"}</definedName>
    <definedName name="control_3" hidden="1">{"'Sheet1'!$L$16"}</definedName>
    <definedName name="control_4" localSheetId="0" hidden="1">{"'Sheet1'!$L$16"}</definedName>
    <definedName name="control_4" hidden="1">{"'Sheet1'!$L$16"}</definedName>
    <definedName name="control1" localSheetId="0" hidden="1">{"'Sheet1'!$L$16"}</definedName>
    <definedName name="control1" hidden="1">{"'Sheet1'!$L$16"}</definedName>
    <definedName name="control1_1" localSheetId="0" hidden="1">{"'Sheet1'!$L$16"}</definedName>
    <definedName name="control1_1" hidden="1">{"'Sheet1'!$L$16"}</definedName>
    <definedName name="control1_1_1" localSheetId="0" hidden="1">{"'Sheet1'!$L$16"}</definedName>
    <definedName name="control1_1_1" hidden="1">{"'Sheet1'!$L$16"}</definedName>
    <definedName name="control1_1_1_1" localSheetId="0" hidden="1">{"'Sheet1'!$L$16"}</definedName>
    <definedName name="control1_1_1_1" hidden="1">{"'Sheet1'!$L$16"}</definedName>
    <definedName name="control1_1_1_2" localSheetId="0" hidden="1">{"'Sheet1'!$L$16"}</definedName>
    <definedName name="control1_1_1_2" hidden="1">{"'Sheet1'!$L$16"}</definedName>
    <definedName name="control1_1_2" localSheetId="0" hidden="1">{"'Sheet1'!$L$16"}</definedName>
    <definedName name="control1_1_2" hidden="1">{"'Sheet1'!$L$16"}</definedName>
    <definedName name="control1_1_3" localSheetId="0" hidden="1">{"'Sheet1'!$L$16"}</definedName>
    <definedName name="control1_1_3" hidden="1">{"'Sheet1'!$L$16"}</definedName>
    <definedName name="control1_2" localSheetId="0" hidden="1">{"'Sheet1'!$L$16"}</definedName>
    <definedName name="control1_2" hidden="1">{"'Sheet1'!$L$16"}</definedName>
    <definedName name="control1_2_1" localSheetId="0" hidden="1">{"'Sheet1'!$L$16"}</definedName>
    <definedName name="control1_2_1" hidden="1">{"'Sheet1'!$L$16"}</definedName>
    <definedName name="control1_2_2" localSheetId="0" hidden="1">{"'Sheet1'!$L$16"}</definedName>
    <definedName name="control1_2_2" hidden="1">{"'Sheet1'!$L$16"}</definedName>
    <definedName name="control1_3" localSheetId="0" hidden="1">{"'Sheet1'!$L$16"}</definedName>
    <definedName name="control1_3" hidden="1">{"'Sheet1'!$L$16"}</definedName>
    <definedName name="control1_4" localSheetId="0" hidden="1">{"'Sheet1'!$L$16"}</definedName>
    <definedName name="control1_4" hidden="1">{"'Sheet1'!$L$16"}</definedName>
    <definedName name="conty" localSheetId="0" hidden="1">{"'Sheet1'!$L$16"}</definedName>
    <definedName name="conty" hidden="1">{"'Sheet1'!$L$16"}</definedName>
    <definedName name="COO" localSheetId="0" hidden="1">{#N/A,#N/A,FALSE,"Matrix";#N/A,#N/A,FALSE,"Cash Flow";#N/A,#N/A,FALSE,"10 Year Cost Analysis"}</definedName>
    <definedName name="COO" hidden="1">{#N/A,#N/A,FALSE,"Matrix";#N/A,#N/A,FALSE,"Cash Flow";#N/A,#N/A,FALSE,"10 Year Cost Analysis"}</definedName>
    <definedName name="CP" localSheetId="0" hidden="1">{"'Sheet1'!$L$16"}</definedName>
    <definedName name="CP" hidden="1">{"'Sheet1'!$L$16"}</definedName>
    <definedName name="cpvs"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pvs"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reateTable" hidden="1">#REF!</definedName>
    <definedName name="CreditStats" localSheetId="0" hidden="1">#REF!</definedName>
    <definedName name="CreditStats" localSheetId="1" hidden="1">#REF!</definedName>
    <definedName name="CreditStats" hidden="1">#REF!</definedName>
    <definedName name="CT" localSheetId="0" hidden="1">{#N/A,#N/A,TRUE,"BT M200 da 10x20"}</definedName>
    <definedName name="CT" hidden="1">{#N/A,#N/A,TRUE,"BT M200 da 10x20"}</definedName>
    <definedName name="ct1_2" localSheetId="0" hidden="1">{"'Sheet1'!$L$16"}</definedName>
    <definedName name="ct1_2" hidden="1">{"'Sheet1'!$L$16"}</definedName>
    <definedName name="ctbbt" localSheetId="0" hidden="1">{"'Sheet1'!$L$16"}</definedName>
    <definedName name="ctbbt" hidden="1">{"'Sheet1'!$L$16"}</definedName>
    <definedName name="CTCT1" localSheetId="0" hidden="1">{"'Sheet1'!$L$16"}</definedName>
    <definedName name="CTCT1" hidden="1">{"'Sheet1'!$L$16"}</definedName>
    <definedName name="CTCT1_1" localSheetId="0" hidden="1">{"'Sheet1'!$L$16"}</definedName>
    <definedName name="CTCT1_1" hidden="1">{"'Sheet1'!$L$16"}</definedName>
    <definedName name="CTCT1_1_1" localSheetId="0" hidden="1">{"'Sheet1'!$L$16"}</definedName>
    <definedName name="CTCT1_1_1" hidden="1">{"'Sheet1'!$L$16"}</definedName>
    <definedName name="CTCT1_1_1_1" localSheetId="0" hidden="1">{"'Sheet1'!$L$16"}</definedName>
    <definedName name="CTCT1_1_1_1" hidden="1">{"'Sheet1'!$L$16"}</definedName>
    <definedName name="CTCT1_1_1_2" localSheetId="0" hidden="1">{"'Sheet1'!$L$16"}</definedName>
    <definedName name="CTCT1_1_1_2" hidden="1">{"'Sheet1'!$L$16"}</definedName>
    <definedName name="CTCT1_1_2" localSheetId="0" hidden="1">{"'Sheet1'!$L$16"}</definedName>
    <definedName name="CTCT1_1_2" hidden="1">{"'Sheet1'!$L$16"}</definedName>
    <definedName name="CTCT1_1_3" localSheetId="0" hidden="1">{"'Sheet1'!$L$16"}</definedName>
    <definedName name="CTCT1_1_3" hidden="1">{"'Sheet1'!$L$16"}</definedName>
    <definedName name="CTCT1_2" localSheetId="0" hidden="1">{"'Sheet1'!$L$16"}</definedName>
    <definedName name="CTCT1_2" hidden="1">{"'Sheet1'!$L$16"}</definedName>
    <definedName name="CTCT1_2_1" localSheetId="0" hidden="1">{"'Sheet1'!$L$16"}</definedName>
    <definedName name="CTCT1_2_1" hidden="1">{"'Sheet1'!$L$16"}</definedName>
    <definedName name="CTCT1_2_2" localSheetId="0" hidden="1">{"'Sheet1'!$L$16"}</definedName>
    <definedName name="CTCT1_2_2" hidden="1">{"'Sheet1'!$L$16"}</definedName>
    <definedName name="CTCT1_3" localSheetId="0" hidden="1">{"'Sheet1'!$L$16"}</definedName>
    <definedName name="CTCT1_3" hidden="1">{"'Sheet1'!$L$16"}</definedName>
    <definedName name="CTCT1_4" localSheetId="0" hidden="1">{"'Sheet1'!$L$16"}</definedName>
    <definedName name="CTCT1_4" hidden="1">{"'Sheet1'!$L$16"}</definedName>
    <definedName name="CUM" hidden="1">OFFSET(#REF!,COUNTA(#REF!),0,1,COUNTA(#REF!))</definedName>
    <definedName name="cva"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v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VGLJKF" localSheetId="0" hidden="1">{#N/A,#N/A,FALSE,"CCTV"}</definedName>
    <definedName name="CVGLJKF" hidden="1">{#N/A,#N/A,FALSE,"CCTV"}</definedName>
    <definedName name="CXFB" localSheetId="0" hidden="1">{"'매출계획'!$D$2"}</definedName>
    <definedName name="CXFB" hidden="1">{"'매출계획'!$D$2"}</definedName>
    <definedName name="cxv"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cxv"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 localSheetId="0" hidden="1">{"'Sheet1'!$L$16"}</definedName>
    <definedName name="d" hidden="1">{"'Sheet1'!$L$16"}</definedName>
    <definedName name="đ" localSheetId="0" hidden="1">{"'Sheet1'!$L$16"}</definedName>
    <definedName name="đ" hidden="1">{"'Sheet1'!$L$16"}</definedName>
    <definedName name="dád" localSheetId="0" hidden="1">{"'Sheet1'!$L$16"}</definedName>
    <definedName name="dád" hidden="1">{"'Sheet1'!$L$16"}</definedName>
    <definedName name="dada" hidden="1">#REF!</definedName>
    <definedName name="DAFAD" localSheetId="0" hidden="1">{"cap_structure",#N/A,FALSE,"Graph-Mkt Cap";"price",#N/A,FALSE,"Graph-Price";"ebit",#N/A,FALSE,"Graph-EBITDA";"ebitda",#N/A,FALSE,"Graph-EBITDA"}</definedName>
    <definedName name="DAFAD" hidden="1">{"cap_structure",#N/A,FALSE,"Graph-Mkt Cap";"price",#N/A,FALSE,"Graph-Price";"ebit",#N/A,FALSE,"Graph-EBITDA";"ebitda",#N/A,FALSE,"Graph-EBITDA"}</definedName>
    <definedName name="dafgdfg" localSheetId="0" hidden="1">{"inputs raw data",#N/A,TRUE,"INPUT"}</definedName>
    <definedName name="dafgdfg" hidden="1">{"inputs raw data",#N/A,TRUE,"INPUT"}</definedName>
    <definedName name="dao" localSheetId="0" hidden="1">{"'Sheet1'!$L$16"}</definedName>
    <definedName name="dao" hidden="1">{"'Sheet1'!$L$16"}</definedName>
    <definedName name="darfwe" hidden="1">#REF!</definedName>
    <definedName name="dasdas" localSheetId="0" hidden="1">{#N/A,#N/A,FALSE,"Gesamt";#N/A,#N/A,FALSE,"Ree KG";#N/A,#N/A,FALSE,"Ree Inter";#N/A,#N/A,FALSE,"BTM";#N/A,#N/A,FALSE,"GmbH";#N/A,#N/A,FALSE,"Sonstige"}</definedName>
    <definedName name="dasdas" hidden="1">{#N/A,#N/A,FALSE,"Gesamt";#N/A,#N/A,FALSE,"Ree KG";#N/A,#N/A,FALSE,"Ree Inter";#N/A,#N/A,FALSE,"BTM";#N/A,#N/A,FALSE,"GmbH";#N/A,#N/A,FALSE,"Sonstige"}</definedName>
    <definedName name="data" localSheetId="0" hidden="1">{"data",#N/A,FALSE,"INPUT"}</definedName>
    <definedName name="data" hidden="1">{"data",#N/A,FALSE,"INPUT"}</definedName>
    <definedName name="DATA_01" hidden="1">#REF!</definedName>
    <definedName name="DATA_02" hidden="1">#REF!</definedName>
    <definedName name="DATA_03" hidden="1">#REF!</definedName>
    <definedName name="DATA_04" hidden="1">#REF!</definedName>
    <definedName name="DATA_05" hidden="1">#REF!</definedName>
    <definedName name="DATA_06" hidden="1">#REF!</definedName>
    <definedName name="DATA_07" hidden="1">#REF!</definedName>
    <definedName name="DATA_08" hidden="1">#REF!</definedName>
    <definedName name="data1" hidden="1">#REF!</definedName>
    <definedName name="data2" hidden="1">#REF!</definedName>
    <definedName name="data3" hidden="1">#REF!</definedName>
    <definedName name="dbf" localSheetId="0" hidden="1">{#N/A,#N/A,FALSE,"Trans-Sum";#N/A,#N/A,FALSE,"Accr-Dilu2";#N/A,#N/A,FALSE,"Contribution";#N/A,#N/A,FALSE,"Combined";#N/A,#N/A,FALSE,"ASTF";#N/A,#N/A,FALSE,"BRA";#N/A,#N/A,FALSE,"Bra_C";#N/A,#N/A,FALSE,"AcqMults";#N/A,#N/A,FALSE,"CompMults";#N/A,#N/A,FALSE,"DCF";#N/A,#N/A,FALSE,"WACC";#N/A,#N/A,FALSE,"LBO";#N/A,#N/A,FALSE,"Summary";#N/A,#N/A,FALSE,"StructSum"}</definedName>
    <definedName name="dbf" hidden="1">{#N/A,#N/A,FALSE,"Trans-Sum";#N/A,#N/A,FALSE,"Accr-Dilu2";#N/A,#N/A,FALSE,"Contribution";#N/A,#N/A,FALSE,"Combined";#N/A,#N/A,FALSE,"ASTF";#N/A,#N/A,FALSE,"BRA";#N/A,#N/A,FALSE,"Bra_C";#N/A,#N/A,FALSE,"AcqMults";#N/A,#N/A,FALSE,"CompMults";#N/A,#N/A,FALSE,"DCF";#N/A,#N/A,FALSE,"WACC";#N/A,#N/A,FALSE,"LBO";#N/A,#N/A,FALSE,"Summary";#N/A,#N/A,FALSE,"StructSum"}</definedName>
    <definedName name="DCF" localSheetId="0" hidden="1">{#N/A,#N/A,FALSE,"Projections";#N/A,#N/A,FALSE,"Multiples Valuation";#N/A,#N/A,FALSE,"LBO";#N/A,#N/A,FALSE,"Multiples_Sensitivity";#N/A,#N/A,FALSE,"Summary"}</definedName>
    <definedName name="DCF" hidden="1">{#N/A,#N/A,FALSE,"Projections";#N/A,#N/A,FALSE,"Multiples Valuation";#N/A,#N/A,FALSE,"LBO";#N/A,#N/A,FALSE,"Multiples_Sensitivity";#N/A,#N/A,FALSE,"Summary"}</definedName>
    <definedName name="dd" localSheetId="0" hidden="1">{"MonthlyRentRoll",#N/A,FALSE,"RentRoll"}</definedName>
    <definedName name="dd" hidden="1">{"MonthlyRentRoll",#N/A,FALSE,"RentRoll"}</definedName>
    <definedName name="ddd" localSheetId="0" hidden="1">{"MonthlyRentRoll",#N/A,FALSE,"RentRoll"}</definedName>
    <definedName name="ddd" hidden="1">{"MonthlyRentRoll",#N/A,FALSE,"RentRoll"}</definedName>
    <definedName name="ddddd" localSheetId="0" hidden="1">{"Tages_D",#N/A,FALSE,"Tagesbericht";"Tages_PL",#N/A,FALSE,"Tagesbericht"}</definedName>
    <definedName name="ddddd" hidden="1">{"Tages_D",#N/A,FALSE,"Tagesbericht";"Tages_PL",#N/A,FALSE,"Tagesbericht"}</definedName>
    <definedName name="DefaultType2" hidden="1">#REF!</definedName>
    <definedName name="Deferred" localSheetId="0" hidden="1">{#N/A,#N/A,FALSE,"Gesamt";#N/A,#N/A,FALSE,"Ree KG";#N/A,#N/A,FALSE,"Ree Inter";#N/A,#N/A,FALSE,"BTM";#N/A,#N/A,FALSE,"GmbH";#N/A,#N/A,FALSE,"Sonstige"}</definedName>
    <definedName name="Deferred" hidden="1">{#N/A,#N/A,FALSE,"Gesamt";#N/A,#N/A,FALSE,"Ree KG";#N/A,#N/A,FALSE,"Ree Inter";#N/A,#N/A,FALSE,"BTM";#N/A,#N/A,FALSE,"GmbH";#N/A,#N/A,FALSE,"Sonstige"}</definedName>
    <definedName name="DeleteRange" hidden="1">#REF!</definedName>
    <definedName name="DeleteTable" hidden="1">#REF!</definedName>
    <definedName name="DepnReson" hidden="1">#REF!</definedName>
    <definedName name="deryhrfm" localSheetId="0" hidden="1">{"'Sheet1'!$L$16"}</definedName>
    <definedName name="deryhrfm" hidden="1">{"'Sheet1'!$L$16"}</definedName>
    <definedName name="DEW" localSheetId="0" hidden="1">{"'매출계획'!$D$2"}</definedName>
    <definedName name="DEW" hidden="1">{"'매출계획'!$D$2"}</definedName>
    <definedName name="df" localSheetId="0" hidden="1">{#N/A,#N/A,FALSE,"Aging Summary";#N/A,#N/A,FALSE,"Ratio Analysis";#N/A,#N/A,FALSE,"Test 120 Day Accts";#N/A,#N/A,FALSE,"Tickmarks"}</definedName>
    <definedName name="df" hidden="1">{#N/A,#N/A,FALSE,"Aging Summary";#N/A,#N/A,FALSE,"Ratio Analysis";#N/A,#N/A,FALSE,"Test 120 Day Accts";#N/A,#N/A,FALSE,"Tickmarks"}</definedName>
    <definedName name="dfa" hidden="1">#REF!</definedName>
    <definedName name="dfa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fa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fahgadf"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ahgadf"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asfs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fasf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fd" localSheetId="0" hidden="1">{"FCB_ALL",#N/A,FALSE,"FCB";"GREY_ALL",#N/A,FALSE,"GREY"}</definedName>
    <definedName name="dfd" hidden="1">{"FCB_ALL",#N/A,FALSE,"FCB";"GREY_ALL",#N/A,FALSE,"GREY"}</definedName>
    <definedName name="dfdas" localSheetId="0" hidden="1">{"FCB_ALL",#N/A,FALSE,"FCB";"GREY_ALL",#N/A,FALSE,"GREY"}</definedName>
    <definedName name="dfdas" hidden="1">{"FCB_ALL",#N/A,FALSE,"FCB";"GREY_ALL",#N/A,FALSE,"GREY"}</definedName>
    <definedName name="dfdf"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fd" localSheetId="0" hidden="1">{"FCB_ALL",#N/A,FALSE,"FCB";"GREY_ALL",#N/A,FALSE,"GREY"}</definedName>
    <definedName name="dfdfd" hidden="1">{"FCB_ALL",#N/A,FALSE,"FCB";"GREY_ALL",#N/A,FALSE,"GREY"}</definedName>
    <definedName name="dfdfdfd" localSheetId="0" hidden="1">{"FCB_ALL",#N/A,FALSE,"FCB"}</definedName>
    <definedName name="dfdfdfd" hidden="1">{"FCB_ALL",#N/A,FALSE,"FCB"}</definedName>
    <definedName name="dfds"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fd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fg"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dfgd" hidden="1">#REF!</definedName>
    <definedName name="dfgfd" localSheetId="0" hidden="1">{"Clothing PL",#N/A,FALSE,"H1H2";"Food PL",#N/A,FALSE,"H1H2";"Group PL",#N/A,FALSE,"H1H2";"Home Furnishings PL",#N/A,FALSE,"H1H2";"LFL assumptions",#N/A,FALSE,"H1H2";"Sales by division",#N/A,FALSE,"H1H2";"UK Retail PL",#N/A,FALSE,"H1H2"}</definedName>
    <definedName name="dfgfd" hidden="1">{"Clothing PL",#N/A,FALSE,"H1H2";"Food PL",#N/A,FALSE,"H1H2";"Group PL",#N/A,FALSE,"H1H2";"Home Furnishings PL",#N/A,FALSE,"H1H2";"LFL assumptions",#N/A,FALSE,"H1H2";"Sales by division",#N/A,FALSE,"H1H2";"UK Retail PL",#N/A,FALSE,"H1H2"}</definedName>
    <definedName name="dfgfdg" hidden="1">#REF!</definedName>
    <definedName name="dfgh" localSheetId="0" hidden="1">{#N/A,#N/A,FALSE,"Chi tiÆt"}</definedName>
    <definedName name="dfgh" hidden="1">{#N/A,#N/A,FALSE,"Chi tiÆt"}</definedName>
    <definedName name="DFHADHA" localSheetId="0" hidden="1">{"'Sheet1'!$L$16"}</definedName>
    <definedName name="DFHADHA" hidden="1">{"'Sheet1'!$L$16"}</definedName>
    <definedName name="dfhdfagdf" localSheetId="0" hidden="1">{"cap_structure",#N/A,FALSE,"Graph-Mkt Cap";"price",#N/A,FALSE,"Graph-Price";"ebit",#N/A,FALSE,"Graph-EBITDA";"ebitda",#N/A,FALSE,"Graph-EBITDA"}</definedName>
    <definedName name="dfhdfagdf" hidden="1">{"cap_structure",#N/A,FALSE,"Graph-Mkt Cap";"price",#N/A,FALSE,"Graph-Price";"ebit",#N/A,FALSE,"Graph-EBITDA";"ebitda",#N/A,FALSE,"Graph-EBITDA"}</definedName>
    <definedName name="dfhkjdgkh" localSheetId="0" hidden="1">{#N/A,#N/A,FALSE,"CCTV"}</definedName>
    <definedName name="dfhkjdgkh" hidden="1">{#N/A,#N/A,FALSE,"CCTV"}</definedName>
    <definedName name="dfj" localSheetId="0" hidden="1">{#N/A,#N/A,FALSE,"CCTV"}</definedName>
    <definedName name="dfj" hidden="1">{#N/A,#N/A,FALSE,"CCTV"}</definedName>
    <definedName name="dfjdfj" localSheetId="0" hidden="1">{#N/A,#N/A,FALSE,"CCTV"}</definedName>
    <definedName name="dfjdfj" hidden="1">{#N/A,#N/A,FALSE,"CCTV"}</definedName>
    <definedName name="dfjdj" localSheetId="0" hidden="1">{#N/A,#N/A,FALSE,"CCTV"}</definedName>
    <definedName name="dfjdj" hidden="1">{#N/A,#N/A,FALSE,"CCTV"}</definedName>
    <definedName name="dfjdtj" localSheetId="0" hidden="1">{#N/A,#N/A,FALSE,"CCTV"}</definedName>
    <definedName name="dfjdtj" hidden="1">{#N/A,#N/A,FALSE,"CCTV"}</definedName>
    <definedName name="dfjdy" localSheetId="0" hidden="1">{#N/A,#N/A,FALSE,"CCTV"}</definedName>
    <definedName name="dfjdy" hidden="1">{#N/A,#N/A,FALSE,"CCTV"}</definedName>
    <definedName name="DFL" localSheetId="0" hidden="1">{#N/A,#N/A,TRUE,"Capex Summ";#N/A,#N/A,TRUE,"Essential Works.tw";#N/A,#N/A,TRUE,"Desirable Works.tw";#N/A,#N/A,TRUE,"Essential Works.rt";#N/A,#N/A,TRUE,"Desirable Works.rt";#N/A,#N/A,TRUE,"Mthly";#N/A,#N/A,TRUE,"Essential Works.ht";#N/A,#N/A,TRUE,"Desirable Works.ht";#N/A,#N/A,TRUE,"Incentives"}</definedName>
    <definedName name="DFL" hidden="1">{#N/A,#N/A,TRUE,"Capex Summ";#N/A,#N/A,TRUE,"Essential Works.tw";#N/A,#N/A,TRUE,"Desirable Works.tw";#N/A,#N/A,TRUE,"Essential Works.rt";#N/A,#N/A,TRUE,"Desirable Works.rt";#N/A,#N/A,TRUE,"Mthly";#N/A,#N/A,TRUE,"Essential Works.ht";#N/A,#N/A,TRUE,"Desirable Works.ht";#N/A,#N/A,TRUE,"Incentives"}</definedName>
    <definedName name="DFL_1" localSheetId="0" hidden="1">{#N/A,#N/A,TRUE,"Capex Summ";#N/A,#N/A,TRUE,"Essential Works.tw";#N/A,#N/A,TRUE,"Desirable Works.tw";#N/A,#N/A,TRUE,"Essential Works.rt";#N/A,#N/A,TRUE,"Desirable Works.rt";#N/A,#N/A,TRUE,"Mthly";#N/A,#N/A,TRUE,"Essential Works.ht";#N/A,#N/A,TRUE,"Desirable Works.ht";#N/A,#N/A,TRUE,"Incentives"}</definedName>
    <definedName name="DFL_1" hidden="1">{#N/A,#N/A,TRUE,"Capex Summ";#N/A,#N/A,TRUE,"Essential Works.tw";#N/A,#N/A,TRUE,"Desirable Works.tw";#N/A,#N/A,TRUE,"Essential Works.rt";#N/A,#N/A,TRUE,"Desirable Works.rt";#N/A,#N/A,TRUE,"Mthly";#N/A,#N/A,TRUE,"Essential Works.ht";#N/A,#N/A,TRUE,"Desirable Works.ht";#N/A,#N/A,TRUE,"Incentives"}</definedName>
    <definedName name="DFS" localSheetId="0" hidden="1">{#N/A,#N/A,FALSE,"CCTV"}</definedName>
    <definedName name="DFS" hidden="1">{#N/A,#N/A,FALSE,"CCTV"}</definedName>
    <definedName name="dfsas" hidden="1">#REF!</definedName>
    <definedName name="DFSD" localSheetId="0" hidden="1">{"'매출계획'!$D$2"}</definedName>
    <definedName name="DFSD" hidden="1">{"'매출계획'!$D$2"}</definedName>
    <definedName name="dfsgdfg" localSheetId="0" hidden="1">{"Clothing PL",#N/A,FALSE,"H1H2";"Food PL",#N/A,FALSE,"H1H2";"Group PL",#N/A,FALSE,"H1H2";"Home Furnishings PL",#N/A,FALSE,"H1H2"}</definedName>
    <definedName name="dfsgdfg" hidden="1">{"Clothing PL",#N/A,FALSE,"H1H2";"Food PL",#N/A,FALSE,"H1H2";"Group PL",#N/A,FALSE,"H1H2";"Home Furnishings PL",#N/A,FALSE,"H1H2"}</definedName>
    <definedName name="dfsgfd" localSheetId="0" hidden="1">{"cap_structure",#N/A,FALSE,"Graph-Mkt Cap";"price",#N/A,FALSE,"Graph-Price";"ebit",#N/A,FALSE,"Graph-EBITDA";"ebitda",#N/A,FALSE,"Graph-EBITDA"}</definedName>
    <definedName name="dfsgfd" hidden="1">{"cap_structure",#N/A,FALSE,"Graph-Mkt Cap";"price",#N/A,FALSE,"Graph-Price";"ebit",#N/A,FALSE,"Graph-EBITDA";"ebitda",#N/A,FALSE,"Graph-EBITDA"}</definedName>
    <definedName name="dfsgg" localSheetId="0" hidden="1">{"inputs raw data",#N/A,TRUE,"INPUT"}</definedName>
    <definedName name="dfsgg" hidden="1">{"inputs raw data",#N/A,TRUE,"INPUT"}</definedName>
    <definedName name="dfwefew" localSheetId="0" hidden="1">{#N/A,#N/A,FALSE,"Hip.Bas";#N/A,#N/A,FALSE,"ventas";#N/A,#N/A,FALSE,"ingre-Año";#N/A,#N/A,FALSE,"ventas-Año";#N/A,#N/A,FALSE,"Costepro";#N/A,#N/A,FALSE,"inversion";#N/A,#N/A,FALSE,"personal";#N/A,#N/A,FALSE,"Gastos-V";#N/A,#N/A,FALSE,"Circulante";#N/A,#N/A,FALSE,"CONSOLI";#N/A,#N/A,FALSE,"Es-Fin";#N/A,#N/A,FALSE,"Margen-P"}</definedName>
    <definedName name="dfwefew" hidden="1">{#N/A,#N/A,FALSE,"Hip.Bas";#N/A,#N/A,FALSE,"ventas";#N/A,#N/A,FALSE,"ingre-Año";#N/A,#N/A,FALSE,"ventas-Año";#N/A,#N/A,FALSE,"Costepro";#N/A,#N/A,FALSE,"inversion";#N/A,#N/A,FALSE,"personal";#N/A,#N/A,FALSE,"Gastos-V";#N/A,#N/A,FALSE,"Circulante";#N/A,#N/A,FALSE,"CONSOLI";#N/A,#N/A,FALSE,"Es-Fin";#N/A,#N/A,FALSE,"Margen-P"}</definedName>
    <definedName name="dgdfgf" localSheetId="0" hidden="1">{"Page1",#N/A,FALSE,"CompCo";"Page2",#N/A,FALSE,"CompCo"}</definedName>
    <definedName name="dgdfgf" hidden="1">{"Page1",#N/A,FALSE,"CompCo";"Page2",#N/A,FALSE,"CompCo"}</definedName>
    <definedName name="dgesd" localSheetId="0" hidden="1">{"'Sheet1'!$L$16"}</definedName>
    <definedName name="dgesd" hidden="1">{"'Sheet1'!$L$16"}</definedName>
    <definedName name="DGFDGJEROYTMHTRH" localSheetId="0" hidden="1">{#N/A,#N/A,TRUE,"BT M200 da 10x20"}</definedName>
    <definedName name="DGFDGJEROYTMHTRH" hidden="1">{#N/A,#N/A,TRUE,"BT M200 da 10x20"}</definedName>
    <definedName name="DGH" localSheetId="0" hidden="1">{"'매출계획'!$D$2"}</definedName>
    <definedName name="DGH" hidden="1">{"'매출계획'!$D$2"}</definedName>
    <definedName name="DHADHA" localSheetId="0" hidden="1">{#N/A,#N/A,FALSE,"CCTV"}</definedName>
    <definedName name="DHADHA" hidden="1">{#N/A,#N/A,FALSE,"CCTV"}</definedName>
    <definedName name="DHG" localSheetId="0" hidden="1">{"cap_structure",#N/A,FALSE,"Graph-Mkt Cap";"price",#N/A,FALSE,"Graph-Price";"ebit",#N/A,FALSE,"Graph-EBITDA";"ebitda",#N/A,FALSE,"Graph-EBITDA"}</definedName>
    <definedName name="DHG" hidden="1">{"cap_structure",#N/A,FALSE,"Graph-Mkt Cap";"price",#N/A,FALSE,"Graph-Price";"ebit",#N/A,FALSE,"Graph-EBITDA";"ebitda",#N/A,FALSE,"Graph-EBITDA"}</definedName>
    <definedName name="dien" localSheetId="0" hidden="1">{"'Sheet1'!$L$16"}</definedName>
    <definedName name="dien" hidden="1">{"'Sheet1'!$L$16"}</definedName>
    <definedName name="Discount" hidden="1">#REF!</definedName>
    <definedName name="display_area_2" hidden="1">#REF!</definedName>
    <definedName name="dj" localSheetId="0" hidden="1">{"'Sheet1'!$L$16"}</definedName>
    <definedName name="dj" hidden="1">{"'Sheet1'!$L$16"}</definedName>
    <definedName name="djflgjflhg" hidden="1">#REF!</definedName>
    <definedName name="djt" localSheetId="0" hidden="1">{"'Sheet1'!$L$16"}</definedName>
    <definedName name="djt" hidden="1">{"'Sheet1'!$L$16"}</definedName>
    <definedName name="dkfhbdjmnet" localSheetId="0" hidden="1">{"'Sheet1'!$L$16"}</definedName>
    <definedName name="dkfhbdjmnet" hidden="1">{"'Sheet1'!$L$16"}</definedName>
    <definedName name="dkflw" localSheetId="0" hidden="1">{#N/A,#N/A,FALSE,"Gesamt";#N/A,#N/A,FALSE,"Ree KG";#N/A,#N/A,FALSE,"Ree Inter";#N/A,#N/A,FALSE,"BTM";#N/A,#N/A,FALSE,"GmbH";#N/A,#N/A,FALSE,"Sonstige"}</definedName>
    <definedName name="dkflw" hidden="1">{#N/A,#N/A,FALSE,"Gesamt";#N/A,#N/A,FALSE,"Ree KG";#N/A,#N/A,FALSE,"Ree Inter";#N/A,#N/A,FALSE,"BTM";#N/A,#N/A,FALSE,"GmbH";#N/A,#N/A,FALSE,"Sonstige"}</definedName>
    <definedName name="doamEucaluptus" localSheetId="0" hidden="1">{"'Sheet1'!$L$16"}</definedName>
    <definedName name="doamEucaluptus" hidden="1">{"'Sheet1'!$L$16"}</definedName>
    <definedName name="doamEucalyptus1" localSheetId="0" hidden="1">{#N/A,#N/A,TRUE,"BT M200 da 10x20"}</definedName>
    <definedName name="doamEucalyptus1" hidden="1">{#N/A,#N/A,TRUE,"BT M200 da 10x20"}</definedName>
    <definedName name="Docs" hidden="1">"AS2DocumentBrowse"</definedName>
    <definedName name="doh" localSheetId="0" hidden="1">{#N/A,#N/A,FALSE,"TS";#N/A,#N/A,FALSE,"Combo";#N/A,#N/A,FALSE,"FAIR";#N/A,#N/A,FALSE,"RBC";#N/A,#N/A,FALSE,"xxxx";#N/A,#N/A,FALSE,"A_D";#N/A,#N/A,FALSE,"WACC";#N/A,#N/A,FALSE,"DCF";#N/A,#N/A,FALSE,"LBO";#N/A,#N/A,FALSE,"AcqMults";#N/A,#N/A,FALSE,"CompMults"}</definedName>
    <definedName name="doh" hidden="1">{#N/A,#N/A,FALSE,"TS";#N/A,#N/A,FALSE,"Combo";#N/A,#N/A,FALSE,"FAIR";#N/A,#N/A,FALSE,"RBC";#N/A,#N/A,FALSE,"xxxx";#N/A,#N/A,FALSE,"A_D";#N/A,#N/A,FALSE,"WACC";#N/A,#N/A,FALSE,"DCF";#N/A,#N/A,FALSE,"LBO";#N/A,#N/A,FALSE,"AcqMults";#N/A,#N/A,FALSE,"CompMults"}</definedName>
    <definedName name="donggoi" hidden="1">#REF!</definedName>
    <definedName name="DPFLSDPFL"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PFLSDPFL"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PFLSDPFL_1"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PFLSDPFL_1"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q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q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raf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raf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a"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ad" localSheetId="0" hidden="1">{"'Sheet1'!$L$16"}</definedName>
    <definedName name="dsad" hidden="1">{"'Sheet1'!$L$16"}</definedName>
    <definedName name="dsdas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da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DL" localSheetId="0" hidden="1">{"'Sheet1'!$L$16"}</definedName>
    <definedName name="DSDL" hidden="1">{"'Sheet1'!$L$16"}</definedName>
    <definedName name="dsds" localSheetId="0" hidden="1">{#N/A,#N/A,FALSE,"Title";#N/A,#N/A,FALSE,"Bal.sheet";#N/A,#N/A,FALSE,"Income";#N/A,#N/A,FALSE,"sale";#N/A,#N/A,FALSE,"cash";#N/A,#N/A,FALSE,"AR";#N/A,#N/A,FALSE,"AR-other";#N/A,#N/A,FALSE,"asset";#N/A,#N/A,FALSE,"Pre-Op";#N/A,#N/A,FALSE,"AP";#N/A,#N/A,FALSE,"Parent";#N/A,#N/A,FALSE,"Qty";#N/A,#N/A,FALSE,"COGS";#N/A,#N/A,FALSE,"GOH-Sell";#N/A,#N/A,FALSE,"Interest"}</definedName>
    <definedName name="dsds" hidden="1">{#N/A,#N/A,FALSE,"Title";#N/A,#N/A,FALSE,"Bal.sheet";#N/A,#N/A,FALSE,"Income";#N/A,#N/A,FALSE,"sale";#N/A,#N/A,FALSE,"cash";#N/A,#N/A,FALSE,"AR";#N/A,#N/A,FALSE,"AR-other";#N/A,#N/A,FALSE,"asset";#N/A,#N/A,FALSE,"Pre-Op";#N/A,#N/A,FALSE,"AP";#N/A,#N/A,FALSE,"Parent";#N/A,#N/A,FALSE,"Qty";#N/A,#N/A,FALSE,"COGS";#N/A,#N/A,FALSE,"GOH-Sell";#N/A,#N/A,FALSE,"Interest"}</definedName>
    <definedName name="dsf" localSheetId="0" hidden="1">{"'Sheet1'!$L$16"}</definedName>
    <definedName name="dsf" hidden="1">{"'Sheet1'!$L$16"}</definedName>
    <definedName name="DSFAR" localSheetId="0" hidden="1">{#N/A,#N/A,FALSE,"CCTV"}</definedName>
    <definedName name="DSFAR" hidden="1">{#N/A,#N/A,FALSE,"CCTV"}</definedName>
    <definedName name="dsfdsg" localSheetId="0" hidden="1">{"'Sheet1'!$L$16"}</definedName>
    <definedName name="dsfdsg" hidden="1">{"'Sheet1'!$L$16"}</definedName>
    <definedName name="dsfgdsgf"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dsgf"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dsfgfdg" localSheetId="0" hidden="1">{"bs",#N/A,FALSE,"SCF"}</definedName>
    <definedName name="dsfgfdg" hidden="1">{"bs",#N/A,FALSE,"SCF"}</definedName>
    <definedName name="dsfkljsd" localSheetId="0" hidden="1">{#N/A,#N/A,TRUE,"Capex Summ";#N/A,#N/A,TRUE,"Essential Works.tw";#N/A,#N/A,TRUE,"Desirable Works.tw";#N/A,#N/A,TRUE,"Essential Works.rt";#N/A,#N/A,TRUE,"Desirable Works.rt";#N/A,#N/A,TRUE,"Mthly";#N/A,#N/A,TRUE,"Essential Works.ht";#N/A,#N/A,TRUE,"Desirable Works.ht";#N/A,#N/A,TRUE,"Incentives"}</definedName>
    <definedName name="dsfkljsd" hidden="1">{#N/A,#N/A,TRUE,"Capex Summ";#N/A,#N/A,TRUE,"Essential Works.tw";#N/A,#N/A,TRUE,"Desirable Works.tw";#N/A,#N/A,TRUE,"Essential Works.rt";#N/A,#N/A,TRUE,"Desirable Works.rt";#N/A,#N/A,TRUE,"Mthly";#N/A,#N/A,TRUE,"Essential Works.ht";#N/A,#N/A,TRUE,"Desirable Works.ht";#N/A,#N/A,TRUE,"Incentives"}</definedName>
    <definedName name="dsfkljsd_1" localSheetId="0" hidden="1">{#N/A,#N/A,TRUE,"Capex Summ";#N/A,#N/A,TRUE,"Essential Works.tw";#N/A,#N/A,TRUE,"Desirable Works.tw";#N/A,#N/A,TRUE,"Essential Works.rt";#N/A,#N/A,TRUE,"Desirable Works.rt";#N/A,#N/A,TRUE,"Mthly";#N/A,#N/A,TRUE,"Essential Works.ht";#N/A,#N/A,TRUE,"Desirable Works.ht";#N/A,#N/A,TRUE,"Incentives"}</definedName>
    <definedName name="dsfkljsd_1" hidden="1">{#N/A,#N/A,TRUE,"Capex Summ";#N/A,#N/A,TRUE,"Essential Works.tw";#N/A,#N/A,TRUE,"Desirable Works.tw";#N/A,#N/A,TRUE,"Essential Works.rt";#N/A,#N/A,TRUE,"Desirable Works.rt";#N/A,#N/A,TRUE,"Mthly";#N/A,#N/A,TRUE,"Essential Works.ht";#N/A,#N/A,TRUE,"Desirable Works.ht";#N/A,#N/A,TRUE,"Incentives"}</definedName>
    <definedName name="dsfs" localSheetId="0" hidden="1">{#N/A,#N/A,FALSE,"Aging Summary";#N/A,#N/A,FALSE,"Ratio Analysis";#N/A,#N/A,FALSE,"Test 120 Day Accts";#N/A,#N/A,FALSE,"Tickmarks"}</definedName>
    <definedName name="dsfs" hidden="1">{#N/A,#N/A,FALSE,"Aging Summary";#N/A,#N/A,FALSE,"Ratio Analysis";#N/A,#N/A,FALSE,"Test 120 Day Accts";#N/A,#N/A,FALSE,"Tickmarks"}</definedName>
    <definedName name="dsg" localSheetId="0" hidden="1">{"Clothing PL",#N/A,FALSE,"H1H2";"Food PL",#N/A,FALSE,"H1H2";"Group PL",#N/A,FALSE,"H1H2";"Home Furnishings PL",#N/A,FALSE,"H1H2";"LFL assumptions",#N/A,FALSE,"H1H2";"Sales by division",#N/A,FALSE,"H1H2";"UK Retail PL",#N/A,FALSE,"H1H2"}</definedName>
    <definedName name="dsg" hidden="1">{"Clothing PL",#N/A,FALSE,"H1H2";"Food PL",#N/A,FALSE,"H1H2";"Group PL",#N/A,FALSE,"H1H2";"Home Furnishings PL",#N/A,FALSE,"H1H2";"LFL assumptions",#N/A,FALSE,"H1H2";"Sales by division",#N/A,FALSE,"H1H2";"UK Retail PL",#N/A,FALSE,"H1H2"}</definedName>
    <definedName name="dsgdf" localSheetId="0" hidden="1">{"Page1",#N/A,FALSE,"CompCo";"Page2",#N/A,FALSE,"CompCo"}</definedName>
    <definedName name="dsgdf" hidden="1">{"Page1",#N/A,FALSE,"CompCo";"Page2",#N/A,FALSE,"CompCo"}</definedName>
    <definedName name="dsgfds"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fds"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sgs" localSheetId="0" hidden="1">{"'Sheet1'!$L$16"}</definedName>
    <definedName name="dsgs" hidden="1">{"'Sheet1'!$L$16"}</definedName>
    <definedName name="dsgsdgsd" localSheetId="0" hidden="1">{#N/A,#N/A,FALSE,"5YRASSPl - consol'd";#N/A,#N/A,FALSE,"5YRASSPl - hotel";#N/A,#N/A,FALSE,"5YRASSPl - excl htl";#N/A,#N/A,FALSE,"VarReport";#N/A,#N/A,FALSE,"Sensitivity";#N/A,#N/A,FALSE,"House View ";#N/A,#N/A,FALSE,"KPI"}</definedName>
    <definedName name="dsgsdgsd" hidden="1">{#N/A,#N/A,FALSE,"5YRASSPl - consol'd";#N/A,#N/A,FALSE,"5YRASSPl - hotel";#N/A,#N/A,FALSE,"5YRASSPl - excl htl";#N/A,#N/A,FALSE,"VarReport";#N/A,#N/A,FALSE,"Sensitivity";#N/A,#N/A,FALSE,"House View ";#N/A,#N/A,FALSE,"KPI"}</definedName>
    <definedName name="dsgsdgsd_1" localSheetId="0" hidden="1">{#N/A,#N/A,FALSE,"5YRASSPl - consol'd";#N/A,#N/A,FALSE,"5YRASSPl - hotel";#N/A,#N/A,FALSE,"5YRASSPl - excl htl";#N/A,#N/A,FALSE,"VarReport";#N/A,#N/A,FALSE,"Sensitivity";#N/A,#N/A,FALSE,"House View ";#N/A,#N/A,FALSE,"KPI"}</definedName>
    <definedName name="dsgsdgsd_1" hidden="1">{#N/A,#N/A,FALSE,"5YRASSPl - consol'd";#N/A,#N/A,FALSE,"5YRASSPl - hotel";#N/A,#N/A,FALSE,"5YRASSPl - excl htl";#N/A,#N/A,FALSE,"VarReport";#N/A,#N/A,FALSE,"Sensitivity";#N/A,#N/A,FALSE,"House View ";#N/A,#N/A,FALSE,"KPI"}</definedName>
    <definedName name="dshgjdguiyfwet" hidden="1">#REF!</definedName>
    <definedName name="dshkhflk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hkhflk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ssd" localSheetId="0" hidden="1">{"'Sheet1'!$L$16"}</definedName>
    <definedName name="dssd" hidden="1">{"'Sheet1'!$L$16"}</definedName>
    <definedName name="D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TA"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T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TI" localSheetId="0" hidden="1">{#N/A,#N/A,FALSE,"CCTV"}</definedName>
    <definedName name="DTI" hidden="1">{#N/A,#N/A,FALSE,"CCTV"}</definedName>
    <definedName name="DTYUDTUI" localSheetId="0" hidden="1">{#N/A,#N/A,FALSE,"CCTV"}</definedName>
    <definedName name="DTYUDTUI" hidden="1">{#N/A,#N/A,FALSE,"CCTV"}</definedName>
    <definedName name="Dual"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ua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utoanbenuoc" localSheetId="0" hidden="1">{"'Sheet1'!$L$16"}</definedName>
    <definedName name="dutoanbenuoc" hidden="1">{"'Sheet1'!$L$16"}</definedName>
    <definedName name="DVB"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VB"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VB_1"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VB_1"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dwđs" hidden="1">#REF!</definedName>
    <definedName name="DWPRICE" hidden="1">#REF!</definedName>
    <definedName name="DXFTH" localSheetId="0" hidden="1">{"'매출계획'!$D$2"}</definedName>
    <definedName name="DXFTH" hidden="1">{"'매출계획'!$D$2"}</definedName>
    <definedName name="dxsa"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xs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yrrrr" localSheetId="0" hidden="1">{#N/A,#N/A,FALSE,"Chung"}</definedName>
    <definedName name="dyrrrr" hidden="1">{#N/A,#N/A,FALSE,"Chung"}</definedName>
    <definedName name="DZ.IndSpec_Left" localSheetId="0" hidden="1">#REF!</definedName>
    <definedName name="DZ.IndSpec_Left" localSheetId="1" hidden="1">#REF!</definedName>
    <definedName name="DZ.IndSpec_Left" hidden="1">#REF!</definedName>
    <definedName name="DZ.IndSpec_Right" localSheetId="1" hidden="1">#REF!</definedName>
    <definedName name="DZ.IndSpec_Right" hidden="1">#REF!</definedName>
    <definedName name="DZ.LTM" localSheetId="1" hidden="1">#REF!</definedName>
    <definedName name="DZ.LTM" hidden="1">#REF!</definedName>
    <definedName name="DZ.LTMPlus" localSheetId="1" hidden="1">#REF!</definedName>
    <definedName name="DZ.LTMPlus" hidden="1">#REF!</definedName>
    <definedName name="DZHADH" localSheetId="0" hidden="1">{"'Sheet1'!$L$16"}</definedName>
    <definedName name="DZHADH" hidden="1">{"'Sheet1'!$L$16"}</definedName>
    <definedName name="e" hidden="1">8</definedName>
    <definedName name="e5yy25y" localSheetId="0" hidden="1">{#N/A,#N/A,FALSE,"Projections";#N/A,#N/A,FALSE,"Contribution_Stock";#N/A,#N/A,FALSE,"PF_Combo_Stock";#N/A,#N/A,FALSE,"Projections";#N/A,#N/A,FALSE,"Contribution_Cash";#N/A,#N/A,FALSE,"PF_Combo_Cash";#N/A,#N/A,FALSE,"IPO_Cash"}</definedName>
    <definedName name="e5yy25y" hidden="1">{#N/A,#N/A,FALSE,"Projections";#N/A,#N/A,FALSE,"Contribution_Stock";#N/A,#N/A,FALSE,"PF_Combo_Stock";#N/A,#N/A,FALSE,"Projections";#N/A,#N/A,FALSE,"Contribution_Cash";#N/A,#N/A,FALSE,"PF_Combo_Cash";#N/A,#N/A,FALSE,"IPO_Cash"}</definedName>
    <definedName name="EARF" localSheetId="0" hidden="1">{"'매출계획'!$D$2"}</definedName>
    <definedName name="EARF" hidden="1">{"'매출계획'!$D$2"}</definedName>
    <definedName name="earghdfh"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earghdfh"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EASRYG" localSheetId="0" hidden="1">{"'매출계획'!$D$2"}</definedName>
    <definedName name="EASRYG" hidden="1">{"'매출계획'!$D$2"}</definedName>
    <definedName name="ed" localSheetId="0" hidden="1">{"'보고양식'!$A$58:$K$111"}</definedName>
    <definedName name="ed" hidden="1">{"'보고양식'!$A$58:$K$111"}</definedName>
    <definedName name="ee" localSheetId="0" hidden="1">{#N/A,#N/A,FALSE,"OperatingAssumptions"}</definedName>
    <definedName name="ee" hidden="1">{#N/A,#N/A,FALSE,"OperatingAssumptions"}</definedName>
    <definedName name="eee" localSheetId="0" hidden="1">{#N/A,#N/A,FALSE,"OperatingAssumptions"}</definedName>
    <definedName name="eee" hidden="1">{#N/A,#N/A,FALSE,"OperatingAssumptions"}</definedName>
    <definedName name="efds" localSheetId="0" hidden="1">{#N/A,#N/A,FALSE,"H1H2";"Sales by division",#N/A,FALSE,"H1H2";"LFL assumptions",#N/A,FALSE,"H1H2"}</definedName>
    <definedName name="efds" hidden="1">{#N/A,#N/A,FALSE,"H1H2";"Sales by division",#N/A,FALSE,"H1H2";"LFL assumptions",#N/A,FALSE,"H1H2"}</definedName>
    <definedName name="efsd" hidden="1">#REF!</definedName>
    <definedName name="egsf" localSheetId="0" hidden="1">{"'Sheet1'!$L$16"}</definedName>
    <definedName name="egsf" hidden="1">{"'Sheet1'!$L$16"}</definedName>
    <definedName name="Entertainment" hidden="1">#REF!</definedName>
    <definedName name="EPMWorkbookOptions_1" hidden="1">"SAEAAB|LCAAAAAAABADtvQdgHEmWJSYvbcp7f0r1StfgdKEIgGATJNiQQBDswYjN5pLsHWlHIymrKoHKZVZlXWYWQMztnbz33nvvvffee||997o7nU4n99//P1xmZAFs9s5K2smeIYCqyB8/fnwfPyIe/x7vFmV6mddNUS0/|2h3vPNRmi|n1axYXnz20bo939799KPf4|g3Th5/t6rfTqrq7Zerlpo2Kb23bB69a4rPPpq37erR3btXV1fjq3v"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"jqr64u7ezs3v39/7i|evpPF9k28WyabPlNP/IvjW7|a2PqNc0ffwqP6/zZv7l8stVvjw6z8omf3w3/JDbnZR5Vj/N2uzL5evsMjctux9zWzOWl3XV5tM2n5nW/S/C9lez9C6IYRsqNY7|H0p|MExIAQAA"</definedName>
    <definedName name="er"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er"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ere" localSheetId="0" hidden="1">{"Clothing PL",#N/A,FALSE,"H1H2";"Food PL",#N/A,FALSE,"H1H2";"Group PL",#N/A,FALSE,"H1H2";"Home Furnishings PL",#N/A,FALSE,"H1H2";"LFL assumptions",#N/A,FALSE,"H1H2";"Sales by division",#N/A,FALSE,"H1H2";"UK Retail PL",#N/A,FALSE,"H1H2"}</definedName>
    <definedName name="ere" hidden="1">{"Clothing PL",#N/A,FALSE,"H1H2";"Food PL",#N/A,FALSE,"H1H2";"Group PL",#N/A,FALSE,"H1H2";"Home Furnishings PL",#N/A,FALSE,"H1H2";"LFL assumptions",#N/A,FALSE,"H1H2";"Sales by division",#N/A,FALSE,"H1H2";"UK Retail PL",#N/A,FALSE,"H1H2"}</definedName>
    <definedName name="erg" localSheetId="0" hidden="1">{"summary1",#N/A,TRUE,"Comps";"summary2",#N/A,TRUE,"Comps";"summary3",#N/A,TRUE,"Comps"}</definedName>
    <definedName name="erg" hidden="1">{"summary1",#N/A,TRUE,"Comps";"summary2",#N/A,TRUE,"Comps";"summary3",#N/A,TRUE,"Comps"}</definedName>
    <definedName name="erre" localSheetId="0" hidden="1">{"inputs raw data",#N/A,TRUE,"INPUT"}</definedName>
    <definedName name="erre" hidden="1">{"inputs raw data",#N/A,TRUE,"INPUT"}</definedName>
    <definedName name="errr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rre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TG" localSheetId="0" hidden="1">{"'매출계획'!$D$2"}</definedName>
    <definedName name="ERTG" hidden="1">{"'매출계획'!$D$2"}</definedName>
    <definedName name="ertyui" localSheetId="0" hidden="1">{"FCB_ALL",#N/A,FALSE,"FCB";"GREY_ALL",#N/A,FALSE,"GREY"}</definedName>
    <definedName name="ertyui" hidden="1">{"FCB_ALL",#N/A,FALSE,"FCB";"GREY_ALL",#N/A,FALSE,"GREY"}</definedName>
    <definedName name="eryasery" localSheetId="0" hidden="1">{#N/A,#N/A,FALSE,"CCTV"}</definedName>
    <definedName name="eryasery" hidden="1">{#N/A,#N/A,FALSE,"CCTV"}</definedName>
    <definedName name="erye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rye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tetteet" localSheetId="0" hidden="1">{#N/A,#N/A,FALSE,"Gesamt";#N/A,#N/A,FALSE,"Ree KG";#N/A,#N/A,FALSE,"Ree Inter";#N/A,#N/A,FALSE,"BTM";#N/A,#N/A,FALSE,"GmbH";#N/A,#N/A,FALSE,"Sonstige"}</definedName>
    <definedName name="etetteet" hidden="1">{#N/A,#N/A,FALSE,"Gesamt";#N/A,#N/A,FALSE,"Ree KG";#N/A,#N/A,FALSE,"Ree Inter";#N/A,#N/A,FALSE,"BTM";#N/A,#N/A,FALSE,"GmbH";#N/A,#N/A,FALSE,"Sonstige"}</definedName>
    <definedName name="etetteet_1" localSheetId="0" hidden="1">{#N/A,#N/A,FALSE,"Gesamt";#N/A,#N/A,FALSE,"Ree KG";#N/A,#N/A,FALSE,"Ree Inter";#N/A,#N/A,FALSE,"BTM";#N/A,#N/A,FALSE,"GmbH";#N/A,#N/A,FALSE,"Sonstige"}</definedName>
    <definedName name="etetteet_1" hidden="1">{#N/A,#N/A,FALSE,"Gesamt";#N/A,#N/A,FALSE,"Ree KG";#N/A,#N/A,FALSE,"Ree Inter";#N/A,#N/A,FALSE,"BTM";#N/A,#N/A,FALSE,"GmbH";#N/A,#N/A,FALSE,"Sonstige"}</definedName>
    <definedName name="etetteet_1_1" localSheetId="0" hidden="1">{#N/A,#N/A,FALSE,"Gesamt";#N/A,#N/A,FALSE,"Ree KG";#N/A,#N/A,FALSE,"Ree Inter";#N/A,#N/A,FALSE,"BTM";#N/A,#N/A,FALSE,"GmbH";#N/A,#N/A,FALSE,"Sonstige"}</definedName>
    <definedName name="etetteet_1_1" hidden="1">{#N/A,#N/A,FALSE,"Gesamt";#N/A,#N/A,FALSE,"Ree KG";#N/A,#N/A,FALSE,"Ree Inter";#N/A,#N/A,FALSE,"BTM";#N/A,#N/A,FALSE,"GmbH";#N/A,#N/A,FALSE,"Sonstige"}</definedName>
    <definedName name="etetteet_1_2" localSheetId="0" hidden="1">{#N/A,#N/A,FALSE,"Gesamt";#N/A,#N/A,FALSE,"Ree KG";#N/A,#N/A,FALSE,"Ree Inter";#N/A,#N/A,FALSE,"BTM";#N/A,#N/A,FALSE,"GmbH";#N/A,#N/A,FALSE,"Sonstige"}</definedName>
    <definedName name="etetteet_1_2" hidden="1">{#N/A,#N/A,FALSE,"Gesamt";#N/A,#N/A,FALSE,"Ree KG";#N/A,#N/A,FALSE,"Ree Inter";#N/A,#N/A,FALSE,"BTM";#N/A,#N/A,FALSE,"GmbH";#N/A,#N/A,FALSE,"Sonstige"}</definedName>
    <definedName name="etetteet_2" localSheetId="0" hidden="1">{#N/A,#N/A,FALSE,"Gesamt";#N/A,#N/A,FALSE,"Ree KG";#N/A,#N/A,FALSE,"Ree Inter";#N/A,#N/A,FALSE,"BTM";#N/A,#N/A,FALSE,"GmbH";#N/A,#N/A,FALSE,"Sonstige"}</definedName>
    <definedName name="etetteet_2" hidden="1">{#N/A,#N/A,FALSE,"Gesamt";#N/A,#N/A,FALSE,"Ree KG";#N/A,#N/A,FALSE,"Ree Inter";#N/A,#N/A,FALSE,"BTM";#N/A,#N/A,FALSE,"GmbH";#N/A,#N/A,FALSE,"Sonstige"}</definedName>
    <definedName name="etetteet_3" localSheetId="0" hidden="1">{#N/A,#N/A,FALSE,"Gesamt";#N/A,#N/A,FALSE,"Ree KG";#N/A,#N/A,FALSE,"Ree Inter";#N/A,#N/A,FALSE,"BTM";#N/A,#N/A,FALSE,"GmbH";#N/A,#N/A,FALSE,"Sonstige"}</definedName>
    <definedName name="etetteet_3" hidden="1">{#N/A,#N/A,FALSE,"Gesamt";#N/A,#N/A,FALSE,"Ree KG";#N/A,#N/A,FALSE,"Ree Inter";#N/A,#N/A,FALSE,"BTM";#N/A,#N/A,FALSE,"GmbH";#N/A,#N/A,FALSE,"Sonstige"}</definedName>
    <definedName name="etr" localSheetId="0" hidden="1">{#N/A,#N/A,FALSE,"FACTSHEETS";#N/A,#N/A,FALSE,"pump";#N/A,#N/A,FALSE,"filter"}</definedName>
    <definedName name="etr" hidden="1">{#N/A,#N/A,FALSE,"FACTSHEETS";#N/A,#N/A,FALSE,"pump";#N/A,#N/A,FALSE,"filter"}</definedName>
    <definedName name="eưrr" localSheetId="0" hidden="1">{#N/A,#N/A,FALSE,"Chi tiÆt"}</definedName>
    <definedName name="eưrr" hidden="1">{#N/A,#N/A,FALSE,"Chi tiÆt"}</definedName>
    <definedName name="EV__LASTREFTIME__" hidden="1">38433.706724537</definedName>
    <definedName name="ev.Calculation" hidden="1">-4135</definedName>
    <definedName name="ev.Initialized" hidden="1">FALSE</definedName>
    <definedName name="evan"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va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wd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wd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weqw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weqw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weqwf" localSheetId="0" hidden="1">{"bs",#N/A,FALSE,"SCF"}</definedName>
    <definedName name="eweqwf" hidden="1">{"bs",#N/A,FALSE,"SCF"}</definedName>
    <definedName name="ewf" hidden="1">#REF!</definedName>
    <definedName name="ewr" localSheetId="0" hidden="1">{"cap_structure",#N/A,FALSE,"Graph-Mkt Cap";"price",#N/A,FALSE,"Graph-Price";"ebit",#N/A,FALSE,"Graph-EBITDA";"ebitda",#N/A,FALSE,"Graph-EBITDA"}</definedName>
    <definedName name="ewr" hidden="1">{"cap_structure",#N/A,FALSE,"Graph-Mkt Cap";"price",#N/A,FALSE,"Graph-Price";"ebit",#N/A,FALSE,"Graph-EBITDA";"ebitda",#N/A,FALSE,"Graph-EBITDA"}</definedName>
    <definedName name="ewrew" localSheetId="0" hidden="1">{#N/A,#N/A,FALSE,"Projections";#N/A,#N/A,FALSE,"Multiples Valuation";#N/A,#N/A,FALSE,"LBO";#N/A,#N/A,FALSE,"Multiples_Sensitivity";#N/A,#N/A,FALSE,"Summary"}</definedName>
    <definedName name="ewrew" hidden="1">{#N/A,#N/A,FALSE,"Projections";#N/A,#N/A,FALSE,"Multiples Valuation";#N/A,#N/A,FALSE,"LBO";#N/A,#N/A,FALSE,"Multiples_Sensitivity";#N/A,#N/A,FALSE,"Summary"}</definedName>
    <definedName name="ExactAddinConnection" hidden="1">"006"</definedName>
    <definedName name="ExactAddinConnection.002" hidden="1">"CPNT01;003;mengtalekk;1"</definedName>
    <definedName name="ExactAddinConnection.003" hidden="1">"CPNT01;006;mengtalekk;1"</definedName>
    <definedName name="ExactAddinConnection.006" hidden="1">"APPSVR;006;SGN.NTKHANH;1"</definedName>
    <definedName name="ExactAddinConnection.034" hidden="1">"NOIVU;034;gl4;1"</definedName>
    <definedName name="ExactAddinConnection.100" hidden="1">"NGOM19645-2;175;Administrator;1"</definedName>
    <definedName name="ExactAddinConnection.105" hidden="1">"(local);105;linh.tran;0"</definedName>
    <definedName name="ExactAddinConnection.175" hidden="1">"NGOM19645-2;175;Administrator;1"</definedName>
    <definedName name="ExactAddinConnection.200" hidden="1">"MAYCHU2;200;yen;0"</definedName>
    <definedName name="ExactAddinConnection.222" hidden="1">"MINH183590-1;710;Minh183590;1"</definedName>
    <definedName name="ExactAddinConnection.240" hidden="1">"W3K;240;huongloan;0"</definedName>
    <definedName name="ExactAddinConnection.567" hidden="1">"NGO196613-1;567;Tuan;1"</definedName>
    <definedName name="ExactAddinConnection.692" hidden="1">"MINH183590-1;710;Minh183590;1"</definedName>
    <definedName name="ExactAddinConnection.710" hidden="1">"(local);105;Minh183590;1"</definedName>
    <definedName name="ExactAddinConnection.857" hidden="1">"HSERVER;857;pc_01;1"</definedName>
    <definedName name="ExactAddinConnection.889" hidden="1">"NGOM19645-1;889;VAIO;1"</definedName>
    <definedName name="ExactAddinReports" hidden="1">2</definedName>
    <definedName name="Exchange_Rates" localSheetId="0" hidden="1">#REF!</definedName>
    <definedName name="Exchange_Rates" localSheetId="1" hidden="1">#REF!</definedName>
    <definedName name="Exchange_Rates" hidden="1">#REF!</definedName>
    <definedName name="Expens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pens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penses"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pense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Rate_Yr1" localSheetId="0" hidden="1">#REF!</definedName>
    <definedName name="ExRate_Yr1" localSheetId="1" hidden="1">#REF!</definedName>
    <definedName name="ExRate_Yr1" hidden="1">#REF!</definedName>
    <definedName name="ExRate_Yr2" localSheetId="1" hidden="1">#REF!</definedName>
    <definedName name="ExRate_Yr2" hidden="1">#REF!</definedName>
    <definedName name="ExRate_Yr3" localSheetId="1" hidden="1">#REF!</definedName>
    <definedName name="ExRate_Yr3" hidden="1">#REF!</definedName>
    <definedName name="ExRate_Yr4" localSheetId="1" hidden="1">#REF!</definedName>
    <definedName name="ExRate_Yr4" hidden="1">#REF!</definedName>
    <definedName name="ExRate_Yr5" localSheetId="1" hidden="1">#REF!</definedName>
    <definedName name="ExRate_Yr5" hidden="1">#REF!</definedName>
    <definedName name="ExRate_Yr6" localSheetId="1" hidden="1">#REF!</definedName>
    <definedName name="ExRate_Yr6" hidden="1">#REF!</definedName>
    <definedName name="ExRate_Yr7" localSheetId="1" hidden="1">#REF!</definedName>
    <definedName name="ExRate_Yr7" hidden="1">#REF!</definedName>
    <definedName name="ExRateLTM_Yr1" localSheetId="1" hidden="1">#REF!</definedName>
    <definedName name="ExRateLTM_Yr1" hidden="1">#REF!</definedName>
    <definedName name="ExRateLTM_Yr2" localSheetId="1" hidden="1">#REF!</definedName>
    <definedName name="ExRateLTM_Yr2" hidden="1">#REF!</definedName>
    <definedName name="ExRateLTM_Yr3" localSheetId="1" hidden="1">#REF!</definedName>
    <definedName name="ExRateLTM_Yr3" hidden="1">#REF!</definedName>
    <definedName name="F" localSheetId="0" hidden="1">{#N/A,#N/A,FALSE,"Aging Summary";#N/A,#N/A,FALSE,"Ratio Analysis";#N/A,#N/A,FALSE,"Test 120 Day Accts";#N/A,#N/A,FALSE,"Tickmarks"}</definedName>
    <definedName name="F" hidden="1">{#N/A,#N/A,FALSE,"Aging Summary";#N/A,#N/A,FALSE,"Ratio Analysis";#N/A,#N/A,FALSE,"Test 120 Day Accts";#N/A,#N/A,FALSE,"Tickmarks"}</definedName>
    <definedName name="F6A" localSheetId="0" hidden="1">{"'Sheet1'!$L$16"}</definedName>
    <definedName name="F6A" hidden="1">{"'Sheet1'!$L$16"}</definedName>
    <definedName name="F6B" localSheetId="0" hidden="1">{"'Sheet1'!$L$16"}</definedName>
    <definedName name="F6B" hidden="1">{"'Sheet1'!$L$16"}</definedName>
    <definedName name="fa" hidden="1">#REF!</definedName>
    <definedName name="fadsf"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fadsf"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fagsgkgdyhg" localSheetId="0" hidden="1">{"'Sheet1'!$L$16"}</definedName>
    <definedName name="fagsgkgdyhg" hidden="1">{"'Sheet1'!$L$16"}</definedName>
    <definedName name="fc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c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Code" hidden="1">#REF!</definedName>
    <definedName name="fddss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dds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df" localSheetId="0" hidden="1">{"'Sheet1'!$L$16"}</definedName>
    <definedName name="fdf" hidden="1">{"'Sheet1'!$L$16"}</definedName>
    <definedName name="fdfg" hidden="1">#REF!</definedName>
    <definedName name="fdg" hidden="1">#REF!</definedName>
    <definedName name="fdgad" localSheetId="0" hidden="1">{"inputs raw data",#N/A,TRUE,"INPUT"}</definedName>
    <definedName name="fdgad" hidden="1">{"inputs raw data",#N/A,TRUE,"INPUT"}</definedName>
    <definedName name="fdgdfgdf" localSheetId="0" hidden="1">{"Page1",#N/A,FALSE,"CompCo";"Page2",#N/A,FALSE,"CompCo"}</definedName>
    <definedName name="fdgdfgdf" hidden="1">{"Page1",#N/A,FALSE,"CompCo";"Page2",#N/A,FALSE,"CompCo"}</definedName>
    <definedName name="fdgfg" localSheetId="0" hidden="1">{"'Sheet1'!$L$16"}</definedName>
    <definedName name="fdgfg" hidden="1">{"'Sheet1'!$L$16"}</definedName>
    <definedName name="fdgjf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dgjf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dgsdg" hidden="1">#REF!</definedName>
    <definedName name="FDTYIDTIY" localSheetId="0" hidden="1">{#N/A,#N/A,FALSE,"CCTV"}</definedName>
    <definedName name="FDTYIDTIY" hidden="1">{#N/A,#N/A,FALSE,"CCTV"}</definedName>
    <definedName name="fdvjsidf" localSheetId="0" hidden="1">{"'Sheet1'!$L$16"}</definedName>
    <definedName name="fdvjsidf" hidden="1">{"'Sheet1'!$L$16"}</definedName>
    <definedName name="f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edfefwe3rwefe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edfefwe3rwefe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ef" localSheetId="0" hidden="1">{"'Sheet1'!$L$16"}</definedName>
    <definedName name="fef" hidden="1">{"'Sheet1'!$L$16"}</definedName>
    <definedName name="feineer" localSheetId="0" hidden="1">{"fleisch",#N/A,FALSE,"WG HK";"food",#N/A,FALSE,"WG HK";"hartwaren",#N/A,FALSE,"WG HK";"weichwaren",#N/A,FALSE,"WG HK"}</definedName>
    <definedName name="feineer" hidden="1">{"fleisch",#N/A,FALSE,"WG HK";"food",#N/A,FALSE,"WG HK";"hartwaren",#N/A,FALSE,"WG HK";"weichwaren",#N/A,FALSE,"WG HK"}</definedName>
    <definedName name="feuille" localSheetId="0" hidden="1">{#N/A,#N/A,FALSE,"04";#N/A,#N/A,FALSE,"04.1";#N/A,#N/A,FALSE,"05";#N/A,#N/A,FALSE,"05.1";#N/A,#N/A,FALSE,"11";#N/A,#N/A,FALSE,"11.05";#N/A,#N/A,FALSE,"11.2";#N/A,#N/A,FALSE,"12";#N/A,#N/A,FALSE,"12.1";#N/A,#N/A,FALSE,"12.2";#N/A,#N/A,FALSE,"12.3";#N/A,#N/A,FALSE,"13";#N/A,#N/A,FALSE,"13.05";#N/A,#N/A,FALSE,"14";#N/A,#N/A,FALSE,"14.1";#N/A,#N/A,FALSE,"15";#N/A,#N/A,FALSE,"15.1"}</definedName>
    <definedName name="feuille" hidden="1">{#N/A,#N/A,FALSE,"04";#N/A,#N/A,FALSE,"04.1";#N/A,#N/A,FALSE,"05";#N/A,#N/A,FALSE,"05.1";#N/A,#N/A,FALSE,"11";#N/A,#N/A,FALSE,"11.05";#N/A,#N/A,FALSE,"11.2";#N/A,#N/A,FALSE,"12";#N/A,#N/A,FALSE,"12.1";#N/A,#N/A,FALSE,"12.2";#N/A,#N/A,FALSE,"12.3";#N/A,#N/A,FALSE,"13";#N/A,#N/A,FALSE,"13.05";#N/A,#N/A,FALSE,"14";#N/A,#N/A,FALSE,"14.1";#N/A,#N/A,FALSE,"15";#N/A,#N/A,FALSE,"15.1"}</definedName>
    <definedName name="feuille_1" localSheetId="0" hidden="1">{#N/A,#N/A,FALSE,"04";#N/A,#N/A,FALSE,"04.1";#N/A,#N/A,FALSE,"05";#N/A,#N/A,FALSE,"05.1";#N/A,#N/A,FALSE,"11";#N/A,#N/A,FALSE,"11.05";#N/A,#N/A,FALSE,"11.2";#N/A,#N/A,FALSE,"12";#N/A,#N/A,FALSE,"12.1";#N/A,#N/A,FALSE,"12.2";#N/A,#N/A,FALSE,"12.3";#N/A,#N/A,FALSE,"13";#N/A,#N/A,FALSE,"13.05";#N/A,#N/A,FALSE,"14";#N/A,#N/A,FALSE,"14.1";#N/A,#N/A,FALSE,"15";#N/A,#N/A,FALSE,"15.1"}</definedName>
    <definedName name="feuille_1" hidden="1">{#N/A,#N/A,FALSE,"04";#N/A,#N/A,FALSE,"04.1";#N/A,#N/A,FALSE,"05";#N/A,#N/A,FALSE,"05.1";#N/A,#N/A,FALSE,"11";#N/A,#N/A,FALSE,"11.05";#N/A,#N/A,FALSE,"11.2";#N/A,#N/A,FALSE,"12";#N/A,#N/A,FALSE,"12.1";#N/A,#N/A,FALSE,"12.2";#N/A,#N/A,FALSE,"12.3";#N/A,#N/A,FALSE,"13";#N/A,#N/A,FALSE,"13.05";#N/A,#N/A,FALSE,"14";#N/A,#N/A,FALSE,"14.1";#N/A,#N/A,FALSE,"15";#N/A,#N/A,FALSE,"15.1"}</definedName>
    <definedName name="feuille_1_1" localSheetId="0" hidden="1">{#N/A,#N/A,FALSE,"04";#N/A,#N/A,FALSE,"04.1";#N/A,#N/A,FALSE,"05";#N/A,#N/A,FALSE,"05.1";#N/A,#N/A,FALSE,"11";#N/A,#N/A,FALSE,"11.05";#N/A,#N/A,FALSE,"11.2";#N/A,#N/A,FALSE,"12";#N/A,#N/A,FALSE,"12.1";#N/A,#N/A,FALSE,"12.2";#N/A,#N/A,FALSE,"12.3";#N/A,#N/A,FALSE,"13";#N/A,#N/A,FALSE,"13.05";#N/A,#N/A,FALSE,"14";#N/A,#N/A,FALSE,"14.1";#N/A,#N/A,FALSE,"15";#N/A,#N/A,FALSE,"15.1"}</definedName>
    <definedName name="feuille_1_1" hidden="1">{#N/A,#N/A,FALSE,"04";#N/A,#N/A,FALSE,"04.1";#N/A,#N/A,FALSE,"05";#N/A,#N/A,FALSE,"05.1";#N/A,#N/A,FALSE,"11";#N/A,#N/A,FALSE,"11.05";#N/A,#N/A,FALSE,"11.2";#N/A,#N/A,FALSE,"12";#N/A,#N/A,FALSE,"12.1";#N/A,#N/A,FALSE,"12.2";#N/A,#N/A,FALSE,"12.3";#N/A,#N/A,FALSE,"13";#N/A,#N/A,FALSE,"13.05";#N/A,#N/A,FALSE,"14";#N/A,#N/A,FALSE,"14.1";#N/A,#N/A,FALSE,"15";#N/A,#N/A,FALSE,"15.1"}</definedName>
    <definedName name="feuille_1_2" localSheetId="0" hidden="1">{#N/A,#N/A,FALSE,"04";#N/A,#N/A,FALSE,"04.1";#N/A,#N/A,FALSE,"05";#N/A,#N/A,FALSE,"05.1";#N/A,#N/A,FALSE,"11";#N/A,#N/A,FALSE,"11.05";#N/A,#N/A,FALSE,"11.2";#N/A,#N/A,FALSE,"12";#N/A,#N/A,FALSE,"12.1";#N/A,#N/A,FALSE,"12.2";#N/A,#N/A,FALSE,"12.3";#N/A,#N/A,FALSE,"13";#N/A,#N/A,FALSE,"13.05";#N/A,#N/A,FALSE,"14";#N/A,#N/A,FALSE,"14.1";#N/A,#N/A,FALSE,"15";#N/A,#N/A,FALSE,"15.1"}</definedName>
    <definedName name="feuille_1_2" hidden="1">{#N/A,#N/A,FALSE,"04";#N/A,#N/A,FALSE,"04.1";#N/A,#N/A,FALSE,"05";#N/A,#N/A,FALSE,"05.1";#N/A,#N/A,FALSE,"11";#N/A,#N/A,FALSE,"11.05";#N/A,#N/A,FALSE,"11.2";#N/A,#N/A,FALSE,"12";#N/A,#N/A,FALSE,"12.1";#N/A,#N/A,FALSE,"12.2";#N/A,#N/A,FALSE,"12.3";#N/A,#N/A,FALSE,"13";#N/A,#N/A,FALSE,"13.05";#N/A,#N/A,FALSE,"14";#N/A,#N/A,FALSE,"14.1";#N/A,#N/A,FALSE,"15";#N/A,#N/A,FALSE,"15.1"}</definedName>
    <definedName name="feuille_2" localSheetId="0" hidden="1">{#N/A,#N/A,FALSE,"04";#N/A,#N/A,FALSE,"04.1";#N/A,#N/A,FALSE,"05";#N/A,#N/A,FALSE,"05.1";#N/A,#N/A,FALSE,"11";#N/A,#N/A,FALSE,"11.05";#N/A,#N/A,FALSE,"11.2";#N/A,#N/A,FALSE,"12";#N/A,#N/A,FALSE,"12.1";#N/A,#N/A,FALSE,"12.2";#N/A,#N/A,FALSE,"12.3";#N/A,#N/A,FALSE,"13";#N/A,#N/A,FALSE,"13.05";#N/A,#N/A,FALSE,"14";#N/A,#N/A,FALSE,"14.1";#N/A,#N/A,FALSE,"15";#N/A,#N/A,FALSE,"15.1"}</definedName>
    <definedName name="feuille_2" hidden="1">{#N/A,#N/A,FALSE,"04";#N/A,#N/A,FALSE,"04.1";#N/A,#N/A,FALSE,"05";#N/A,#N/A,FALSE,"05.1";#N/A,#N/A,FALSE,"11";#N/A,#N/A,FALSE,"11.05";#N/A,#N/A,FALSE,"11.2";#N/A,#N/A,FALSE,"12";#N/A,#N/A,FALSE,"12.1";#N/A,#N/A,FALSE,"12.2";#N/A,#N/A,FALSE,"12.3";#N/A,#N/A,FALSE,"13";#N/A,#N/A,FALSE,"13.05";#N/A,#N/A,FALSE,"14";#N/A,#N/A,FALSE,"14.1";#N/A,#N/A,FALSE,"15";#N/A,#N/A,FALSE,"15.1"}</definedName>
    <definedName name="feuille_3" localSheetId="0" hidden="1">{#N/A,#N/A,FALSE,"04";#N/A,#N/A,FALSE,"04.1";#N/A,#N/A,FALSE,"05";#N/A,#N/A,FALSE,"05.1";#N/A,#N/A,FALSE,"11";#N/A,#N/A,FALSE,"11.05";#N/A,#N/A,FALSE,"11.2";#N/A,#N/A,FALSE,"12";#N/A,#N/A,FALSE,"12.1";#N/A,#N/A,FALSE,"12.2";#N/A,#N/A,FALSE,"12.3";#N/A,#N/A,FALSE,"13";#N/A,#N/A,FALSE,"13.05";#N/A,#N/A,FALSE,"14";#N/A,#N/A,FALSE,"14.1";#N/A,#N/A,FALSE,"15";#N/A,#N/A,FALSE,"15.1"}</definedName>
    <definedName name="feuille_3" hidden="1">{#N/A,#N/A,FALSE,"04";#N/A,#N/A,FALSE,"04.1";#N/A,#N/A,FALSE,"05";#N/A,#N/A,FALSE,"05.1";#N/A,#N/A,FALSE,"11";#N/A,#N/A,FALSE,"11.05";#N/A,#N/A,FALSE,"11.2";#N/A,#N/A,FALSE,"12";#N/A,#N/A,FALSE,"12.1";#N/A,#N/A,FALSE,"12.2";#N/A,#N/A,FALSE,"12.3";#N/A,#N/A,FALSE,"13";#N/A,#N/A,FALSE,"13.05";#N/A,#N/A,FALSE,"14";#N/A,#N/A,FALSE,"14.1";#N/A,#N/A,FALSE,"15";#N/A,#N/A,FALSE,"15.1"}</definedName>
    <definedName name="fewfwefew" hidden="1">#REF!</definedName>
    <definedName name="ff" localSheetId="0" hidden="1">{#N/A,#N/A,TRUE,"Summary";"AnnualRentRoll",#N/A,TRUE,"RentRoll";#N/A,#N/A,TRUE,"ExitStratigy";#N/A,#N/A,TRUE,"OperatingAssumptions"}</definedName>
    <definedName name="ff" hidden="1">{#N/A,#N/A,TRUE,"Summary";"AnnualRentRoll",#N/A,TRUE,"RentRoll";#N/A,#N/A,TRUE,"ExitStratigy";#N/A,#N/A,TRUE,"OperatingAssumptions"}</definedName>
    <definedName name="ffa" localSheetId="0" hidden="1">{"'Sheet1'!$L$16"}</definedName>
    <definedName name="ffa" hidden="1">{"'Sheet1'!$L$16"}</definedName>
    <definedName name="ffas" localSheetId="0" hidden="1">{"'Sheet1'!$L$16"}</definedName>
    <definedName name="ffas" hidden="1">{"'Sheet1'!$L$16"}</definedName>
    <definedName name="FFD" hidden="1">#REF!</definedName>
    <definedName name="ff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 localSheetId="0" hidden="1">{#N/A,#N/A,TRUE,"Summary";"AnnualRentRoll",#N/A,TRUE,"RentRoll";#N/A,#N/A,TRUE,"ExitStratigy";#N/A,#N/A,TRUE,"OperatingAssumptions"}</definedName>
    <definedName name="fff" hidden="1">{#N/A,#N/A,TRUE,"Summary";"AnnualRentRoll",#N/A,TRUE,"RentRoll";#N/A,#N/A,TRUE,"ExitStratigy";#N/A,#N/A,TRUE,"OperatingAssumptions"}</definedName>
    <definedName name="fff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g" hidden="1">#REF!</definedName>
    <definedName name="fg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g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gdsfgd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fgdsfgdf" hidden="1">{TRUE,TRUE,-1.25,-15.5,604.5,369,FALSE,FALSE,TRUE,TRUE,0,1,83,1,38,4,5,4,TRUE,TRUE,3,TRUE,1,TRUE,75,"Swvu.inputs._.raw._.data.","ACwvu.inputs._.raw._.data.",#N/A,FALSE,FALSE,0.5,0.5,0.5,0.5,2,"&amp;F","&amp;A&amp;RPage &amp;P",FALSE,FALSE,FALSE,FALSE,1,60,#N/A,#N/A,"=R1C61:R53C89","=C1:C5",#N/A,#N/A,FALSE,FALSE,FALSE,1,600,600,FALSE,FALSE,TRUE,TRUE,TRUE}</definedName>
    <definedName name="fgf" hidden="1">#REF!</definedName>
    <definedName name="FGGHJ" localSheetId="0" hidden="1">{#N/A,#N/A,FALSE,"CCTV"}</definedName>
    <definedName name="FGGHJ" hidden="1">{#N/A,#N/A,FALSE,"CCTV"}</definedName>
    <definedName name="fgh" localSheetId="0" hidden="1">{"'Sheet1'!$A$1:$D$195"}</definedName>
    <definedName name="fgh" hidden="1">{"'Sheet1'!$A$1:$D$195"}</definedName>
    <definedName name="fghdgh" localSheetId="0" hidden="1">{#N/A,#N/A,FALSE,"CCTV"}</definedName>
    <definedName name="fghdgh" hidden="1">{#N/A,#N/A,FALSE,"CCTV"}</definedName>
    <definedName name="fgh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gh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GHFG" localSheetId="0" hidden="1">{"'매출계획'!$D$2"}</definedName>
    <definedName name="FGHFG" hidden="1">{"'매출계획'!$D$2"}</definedName>
    <definedName name="fghgfh" localSheetId="0" hidden="1">{"'Sheet1'!$L$16"}</definedName>
    <definedName name="fghgfh" hidden="1">{"'Sheet1'!$L$16"}</definedName>
    <definedName name="FGHGS" localSheetId="0" hidden="1">{"'매출계획'!$D$2"}</definedName>
    <definedName name="FGHGS" hidden="1">{"'매출계획'!$D$2"}</definedName>
    <definedName name="fghj" hidden="1">#REF!</definedName>
    <definedName name="fghkfghk" localSheetId="0" hidden="1">{#N/A,#N/A,FALSE,"CCTV"}</definedName>
    <definedName name="fghkfghk" hidden="1">{#N/A,#N/A,FALSE,"CCTV"}</definedName>
    <definedName name="fghkk" localSheetId="0" hidden="1">{#N/A,#N/A,FALSE,"CCTV"}</definedName>
    <definedName name="fghkk" hidden="1">{#N/A,#N/A,FALSE,"CCTV"}</definedName>
    <definedName name="FGJFJ" localSheetId="0" hidden="1">{#N/A,#N/A,FALSE,"CCTV"}</definedName>
    <definedName name="FGJFJ" hidden="1">{#N/A,#N/A,FALSE,"CCTV"}</definedName>
    <definedName name="fgkdghk" localSheetId="0" hidden="1">{#N/A,#N/A,FALSE,"CCTV"}</definedName>
    <definedName name="fgkdghk" hidden="1">{#N/A,#N/A,FALSE,"CCTV"}</definedName>
    <definedName name="fh" hidden="1">#REF!</definedName>
    <definedName name="fhdfh" localSheetId="0" hidden="1">{#N/A,#N/A,FALSE,"CCTV"}</definedName>
    <definedName name="fhdfh" hidden="1">{#N/A,#N/A,FALSE,"CCTV"}</definedName>
    <definedName name="fhg"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fhg"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fhj"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fhj" hidden="1">{TRUE,TRUE,-1.25,-15.5,604.5,369,FALSE,FALSE,TRUE,TRUE,0,1,83,1,38,4,5,4,TRUE,TRUE,3,TRUE,1,TRUE,75,"Swvu.inputs._.raw._.data.","ACwvu.inputs._.raw._.data.",#N/A,FALSE,FALSE,0.5,0.5,0.5,0.5,2,"&amp;F","&amp;A&amp;RPage &amp;P",FALSE,FALSE,FALSE,FALSE,1,60,#N/A,#N/A,"=R1C61:R53C89","=C1:C5",#N/A,#N/A,FALSE,FALSE,FALSE,1,600,600,FALSE,FALSE,TRUE,TRUE,TRUE}</definedName>
    <definedName name="FHKF" localSheetId="0" hidden="1">{#N/A,#N/A,FALSE,"CCTV"}</definedName>
    <definedName name="FHKF" hidden="1">{#N/A,#N/A,FALSE,"CCTV"}</definedName>
    <definedName name="FHKFHK" localSheetId="0" hidden="1">{#N/A,#N/A,FALSE,"Chi tiÆt"}</definedName>
    <definedName name="FHKFHK" hidden="1">{#N/A,#N/A,FALSE,"Chi tiÆt"}</definedName>
    <definedName name="FHSD" localSheetId="0" hidden="1">{"'매출계획'!$D$2"}</definedName>
    <definedName name="FHSD" hidden="1">{"'매출계획'!$D$2"}</definedName>
    <definedName name="fill1" hidden="1">#REF!</definedName>
    <definedName name="Fixedoverhea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ixedoverhead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jdgjd" localSheetId="0" hidden="1">{#N/A,#N/A,FALSE,"CCTV"}</definedName>
    <definedName name="fjdgjd" hidden="1">{#N/A,#N/A,FALSE,"CCTV"}</definedName>
    <definedName name="FJHGJ" localSheetId="0" hidden="1">{#N/A,#N/A,FALSE,"CCTV"}</definedName>
    <definedName name="FJHGJ" hidden="1">{#N/A,#N/A,FALSE,"CCTV"}</definedName>
    <definedName name="FJY" localSheetId="0" hidden="1">{"'Sheet1'!$L$16"}</definedName>
    <definedName name="FJY" hidden="1">{"'Sheet1'!$L$16"}</definedName>
    <definedName name="fkfgk" localSheetId="0" hidden="1">{#N/A,#N/A,FALSE,"CCTV"}</definedName>
    <definedName name="fkfgk" hidden="1">{#N/A,#N/A,FALSE,"CCTV"}</definedName>
    <definedName name="fm" localSheetId="0" hidden="1">{"summary1",#N/A,TRUE,"Comps";"summary2",#N/A,TRUE,"Comps";"summary3",#N/A,TRUE,"Comps"}</definedName>
    <definedName name="fm" hidden="1">{"summary1",#N/A,TRUE,"Comps";"summary2",#N/A,TRUE,"Comps";"summary3",#N/A,TRUE,"Comps"}</definedName>
    <definedName name="FOR" localSheetId="0" hidden="1">{#N/A,#N/A,FALSE,"CCTV"}</definedName>
    <definedName name="FOR" hidden="1">{#N/A,#N/A,FALSE,"CCTV"}</definedName>
    <definedName name="FORMAT" localSheetId="0" hidden="1">{#N/A,#N/A,FALSE,"CCTV"}</definedName>
    <definedName name="FORMAT" hidden="1">{#N/A,#N/A,FALSE,"CCTV"}</definedName>
    <definedName name="Fox" localSheetId="0" hidden="1">{#N/A,#N/A,FALSE,"Aging Summary";#N/A,#N/A,FALSE,"Ratio Analysis";#N/A,#N/A,FALSE,"Test 120 Day Accts";#N/A,#N/A,FALSE,"Tickmarks"}</definedName>
    <definedName name="Fox" hidden="1">{#N/A,#N/A,FALSE,"Aging Summary";#N/A,#N/A,FALSE,"Ratio Analysis";#N/A,#N/A,FALSE,"Test 120 Day Accts";#N/A,#N/A,FALSE,"Tickmarks"}</definedName>
    <definedName name="FPTsubsidaries" localSheetId="0" hidden="1">{#N/A,#N/A,FALSE,"Chi tiÆt"}</definedName>
    <definedName name="FPTsubsidaries" hidden="1">{#N/A,#N/A,FALSE,"Chi tiÆt"}</definedName>
    <definedName name="fr" localSheetId="0" hidden="1">{"'Sheet1'!$A$1:$H$145"}</definedName>
    <definedName name="fr" hidden="1">{"'Sheet1'!$A$1:$H$145"}</definedName>
    <definedName name="frhyejukikikilkilloilliuluiktyu" hidden="1">#REF!</definedName>
    <definedName name="fr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rtyiri" localSheetId="0" hidden="1">{"'Sheet1'!$L$16"}</definedName>
    <definedName name="frtyiri" hidden="1">{"'Sheet1'!$L$16"}</definedName>
    <definedName name="fs" localSheetId="0" hidden="1">{#N/A,#N/A,FALSE,"CCTV"}</definedName>
    <definedName name="fs" hidden="1">{#N/A,#N/A,FALSE,"CCTV"}</definedName>
    <definedName name="fsdds" localSheetId="0" hidden="1">{#N/A,#N/A,FALSE,"Hip.Bas";#N/A,#N/A,FALSE,"ventas";#N/A,#N/A,FALSE,"ingre-Año";#N/A,#N/A,FALSE,"ventas-Año";#N/A,#N/A,FALSE,"Costepro";#N/A,#N/A,FALSE,"inversion";#N/A,#N/A,FALSE,"personal";#N/A,#N/A,FALSE,"Gastos-V";#N/A,#N/A,FALSE,"Circulante";#N/A,#N/A,FALSE,"CONSOLI";#N/A,#N/A,FALSE,"Es-Fin";#N/A,#N/A,FALSE,"Margen-P"}</definedName>
    <definedName name="fsdds" hidden="1">{#N/A,#N/A,FALSE,"Hip.Bas";#N/A,#N/A,FALSE,"ventas";#N/A,#N/A,FALSE,"ingre-Año";#N/A,#N/A,FALSE,"ventas-Año";#N/A,#N/A,FALSE,"Costepro";#N/A,#N/A,FALSE,"inversion";#N/A,#N/A,FALSE,"personal";#N/A,#N/A,FALSE,"Gastos-V";#N/A,#N/A,FALSE,"Circulante";#N/A,#N/A,FALSE,"CONSOLI";#N/A,#N/A,FALSE,"Es-Fin";#N/A,#N/A,FALSE,"Margen-P"}</definedName>
    <definedName name="fsdfdsf" localSheetId="0" hidden="1">{"'Sheet1'!$L$16"}</definedName>
    <definedName name="fsdfdsf" hidden="1">{"'Sheet1'!$L$16"}</definedName>
    <definedName name="fssdf" hidden="1">#REF!</definedName>
    <definedName name="FTIDTI" localSheetId="0" hidden="1">{#N/A,#N/A,FALSE,"CCTV"}</definedName>
    <definedName name="FTIDTI" hidden="1">{#N/A,#N/A,FALSE,"CCTV"}</definedName>
    <definedName name="FTYIDTYI" localSheetId="0" hidden="1">{#N/A,#N/A,FALSE,"CCTV"}</definedName>
    <definedName name="FTYIDTYI" hidden="1">{#N/A,#N/A,FALSE,"CCTV"}</definedName>
    <definedName name="ftyiryiu" localSheetId="0" hidden="1">{"'Sheet1'!$L$16"}</definedName>
    <definedName name="ftyiryiu" hidden="1">{"'Sheet1'!$L$16"}</definedName>
    <definedName name="fuckface" localSheetId="0" hidden="1">{#N/A,#N/A,FALSE,"Assumptions";#N/A,#N/A,FALSE,"Impact Assumptions";#N/A,#N/A,FALSE,"10-Yr - detail";#N/A,#N/A,FALSE,"1,5,10 yr comp";#N/A,#N/A,FALSE,"Lse-Exp.";#N/A,#N/A,FALSE,"Rent Roll";#N/A,#N/A,FALSE,"Historical (2)";#N/A,#N/A,FALSE,"RET's";#N/A,#N/A,FALSE,"Lease Rollover"}</definedName>
    <definedName name="fuckface" hidden="1">{#N/A,#N/A,FALSE,"Assumptions";#N/A,#N/A,FALSE,"Impact Assumptions";#N/A,#N/A,FALSE,"10-Yr - detail";#N/A,#N/A,FALSE,"1,5,10 yr comp";#N/A,#N/A,FALSE,"Lse-Exp.";#N/A,#N/A,FALSE,"Rent Roll";#N/A,#N/A,FALSE,"Historical (2)";#N/A,#N/A,FALSE,"RET's";#N/A,#N/A,FALSE,"Lease Rollover"}</definedName>
    <definedName name="fundIV" localSheetId="0"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fundIV"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fundiv1" localSheetId="0"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fundiv1"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fww" localSheetId="0" hidden="1">{"'Sheet1'!$L$16"}</definedName>
    <definedName name="fww" hidden="1">{"'Sheet1'!$L$16"}</definedName>
    <definedName name="fyukoyui" localSheetId="0" hidden="1">{#N/A,#N/A,FALSE,"CCTV"}</definedName>
    <definedName name="fyukoyui" hidden="1">{#N/A,#N/A,FALSE,"CCTV"}</definedName>
    <definedName name="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a" localSheetId="0" hidden="1">{#N/A,#N/A,FALSE,"SPLIT1";#N/A,#N/A,FALSE,"SPLIT2";#N/A,#N/A,FALSE,"TELEX";#N/A,#N/A,FALSE,"TELEX"}</definedName>
    <definedName name="ga" hidden="1">{#N/A,#N/A,FALSE,"SPLIT1";#N/A,#N/A,FALSE,"SPLIT2";#N/A,#N/A,FALSE,"TELEX";#N/A,#N/A,FALSE,"TELEX"}</definedName>
    <definedName name="GAFG" localSheetId="0" hidden="1">{"'매출계획'!$D$2"}</definedName>
    <definedName name="GAFG" hidden="1">{"'매출계획'!$D$2"}</definedName>
    <definedName name="gasdgsa" hidden="1">#REF!</definedName>
    <definedName name="GB" localSheetId="0" hidden="1">{"'매출계획'!$D$2"}</definedName>
    <definedName name="GB" hidden="1">{"'매출계획'!$D$2"}</definedName>
    <definedName name="GDE" localSheetId="0" hidden="1">{"'매출계획'!$D$2"}</definedName>
    <definedName name="GDE" hidden="1">{"'매출계획'!$D$2"}</definedName>
    <definedName name="gdf" localSheetId="0" hidden="1">{"Clothing PL",#N/A,FALSE,"H1H2";"Food PL",#N/A,FALSE,"H1H2";"Group PL",#N/A,FALSE,"H1H2";"Home Furnishings PL",#N/A,FALSE,"H1H2";"LFL assumptions",#N/A,FALSE,"H1H2";"Sales by division",#N/A,FALSE,"H1H2";"UK Retail PL",#N/A,FALSE,"H1H2"}</definedName>
    <definedName name="gdf" hidden="1">{"Clothing PL",#N/A,FALSE,"H1H2";"Food PL",#N/A,FALSE,"H1H2";"Group PL",#N/A,FALSE,"H1H2";"Home Furnishings PL",#N/A,FALSE,"H1H2";"LFL assumptions",#N/A,FALSE,"H1H2";"Sales by division",#N/A,FALSE,"H1H2";"UK Retail PL",#N/A,FALSE,"H1H2"}</definedName>
    <definedName name="GDHJN" localSheetId="0" hidden="1">{"'매출계획'!$D$2"}</definedName>
    <definedName name="GDHJN" hidden="1">{"'매출계획'!$D$2"}</definedName>
    <definedName name="ge"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ehe" localSheetId="0" hidden="1">{"Tages_D",#N/A,FALSE,"Tagesbericht";"Tages_PL",#N/A,FALSE,"Tagesbericht"}</definedName>
    <definedName name="gehe" hidden="1">{"Tages_D",#N/A,FALSE,"Tagesbericht";"Tages_PL",#N/A,FALSE,"Tagesbericht"}</definedName>
    <definedName name="ger" hidden="1">#REF!</definedName>
    <definedName name="gerergr" hidden="1">#REF!</definedName>
    <definedName name="GesVN" localSheetId="0" hidden="1">{#N/A,#N/A,FALSE,"Chi tiÆt"}</definedName>
    <definedName name="GesVN" hidden="1">{#N/A,#N/A,FALSE,"Chi tiÆt"}</definedName>
    <definedName name="gew"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gew" hidden="1">{TRUE,TRUE,-1.25,-15.5,604.5,369,FALSE,FALSE,TRUE,TRUE,0,1,83,1,38,4,5,4,TRUE,TRUE,3,TRUE,1,TRUE,75,"Swvu.inputs._.raw._.data.","ACwvu.inputs._.raw._.data.",#N/A,FALSE,FALSE,0.5,0.5,0.5,0.5,2,"&amp;F","&amp;A&amp;RPage &amp;P",FALSE,FALSE,FALSE,FALSE,1,60,#N/A,#N/A,"=R1C61:R53C89","=C1:C5",#N/A,#N/A,FALSE,FALSE,FALSE,1,600,600,FALSE,FALSE,TRUE,TRUE,TRUE}</definedName>
    <definedName name="gewg" localSheetId="0" hidden="1">{"Clothing PL",#N/A,FALSE,"H1H2";"Food PL",#N/A,FALSE,"H1H2";"Group PL",#N/A,FALSE,"H1H2";"Home Furnishings PL",#N/A,FALSE,"H1H2"}</definedName>
    <definedName name="gewg" hidden="1">{"Clothing PL",#N/A,FALSE,"H1H2";"Food PL",#N/A,FALSE,"H1H2";"Group PL",#N/A,FALSE,"H1H2";"Home Furnishings PL",#N/A,FALSE,"H1H2"}</definedName>
    <definedName name="gf" hidden="1">#REF!</definedName>
    <definedName name="GFH" localSheetId="0" hidden="1">{"'Sheet1'!$L$16"}</definedName>
    <definedName name="GFH" hidden="1">{"'Sheet1'!$L$16"}</definedName>
    <definedName name="gfhs" localSheetId="0" hidden="1">{"summary1",#N/A,TRUE,"Comps";"summary2",#N/A,TRUE,"Comps";"summary3",#N/A,TRUE,"Comps"}</definedName>
    <definedName name="gfhs" hidden="1">{"summary1",#N/A,TRUE,"Comps";"summary2",#N/A,TRUE,"Comps";"summary3",#N/A,TRUE,"Comps"}</definedName>
    <definedName name="GFKGF" localSheetId="0" hidden="1">{#N/A,#N/A,FALSE,"CCTV"}</definedName>
    <definedName name="GFKGF" hidden="1">{#N/A,#N/A,FALSE,"CCTV"}</definedName>
    <definedName name="gg" localSheetId="0" hidden="1">{#N/A,#N/A,FALSE,"PropertyInfo"}</definedName>
    <definedName name="gg" hidden="1">{#N/A,#N/A,FALSE,"PropertyInfo"}</definedName>
    <definedName name="gg_1" localSheetId="0" hidden="1">{"'Sheet1'!$L$16"}</definedName>
    <definedName name="gg_1" hidden="1">{"'Sheet1'!$L$16"}</definedName>
    <definedName name="gg_1_1" localSheetId="0" hidden="1">{"'Sheet1'!$L$16"}</definedName>
    <definedName name="gg_1_1" hidden="1">{"'Sheet1'!$L$16"}</definedName>
    <definedName name="gg_1_1_1" localSheetId="0" hidden="1">{"'Sheet1'!$L$16"}</definedName>
    <definedName name="gg_1_1_1" hidden="1">{"'Sheet1'!$L$16"}</definedName>
    <definedName name="gg_1_1_2" localSheetId="0" hidden="1">{"'Sheet1'!$L$16"}</definedName>
    <definedName name="gg_1_1_2" hidden="1">{"'Sheet1'!$L$16"}</definedName>
    <definedName name="gg_1_2" localSheetId="0" hidden="1">{"'Sheet1'!$L$16"}</definedName>
    <definedName name="gg_1_2" hidden="1">{"'Sheet1'!$L$16"}</definedName>
    <definedName name="gg_1_3" localSheetId="0" hidden="1">{"'Sheet1'!$L$16"}</definedName>
    <definedName name="gg_1_3" hidden="1">{"'Sheet1'!$L$16"}</definedName>
    <definedName name="gg_2" localSheetId="0" hidden="1">{"'Sheet1'!$L$16"}</definedName>
    <definedName name="gg_2" hidden="1">{"'Sheet1'!$L$16"}</definedName>
    <definedName name="gg_2_1" localSheetId="0" hidden="1">{"'Sheet1'!$L$16"}</definedName>
    <definedName name="gg_2_1" hidden="1">{"'Sheet1'!$L$16"}</definedName>
    <definedName name="gg_2_2" localSheetId="0" hidden="1">{"'Sheet1'!$L$16"}</definedName>
    <definedName name="gg_2_2" hidden="1">{"'Sheet1'!$L$16"}</definedName>
    <definedName name="gg_3" localSheetId="0" hidden="1">{"'Sheet1'!$L$16"}</definedName>
    <definedName name="gg_3" hidden="1">{"'Sheet1'!$L$16"}</definedName>
    <definedName name="gg_4" localSheetId="0" hidden="1">{"'Sheet1'!$L$16"}</definedName>
    <definedName name="gg_4" hidden="1">{"'Sheet1'!$L$16"}</definedName>
    <definedName name="ggg" localSheetId="0" hidden="1">{#N/A,#N/A,FALSE,"PropertyInfo"}</definedName>
    <definedName name="ggg" hidden="1">{#N/A,#N/A,FALSE,"PropertyInfo"}</definedName>
    <definedName name="ggg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g" localSheetId="0" hidden="1">{"'Sheet1'!$L$16"}</definedName>
    <definedName name="gggg" hidden="1">{"'Sheet1'!$L$16"}</definedName>
    <definedName name="ggggg" localSheetId="0" hidden="1">{#N/A,#N/A,FALSE,"Gesamt";#N/A,#N/A,FALSE,"Ree KG";#N/A,#N/A,FALSE,"Ree Inter";#N/A,#N/A,FALSE,"BTM";#N/A,#N/A,FALSE,"GmbH";#N/A,#N/A,FALSE,"Sonstige"}</definedName>
    <definedName name="ggggg" hidden="1">{#N/A,#N/A,FALSE,"Gesamt";#N/A,#N/A,FALSE,"Ree KG";#N/A,#N/A,FALSE,"Ree Inter";#N/A,#N/A,FALSE,"BTM";#N/A,#N/A,FALSE,"GmbH";#N/A,#N/A,FALSE,"Sonstige"}</definedName>
    <definedName name="ggh"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 localSheetId="0" hidden="1">{"FCB_ALL",#N/A,FALSE,"FCB";"GREY_ALL",#N/A,FALSE,"GREY"}</definedName>
    <definedName name="gh" hidden="1">{"FCB_ALL",#N/A,FALSE,"FCB";"GREY_ALL",#N/A,FALSE,"GREY"}</definedName>
    <definedName name="GHDJN" localSheetId="0" hidden="1">{"'매출계획'!$D$2"}</definedName>
    <definedName name="GHDJN" hidden="1">{"'매출계획'!$D$2"}</definedName>
    <definedName name="GHG" localSheetId="0" hidden="1">{"'매출계획'!$D$2"}</definedName>
    <definedName name="GHG" hidden="1">{"'매출계획'!$D$2"}</definedName>
    <definedName name="GHHHS" localSheetId="0" hidden="1">{"'Sheet1'!$L$16"}</definedName>
    <definedName name="GHHHS" hidden="1">{"'Sheet1'!$L$16"}</definedName>
    <definedName name="ghhjd" localSheetId="0" hidden="1">{"'Sheet1'!$L$16"}</definedName>
    <definedName name="ghhjd" hidden="1">{"'Sheet1'!$L$16"}</definedName>
    <definedName name="GHJDM" localSheetId="0" hidden="1">{"'매출계획'!$D$2"}</definedName>
    <definedName name="GHJDM" hidden="1">{"'매출계획'!$D$2"}</definedName>
    <definedName name="ghjf" localSheetId="0" hidden="1">{#N/A,#N/A,FALSE,"Chi tiÆt"}</definedName>
    <definedName name="ghjf" hidden="1">{#N/A,#N/A,FALSE,"Chi tiÆt"}</definedName>
    <definedName name="ghjh"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ghjh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jh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jhgj" localSheetId="0" hidden="1">{"'Sheet1'!$L$16"}</definedName>
    <definedName name="ghjhgj" hidden="1">{"'Sheet1'!$L$16"}</definedName>
    <definedName name="ghjlou" localSheetId="0" hidden="1">{#N/A,#N/A,FALSE,"Index";#N/A,#N/A,FALSE,"inc stmt ";#N/A,#N/A,FALSE,"sumry ytd";#N/A,#N/A,FALSE,"sumry mon";#N/A,#N/A,FALSE,"accruals";#N/A,#N/A,FALSE,"prodsvc";#N/A,#N/A,FALSE,"CVA";#N/A,#N/A,FALSE,"balsheet";#N/A,#N/A,FALSE,"Cflow short";#N/A,#N/A,FALSE,"Cflow long"}</definedName>
    <definedName name="ghjlou" hidden="1">{#N/A,#N/A,FALSE,"Index";#N/A,#N/A,FALSE,"inc stmt ";#N/A,#N/A,FALSE,"sumry ytd";#N/A,#N/A,FALSE,"sumry mon";#N/A,#N/A,FALSE,"accruals";#N/A,#N/A,FALSE,"prodsvc";#N/A,#N/A,FALSE,"CVA";#N/A,#N/A,FALSE,"balsheet";#N/A,#N/A,FALSE,"Cflow short";#N/A,#N/A,FALSE,"Cflow long"}</definedName>
    <definedName name="GHKCD" localSheetId="0" hidden="1">{#N/A,#N/A,FALSE,"CCTV"}</definedName>
    <definedName name="GHKCD" hidden="1">{#N/A,#N/A,FALSE,"CCTV"}</definedName>
    <definedName name="GHM" localSheetId="0" hidden="1">{"'매출계획'!$D$2"}</definedName>
    <definedName name="GHM" hidden="1">{"'매출계획'!$D$2"}</definedName>
    <definedName name="ghnnn"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nn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iam" localSheetId="0" hidden="1">{#N/A,#N/A,FALSE,"Aging Summary";#N/A,#N/A,FALSE,"Ratio Analysis";#N/A,#N/A,FALSE,"Test 120 Day Accts";#N/A,#N/A,FALSE,"Tickmarks"}</definedName>
    <definedName name="giam" hidden="1">{#N/A,#N/A,FALSE,"Aging Summary";#N/A,#N/A,FALSE,"Ratio Analysis";#N/A,#N/A,FALSE,"Test 120 Day Accts";#N/A,#N/A,FALSE,"Tickmarks"}</definedName>
    <definedName name="GiaXM90" localSheetId="0" hidden="1">{"'Sheet1'!$L$16"}</definedName>
    <definedName name="GiaXM90" hidden="1">{"'Sheet1'!$L$16"}</definedName>
    <definedName name="gjdjhfdj" localSheetId="0" hidden="1">{#N/A,#N/A,TRUE,"Capex Summ";#N/A,#N/A,TRUE,"Essential Works.tw";#N/A,#N/A,TRUE,"Desirable Works.tw";#N/A,#N/A,TRUE,"Essential Works.rt";#N/A,#N/A,TRUE,"Desirable Works.rt";#N/A,#N/A,TRUE,"Mthly";#N/A,#N/A,TRUE,"Essential Works.ht";#N/A,#N/A,TRUE,"Desirable Works.ht";#N/A,#N/A,TRUE,"Incentives"}</definedName>
    <definedName name="gjdjhfdj" hidden="1">{#N/A,#N/A,TRUE,"Capex Summ";#N/A,#N/A,TRUE,"Essential Works.tw";#N/A,#N/A,TRUE,"Desirable Works.tw";#N/A,#N/A,TRUE,"Essential Works.rt";#N/A,#N/A,TRUE,"Desirable Works.rt";#N/A,#N/A,TRUE,"Mthly";#N/A,#N/A,TRUE,"Essential Works.ht";#N/A,#N/A,TRUE,"Desirable Works.ht";#N/A,#N/A,TRUE,"Incentives"}</definedName>
    <definedName name="gjdjhfdj_1" localSheetId="0" hidden="1">{#N/A,#N/A,TRUE,"Capex Summ";#N/A,#N/A,TRUE,"Essential Works.tw";#N/A,#N/A,TRUE,"Desirable Works.tw";#N/A,#N/A,TRUE,"Essential Works.rt";#N/A,#N/A,TRUE,"Desirable Works.rt";#N/A,#N/A,TRUE,"Mthly";#N/A,#N/A,TRUE,"Essential Works.ht";#N/A,#N/A,TRUE,"Desirable Works.ht";#N/A,#N/A,TRUE,"Incentives"}</definedName>
    <definedName name="gjdjhfdj_1" hidden="1">{#N/A,#N/A,TRUE,"Capex Summ";#N/A,#N/A,TRUE,"Essential Works.tw";#N/A,#N/A,TRUE,"Desirable Works.tw";#N/A,#N/A,TRUE,"Essential Works.rt";#N/A,#N/A,TRUE,"Desirable Works.rt";#N/A,#N/A,TRUE,"Mthly";#N/A,#N/A,TRUE,"Essential Works.ht";#N/A,#N/A,TRUE,"Desirable Works.ht";#N/A,#N/A,TRUE,"Incentives"}</definedName>
    <definedName name="GKUY"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KUY"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GKVHK" localSheetId="0" hidden="1">{#N/A,#N/A,FALSE,"CCTV"}</definedName>
    <definedName name="GKVHK" hidden="1">{#N/A,#N/A,FALSE,"CCTV"}</definedName>
    <definedName name="GNJ" localSheetId="0" hidden="1">{"'매출계획'!$D$2"}</definedName>
    <definedName name="GNJ" hidden="1">{"'매출계획'!$D$2"}</definedName>
    <definedName name="gooch" localSheetId="0"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P" localSheetId="0" hidden="1">{#N/A,#N/A,FALSE,"Index";#N/A,#N/A,FALSE,"inc stmt ";#N/A,#N/A,FALSE,"sumry ytd";#N/A,#N/A,FALSE,"sumry mon";#N/A,#N/A,FALSE,"accruals";#N/A,#N/A,FALSE,"prodsvc";#N/A,#N/A,FALSE,"CVA";#N/A,#N/A,FALSE,"balsheet";#N/A,#N/A,FALSE,"Cflow short";#N/A,#N/A,FALSE,"Cflow long"}</definedName>
    <definedName name="GP" hidden="1">{#N/A,#N/A,FALSE,"Index";#N/A,#N/A,FALSE,"inc stmt ";#N/A,#N/A,FALSE,"sumry ytd";#N/A,#N/A,FALSE,"sumry mon";#N/A,#N/A,FALSE,"accruals";#N/A,#N/A,FALSE,"prodsvc";#N/A,#N/A,FALSE,"CVA";#N/A,#N/A,FALSE,"balsheet";#N/A,#N/A,FALSE,"Cflow short";#N/A,#N/A,FALSE,"Cflow long"}</definedName>
    <definedName name="gr" hidden="1">#REF!</definedName>
    <definedName name="GTH" localSheetId="0" hidden="1">{"'매출계획'!$D$2"}</definedName>
    <definedName name="GTH" hidden="1">{"'매출계획'!$D$2"}</definedName>
    <definedName name="gthhj" localSheetId="0" hidden="1">{"fdsup://Directions/FactSet Auditing Viewer?action=AUDIT_VALUE&amp;DB=129&amp;ID1=68389X10&amp;VALUEID=01001&amp;SDATE=2010&amp;PERIODTYPE=ANN_STD&amp;SCFT=3&amp;window=popup_no_bar&amp;width=385&amp;height=120&amp;START_MAXIMIZED=FALSE&amp;creator=factset&amp;display_string=Audit"}</definedName>
    <definedName name="gthhj" hidden="1">{"fdsup://Directions/FactSet Auditing Viewer?action=AUDIT_VALUE&amp;DB=129&amp;ID1=68389X10&amp;VALUEID=01001&amp;SDATE=2010&amp;PERIODTYPE=ANN_STD&amp;SCFT=3&amp;window=popup_no_bar&amp;width=385&amp;height=120&amp;START_MAXIMIZED=FALSE&amp;creator=factset&amp;display_string=Audit"}</definedName>
    <definedName name="GTM" localSheetId="0" hidden="1">{"'Sheet1'!$L$16"}</definedName>
    <definedName name="GTM" hidden="1">{"'Sheet1'!$L$16"}</definedName>
    <definedName name="GTOTAL" localSheetId="0" hidden="1">{"'Sheet1'!$L$16"}</definedName>
    <definedName name="GTOTAL" hidden="1">{"'Sheet1'!$L$16"}</definedName>
    <definedName name="gtrg" localSheetId="0" hidden="1">{#N/A,#N/A,FALSE,"Gesamt";#N/A,#N/A,FALSE,"Ree KG";#N/A,#N/A,FALSE,"Ree Inter";#N/A,#N/A,FALSE,"BTM";#N/A,#N/A,FALSE,"GmbH";#N/A,#N/A,FALSE,"Sonstige"}</definedName>
    <definedName name="gtrg" hidden="1">{#N/A,#N/A,FALSE,"Gesamt";#N/A,#N/A,FALSE,"Ree KG";#N/A,#N/A,FALSE,"Ree Inter";#N/A,#N/A,FALSE,"BTM";#N/A,#N/A,FALSE,"GmbH";#N/A,#N/A,FALSE,"Sonstige"}</definedName>
    <definedName name="GVT" localSheetId="0" hidden="1">{"'Sheet1'!$L$16"}</definedName>
    <definedName name="GVT" hidden="1">{"'Sheet1'!$L$16"}</definedName>
    <definedName name="h" localSheetId="0" hidden="1">{"'Sheet1'!$L$16"}</definedName>
    <definedName name="h" hidden="1">{"'Sheet1'!$L$16"}</definedName>
    <definedName name="h_1_1" localSheetId="0" hidden="1">{"'Sheet1'!$L$16"}</definedName>
    <definedName name="h_1_1" hidden="1">{"'Sheet1'!$L$16"}</definedName>
    <definedName name="h_1_1_1" localSheetId="0" hidden="1">{"'Sheet1'!$L$16"}</definedName>
    <definedName name="h_1_1_1" hidden="1">{"'Sheet1'!$L$16"}</definedName>
    <definedName name="h_1_1_2" localSheetId="0" hidden="1">{"'Sheet1'!$L$16"}</definedName>
    <definedName name="h_1_1_2" hidden="1">{"'Sheet1'!$L$16"}</definedName>
    <definedName name="h_2_1" localSheetId="0" hidden="1">{"'Sheet1'!$L$16"}</definedName>
    <definedName name="h_2_1" hidden="1">{"'Sheet1'!$L$16"}</definedName>
    <definedName name="h_2_1_1" localSheetId="0" hidden="1">{"'Sheet1'!$L$16"}</definedName>
    <definedName name="h_2_1_1" hidden="1">{"'Sheet1'!$L$16"}</definedName>
    <definedName name="h_2_1_2" localSheetId="0" hidden="1">{"'Sheet1'!$L$16"}</definedName>
    <definedName name="h_2_1_2" hidden="1">{"'Sheet1'!$L$16"}</definedName>
    <definedName name="h_4" localSheetId="0" hidden="1">{"'Sheet1'!$L$16"}</definedName>
    <definedName name="h_4" hidden="1">{"'Sheet1'!$L$16"}</definedName>
    <definedName name="h_4_1" localSheetId="0" hidden="1">{"'Sheet1'!$L$16"}</definedName>
    <definedName name="h_4_1" hidden="1">{"'Sheet1'!$L$16"}</definedName>
    <definedName name="h_4_2" localSheetId="0" hidden="1">{"'Sheet1'!$L$16"}</definedName>
    <definedName name="h_4_2" hidden="1">{"'Sheet1'!$L$16"}</definedName>
    <definedName name="h_5" localSheetId="0" hidden="1">{"'Sheet1'!$L$16"}</definedName>
    <definedName name="h_5" hidden="1">{"'Sheet1'!$L$16"}</definedName>
    <definedName name="h9eruh" localSheetId="0" hidden="1">{"'Sheet1'!$L$16"}</definedName>
    <definedName name="h9eruh" hidden="1">{"'Sheet1'!$L$16"}</definedName>
    <definedName name="haha" localSheetId="0" hidden="1">{#N/A,#N/A,FALSE,"asset plan";#N/A,#N/A,FALSE,"Mgmt Report";#N/A,#N/A,FALSE,"sensitivities (2)";#N/A,#N/A,FALSE,"sensitivities";#N/A,#N/A,FALSE,"let up 10  Mort";#N/A,#N/A,FALSE,"let up 12 Mort";#N/A,#N/A,FALSE,"Capex";#N/A,#N/A,FALSE,"Capex Cashflow (2)";#N/A,#N/A,FALSE,"Capex Cashflow (3)";#N/A,#N/A,FALSE,"House View";#N/A,#N/A,FALSE,"kpi"}</definedName>
    <definedName name="haha" hidden="1">{#N/A,#N/A,FALSE,"asset plan";#N/A,#N/A,FALSE,"Mgmt Report";#N/A,#N/A,FALSE,"sensitivities (2)";#N/A,#N/A,FALSE,"sensitivities";#N/A,#N/A,FALSE,"let up 10  Mort";#N/A,#N/A,FALSE,"let up 12 Mort";#N/A,#N/A,FALSE,"Capex";#N/A,#N/A,FALSE,"Capex Cashflow (2)";#N/A,#N/A,FALSE,"Capex Cashflow (3)";#N/A,#N/A,FALSE,"House View";#N/A,#N/A,FALSE,"kpi"}</definedName>
    <definedName name="haha_1" localSheetId="0" hidden="1">{#N/A,#N/A,FALSE,"asset plan";#N/A,#N/A,FALSE,"Mgmt Report";#N/A,#N/A,FALSE,"sensitivities (2)";#N/A,#N/A,FALSE,"sensitivities";#N/A,#N/A,FALSE,"let up 10  Mort";#N/A,#N/A,FALSE,"let up 12 Mort";#N/A,#N/A,FALSE,"Capex";#N/A,#N/A,FALSE,"Capex Cashflow (2)";#N/A,#N/A,FALSE,"Capex Cashflow (3)";#N/A,#N/A,FALSE,"House View";#N/A,#N/A,FALSE,"kpi"}</definedName>
    <definedName name="haha_1" hidden="1">{#N/A,#N/A,FALSE,"asset plan";#N/A,#N/A,FALSE,"Mgmt Report";#N/A,#N/A,FALSE,"sensitivities (2)";#N/A,#N/A,FALSE,"sensitivities";#N/A,#N/A,FALSE,"let up 10  Mort";#N/A,#N/A,FALSE,"let up 12 Mort";#N/A,#N/A,FALSE,"Capex";#N/A,#N/A,FALSE,"Capex Cashflow (2)";#N/A,#N/A,FALSE,"Capex Cashflow (3)";#N/A,#N/A,FALSE,"House View";#N/A,#N/A,FALSE,"kpi"}</definedName>
    <definedName name="hai" localSheetId="0" hidden="1">{"'Sheet1'!$L$16"}</definedName>
    <definedName name="hai" hidden="1">{"'Sheet1'!$L$16"}</definedName>
    <definedName name="halong" localSheetId="0" hidden="1">{"'Sheet1'!$L$16"}</definedName>
    <definedName name="halong" hidden="1">{"'Sheet1'!$L$16"}</definedName>
    <definedName name="han_PE" hidden="1">#REF!</definedName>
    <definedName name="hanh" localSheetId="0" hidden="1">{"'Sheet1'!$L$16"}</definedName>
    <definedName name="hanh" hidden="1">{"'Sheet1'!$L$16"}</definedName>
    <definedName name="Hạnh" localSheetId="0" hidden="1">{"'Sheet1'!$L$16"}</definedName>
    <definedName name="Hạnh" hidden="1">{"'Sheet1'!$L$16"}</definedName>
    <definedName name="Hậu" localSheetId="0" hidden="1">{"'Sheet1'!$L$16"}</definedName>
    <definedName name="Hậu" hidden="1">{"'Sheet1'!$L$16"}</definedName>
    <definedName name="hbc" localSheetId="0" hidden="1">{"'Sheet1'!$L$16"}</definedName>
    <definedName name="hbc" hidden="1">{"'Sheet1'!$L$16"}</definedName>
    <definedName name="H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HD" hidden="1">{TRUE,TRUE,-1.25,-15.5,604.5,369,FALSE,FALSE,TRUE,TRUE,0,1,83,1,38,4,5,4,TRUE,TRUE,3,TRUE,1,TRUE,75,"Swvu.inputs._.raw._.data.","ACwvu.inputs._.raw._.data.",#N/A,FALSE,FALSE,0.5,0.5,0.5,0.5,2,"&amp;F","&amp;A&amp;RPage &amp;P",FALSE,FALSE,FALSE,FALSE,1,60,#N/A,#N/A,"=R1C61:R53C89","=C1:C5",#N/A,#N/A,FALSE,FALSE,FALSE,1,600,600,FALSE,FALSE,TRUE,TRUE,TRUE}</definedName>
    <definedName name="HDB" hidden="1">#REF!</definedName>
    <definedName name="Header1" hidden="1">IF(COUNTA(#REF!)=0,0,INDEX(#REF!,MATCH(ROW(#REF!),#REF!,TRUE)))+1</definedName>
    <definedName name="Header2" hidden="1">#REF!-1 &amp; "." &amp; MAX(1,COUNTA(INDEX(#REF!,MATCH(#REF!-1,#REF!,FALSE)):#REF!))</definedName>
    <definedName name="hethongthoatnuocngoainha" hidden="1">#REF!</definedName>
    <definedName name="hf" hidden="1">#REF!</definedName>
    <definedName name="HGFD" localSheetId="0" hidden="1">{"'매출계획'!$D$2"}</definedName>
    <definedName name="HGFD" hidden="1">{"'매출계획'!$D$2"}</definedName>
    <definedName name="hghjg" localSheetId="0" hidden="1">{"'Sheet1'!$L$16"}</definedName>
    <definedName name="hghjg" hidden="1">{"'Sheet1'!$L$16"}</definedName>
    <definedName name="hglkl" localSheetId="0" hidden="1">{#N/A,#N/A,FALSE,"CCTV"}</definedName>
    <definedName name="hglkl" hidden="1">{#N/A,#N/A,FALSE,"CCTV"}</definedName>
    <definedName name="hh" localSheetId="0" hidden="1">{#N/A,#N/A,FALSE,"Summary"}</definedName>
    <definedName name="hh" hidden="1">{#N/A,#N/A,FALSE,"Summary"}</definedName>
    <definedName name="hh_1" localSheetId="0" hidden="1">{"'Sheet1'!$L$16"}</definedName>
    <definedName name="hh_1" hidden="1">{"'Sheet1'!$L$16"}</definedName>
    <definedName name="hh_1_1" localSheetId="0" hidden="1">{"'Sheet1'!$L$16"}</definedName>
    <definedName name="hh_1_1" hidden="1">{"'Sheet1'!$L$16"}</definedName>
    <definedName name="hh_1_1_1" localSheetId="0" hidden="1">{"'Sheet1'!$L$16"}</definedName>
    <definedName name="hh_1_1_1" hidden="1">{"'Sheet1'!$L$16"}</definedName>
    <definedName name="hh_1_1_2" localSheetId="0" hidden="1">{"'Sheet1'!$L$16"}</definedName>
    <definedName name="hh_1_1_2" hidden="1">{"'Sheet1'!$L$16"}</definedName>
    <definedName name="hh_1_2" localSheetId="0" hidden="1">{"'Sheet1'!$L$16"}</definedName>
    <definedName name="hh_1_2" hidden="1">{"'Sheet1'!$L$16"}</definedName>
    <definedName name="hh_1_3" localSheetId="0" hidden="1">{"'Sheet1'!$L$16"}</definedName>
    <definedName name="hh_1_3" hidden="1">{"'Sheet1'!$L$16"}</definedName>
    <definedName name="hh_2" localSheetId="0" hidden="1">{"'Sheet1'!$L$16"}</definedName>
    <definedName name="hh_2" hidden="1">{"'Sheet1'!$L$16"}</definedName>
    <definedName name="hh_2_1" localSheetId="0" hidden="1">{"'Sheet1'!$L$16"}</definedName>
    <definedName name="hh_2_1" hidden="1">{"'Sheet1'!$L$16"}</definedName>
    <definedName name="hh_2_2" localSheetId="0" hidden="1">{"'Sheet1'!$L$16"}</definedName>
    <definedName name="hh_2_2" hidden="1">{"'Sheet1'!$L$16"}</definedName>
    <definedName name="hh_3" localSheetId="0" hidden="1">{"'Sheet1'!$L$16"}</definedName>
    <definedName name="hh_3" hidden="1">{"'Sheet1'!$L$16"}</definedName>
    <definedName name="hh_4" localSheetId="0" hidden="1">{"'Sheet1'!$L$16"}</definedName>
    <definedName name="hh_4" hidden="1">{"'Sheet1'!$L$16"}</definedName>
    <definedName name="hhh" localSheetId="0" hidden="1">{#N/A,#N/A,FALSE,"Summary"}</definedName>
    <definedName name="hhh" hidden="1">{#N/A,#N/A,FALSE,"Summary"}</definedName>
    <definedName name="hhh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h" hidden="1">#REF!</definedName>
    <definedName name="hhhhh" localSheetId="0" hidden="1">{"weichwaren",#N/A,FALSE,"Liste 1";"hartwaren",#N/A,FALSE,"Liste 1";"food",#N/A,FALSE,"Liste 1";"fleisch",#N/A,FALSE,"Liste 1"}</definedName>
    <definedName name="hhhhh" hidden="1">{"weichwaren",#N/A,FALSE,"Liste 1";"hartwaren",#N/A,FALSE,"Liste 1";"food",#N/A,FALSE,"Liste 1";"fleisch",#N/A,FALSE,"Liste 1"}</definedName>
    <definedName name="hht" hidden="1">#REF!</definedName>
    <definedName name="hi" localSheetId="0" hidden="1">{"'Sheet1'!$L$16"}</definedName>
    <definedName name="hi" hidden="1">{"'Sheet1'!$L$16"}</definedName>
    <definedName name="HiddenRows" hidden="1">#REF!</definedName>
    <definedName name="hiep" localSheetId="0" hidden="1">{"'Sheet1'!$L$16"}</definedName>
    <definedName name="hiep" hidden="1">{"'Sheet1'!$L$16"}</definedName>
    <definedName name="HIEU" localSheetId="0" hidden="1">{"'Sheet1'!$L$16"}</definedName>
    <definedName name="HIEU" hidden="1">{"'Sheet1'!$L$16"}</definedName>
    <definedName name="hire" localSheetId="0" hidden="1">{#N/A,#N/A,FALSE,"Aging Summary";#N/A,#N/A,FALSE,"Ratio Analysis";#N/A,#N/A,FALSE,"Test 120 Day Accts";#N/A,#N/A,FALSE,"Tickmarks"}</definedName>
    <definedName name="hire" hidden="1">{#N/A,#N/A,FALSE,"Aging Summary";#N/A,#N/A,FALSE,"Ratio Analysis";#N/A,#N/A,FALSE,"Test 120 Day Accts";#N/A,#N/A,FALSE,"Tickmarks"}</definedName>
    <definedName name="hj" localSheetId="0" hidden="1">{#N/A,#N/A,FALSE,"Chi tiÆt"}</definedName>
    <definedName name="hj" hidden="1">{#N/A,#N/A,FALSE,"Chi tiÆt"}</definedName>
    <definedName name="hjdgfjhgdji" hidden="1">#REF!</definedName>
    <definedName name="hjf"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hjf"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hjjkl" localSheetId="0" hidden="1">{"'Sheet1'!$L$16"}</definedName>
    <definedName name="hjjkl" hidden="1">{"'Sheet1'!$L$16"}</definedName>
    <definedName name="hjjkl_1" localSheetId="0" hidden="1">{"'Sheet1'!$L$16"}</definedName>
    <definedName name="hjjkl_1" hidden="1">{"'Sheet1'!$L$16"}</definedName>
    <definedName name="hklhj" localSheetId="0" hidden="1">{"'Sheet1'!$L$16"}</definedName>
    <definedName name="hklhj" hidden="1">{"'Sheet1'!$L$16"}</definedName>
    <definedName name="HN" localSheetId="0" hidden="1">{"'매출계획'!$D$2"}</definedName>
    <definedName name="HN" hidden="1">{"'매출계획'!$D$2"}</definedName>
    <definedName name="hn._I006" localSheetId="1" hidden="1">#REF!</definedName>
    <definedName name="hn._I006" hidden="1">#REF!</definedName>
    <definedName name="hn._I018" localSheetId="1" hidden="1">#REF!</definedName>
    <definedName name="hn._I018" hidden="1">#REF!</definedName>
    <definedName name="hn._I024" localSheetId="1" hidden="1">#REF!</definedName>
    <definedName name="hn._I024" hidden="1">#REF!</definedName>
    <definedName name="hn._I028" localSheetId="1" hidden="1">#REF!</definedName>
    <definedName name="hn._I028" hidden="1">#REF!</definedName>
    <definedName name="hn._I029" localSheetId="1" hidden="1">#REF!</definedName>
    <definedName name="hn._I029" hidden="1">#REF!</definedName>
    <definedName name="hn._I030" localSheetId="1" hidden="1">#REF!</definedName>
    <definedName name="hn._I030" hidden="1">#REF!</definedName>
    <definedName name="hn._I031" localSheetId="1" hidden="1">#REF!</definedName>
    <definedName name="hn._I031" hidden="1">#REF!</definedName>
    <definedName name="hn._I044" localSheetId="1" hidden="1">#REF!</definedName>
    <definedName name="hn._I044" hidden="1">#REF!</definedName>
    <definedName name="hn._I051" localSheetId="1" hidden="1">#REF!</definedName>
    <definedName name="hn._I051" hidden="1">#REF!</definedName>
    <definedName name="hn._I059" localSheetId="1" hidden="1">#REF!</definedName>
    <definedName name="hn._I059" hidden="1">#REF!</definedName>
    <definedName name="hn._I062" localSheetId="1" hidden="1">#REF!</definedName>
    <definedName name="hn._I062" hidden="1">#REF!</definedName>
    <definedName name="hn._I070" localSheetId="1" hidden="1">#REF!</definedName>
    <definedName name="hn._I070" hidden="1">#REF!</definedName>
    <definedName name="hn._I071" localSheetId="1" hidden="1">#REF!</definedName>
    <definedName name="hn._I071" hidden="1">#REF!</definedName>
    <definedName name="hn._I075" localSheetId="1" hidden="1">#REF!</definedName>
    <definedName name="hn._I075" hidden="1">#REF!</definedName>
    <definedName name="hn._I077" localSheetId="1" hidden="1">#REF!</definedName>
    <definedName name="hn._I077" hidden="1">#REF!</definedName>
    <definedName name="hn._I083" localSheetId="1" hidden="1">#REF!</definedName>
    <definedName name="hn._I083" hidden="1">#REF!</definedName>
    <definedName name="hn._I085" localSheetId="1" hidden="1">#REF!</definedName>
    <definedName name="hn._I085" hidden="1">#REF!</definedName>
    <definedName name="hn._P001" localSheetId="1" hidden="1">#REF!</definedName>
    <definedName name="hn._P001" hidden="1">#REF!</definedName>
    <definedName name="hn._P002" localSheetId="1" hidden="1">#REF!</definedName>
    <definedName name="hn._P002" hidden="1">#REF!</definedName>
    <definedName name="hn._P004" localSheetId="1" hidden="1">#REF!</definedName>
    <definedName name="hn._P004" hidden="1">#REF!</definedName>
    <definedName name="hn._P014" localSheetId="1" hidden="1">#REF!</definedName>
    <definedName name="hn._P014" hidden="1">#REF!</definedName>
    <definedName name="hn._P016" localSheetId="1" hidden="1">#REF!</definedName>
    <definedName name="hn._P016" hidden="1">#REF!</definedName>
    <definedName name="hn._P017" localSheetId="1" hidden="1">#REF!</definedName>
    <definedName name="hn._P017" hidden="1">#REF!</definedName>
    <definedName name="hn._P017g" localSheetId="1" hidden="1">#REF!</definedName>
    <definedName name="hn._P017g" hidden="1">#REF!</definedName>
    <definedName name="hn._P021" localSheetId="1" hidden="1">#REF!</definedName>
    <definedName name="hn._P021" hidden="1">#REF!</definedName>
    <definedName name="hn._P024" localSheetId="1" hidden="1">#REF!</definedName>
    <definedName name="hn._P024" hidden="1">#REF!</definedName>
    <definedName name="hn.Add015" localSheetId="1" hidden="1">#REF!</definedName>
    <definedName name="hn.Add015" hidden="1">#REF!</definedName>
    <definedName name="hn.ConvertVal1" localSheetId="1" hidden="1">#REF!</definedName>
    <definedName name="hn.ConvertVal1" hidden="1">#REF!</definedName>
    <definedName name="hn.ConvertZero1" localSheetId="0" hidden="1">#REF!,#REF!,#REF!,#REF!,#REF!,#REF!,#REF!,#REF!,#REF!,#REF!</definedName>
    <definedName name="hn.ConvertZero1" localSheetId="1" hidden="1">#REF!,#REF!,#REF!,#REF!,#REF!,#REF!,#REF!,#REF!,#REF!,#REF!</definedName>
    <definedName name="hn.ConvertZero1" hidden="1">#REF!,#REF!,#REF!,#REF!,#REF!,#REF!,#REF!,#REF!,#REF!,#REF!</definedName>
    <definedName name="hn.ConvertZero2" localSheetId="0" hidden="1">#REF!,#REF!,#REF!,#REF!,#REF!,#REF!,#REF!,#REF!</definedName>
    <definedName name="hn.ConvertZero2" localSheetId="1" hidden="1">#REF!,#REF!,#REF!,#REF!,#REF!,#REF!,#REF!,#REF!</definedName>
    <definedName name="hn.ConvertZero2" hidden="1">#REF!,#REF!,#REF!,#REF!,#REF!,#REF!,#REF!,#REF!</definedName>
    <definedName name="hn.ConvertZero3" localSheetId="0" hidden="1">#REF!,#REF!,#REF!,#REF!,#REF!</definedName>
    <definedName name="hn.ConvertZero3" localSheetId="1" hidden="1">#REF!,#REF!,#REF!,#REF!,#REF!</definedName>
    <definedName name="hn.ConvertZero3" hidden="1">#REF!,#REF!,#REF!,#REF!,#REF!</definedName>
    <definedName name="hn.ConvertZero4" localSheetId="0" hidden="1">#REF!,#REF!,#REF!,#REF!,#REF!,#REF!,#REF!,#REF!</definedName>
    <definedName name="hn.ConvertZero4" localSheetId="1" hidden="1">#REF!,#REF!,#REF!,#REF!,#REF!,#REF!,#REF!,#REF!</definedName>
    <definedName name="hn.ConvertZero4" hidden="1">#REF!,#REF!,#REF!,#REF!,#REF!,#REF!,#REF!,#REF!</definedName>
    <definedName name="hn.ConvertZeroUnhide1" localSheetId="0" hidden="1">#REF!,#REF!,#REF!</definedName>
    <definedName name="hn.ConvertZeroUnhide1" localSheetId="1" hidden="1">#REF!,#REF!,#REF!</definedName>
    <definedName name="hn.ConvertZeroUnhide1" hidden="1">#REF!,#REF!,#REF!</definedName>
    <definedName name="hn.CopyforPR" localSheetId="0" hidden="1">#REF!</definedName>
    <definedName name="hn.CopyforPR" localSheetId="1" hidden="1">#REF!</definedName>
    <definedName name="hn.CopyforPR" hidden="1">#REF!</definedName>
    <definedName name="hn.Delete015" localSheetId="0" hidden="1">#REF!,#REF!,#REF!,#REF!</definedName>
    <definedName name="hn.Delete015" localSheetId="1" hidden="1">#REF!,#REF!,#REF!,#REF!</definedName>
    <definedName name="hn.Delete015" hidden="1">#REF!,#REF!,#REF!,#REF!</definedName>
    <definedName name="hn.domestic" localSheetId="0" hidden="1">#REF!</definedName>
    <definedName name="hn.domestic" localSheetId="1" hidden="1">#REF!</definedName>
    <definedName name="hn.domestic" hidden="1">#REF!</definedName>
    <definedName name="hn.DZ_MultByFXRates" localSheetId="0" hidden="1">#REF!,#REF!,#REF!,#REF!</definedName>
    <definedName name="hn.DZ_MultByFXRates" hidden="1">#REF!,#REF!,#REF!,#REF!</definedName>
    <definedName name="hn.ExtDb" hidden="1">FALSE</definedName>
    <definedName name="hn.FromMain" localSheetId="0" hidden="1">#REF!</definedName>
    <definedName name="hn.FromMain" localSheetId="1" hidden="1">#REF!</definedName>
    <definedName name="hn.FromMain" hidden="1">#REF!</definedName>
    <definedName name="hn.FromMain1" localSheetId="1" hidden="1">#REF!</definedName>
    <definedName name="hn.FromMain1" hidden="1">#REF!</definedName>
    <definedName name="hn.FromMain2" localSheetId="1" hidden="1">#REF!</definedName>
    <definedName name="hn.FromMain2" hidden="1">#REF!</definedName>
    <definedName name="hn.FromMain3" localSheetId="1" hidden="1">#REF!</definedName>
    <definedName name="hn.FromMain3" hidden="1">#REF!</definedName>
    <definedName name="hn.FromMain4" localSheetId="1" hidden="1">#REF!</definedName>
    <definedName name="hn.FromMain4" hidden="1">#REF!</definedName>
    <definedName name="hn.FromMain5" localSheetId="1" hidden="1">#REF!</definedName>
    <definedName name="hn.FromMain5" hidden="1">#REF!</definedName>
    <definedName name="hn.Global" localSheetId="1" hidden="1">#REF!</definedName>
    <definedName name="hn.Global" hidden="1">#REF!</definedName>
    <definedName name="hn.LTM_MultByFXRates" localSheetId="0" hidden="1">#REF!,#REF!,#REF!,#REF!,#REF!,#REF!,#REF!</definedName>
    <definedName name="hn.LTM_MultByFXRates" localSheetId="1" hidden="1">#REF!,#REF!,#REF!,#REF!,#REF!,#REF!,#REF!</definedName>
    <definedName name="hn.LTM_MultByFXRates" hidden="1">#REF!,#REF!,#REF!,#REF!,#REF!,#REF!,#REF!</definedName>
    <definedName name="hn.LTMData" localSheetId="0" hidden="1">#REF!</definedName>
    <definedName name="hn.LTMData" localSheetId="1" hidden="1">#REF!</definedName>
    <definedName name="hn.LTMData" hidden="1">#REF!</definedName>
    <definedName name="hn.ModelType" hidden="1">"DEAL"</definedName>
    <definedName name="hn.ModelVersion" hidden="1">1</definedName>
    <definedName name="hn.MultbyFXRates" localSheetId="0" hidden="1">#REF!,#REF!,#REF!,#REF!,#REF!,#REF!,#REF!</definedName>
    <definedName name="hn.MultbyFXRates" localSheetId="1" hidden="1">#REF!,#REF!,#REF!,#REF!,#REF!,#REF!,#REF!</definedName>
    <definedName name="hn.MultbyFXRates" hidden="1">#REF!,#REF!,#REF!,#REF!,#REF!,#REF!,#REF!</definedName>
    <definedName name="hn.MultByFXRates1" localSheetId="0" hidden="1">#REF!,#REF!,#REF!,#REF!,#REF!</definedName>
    <definedName name="hn.MultByFXRates1" localSheetId="1" hidden="1">#REF!,#REF!,#REF!,#REF!,#REF!</definedName>
    <definedName name="hn.MultByFXRates1" hidden="1">#REF!,#REF!,#REF!,#REF!,#REF!</definedName>
    <definedName name="hn.MultByFXRates2" localSheetId="1" hidden="1">#REF!,#REF!,#REF!,#REF!,#REF!</definedName>
    <definedName name="hn.MultByFXRates2" hidden="1">#REF!,#REF!,#REF!,#REF!,#REF!</definedName>
    <definedName name="hn.MultByFXRates3" localSheetId="1" hidden="1">#REF!,#REF!,#REF!,#REF!,#REF!</definedName>
    <definedName name="hn.MultByFXRates3" hidden="1">#REF!,#REF!,#REF!,#REF!,#REF!</definedName>
    <definedName name="hn.MultbyFxrates4" localSheetId="0" hidden="1">#REF!,#REF!,#REF!,#REF!,#REF!,#REF!,#REF!</definedName>
    <definedName name="hn.MultbyFxrates4" localSheetId="1" hidden="1">#REF!,#REF!,#REF!,#REF!,#REF!,#REF!,#REF!</definedName>
    <definedName name="hn.MultbyFxrates4" hidden="1">#REF!,#REF!,#REF!,#REF!,#REF!,#REF!,#REF!</definedName>
    <definedName name="hn.multbyfxrates5" localSheetId="0" hidden="1">#REF!,#REF!,#REF!,#REF!,#REF!</definedName>
    <definedName name="hn.multbyfxrates5" localSheetId="1" hidden="1">#REF!,#REF!,#REF!,#REF!,#REF!</definedName>
    <definedName name="hn.multbyfxrates5" hidden="1">#REF!,#REF!,#REF!,#REF!,#REF!</definedName>
    <definedName name="hn.multbyfxrates6" localSheetId="1" hidden="1">#REF!,#REF!,#REF!,#REF!,#REF!</definedName>
    <definedName name="hn.multbyfxrates6" hidden="1">#REF!,#REF!,#REF!,#REF!,#REF!</definedName>
    <definedName name="hn.multbyfxrates7" localSheetId="1" hidden="1">#REF!,#REF!,#REF!,#REF!,#REF!</definedName>
    <definedName name="hn.multbyfxrates7" hidden="1">#REF!,#REF!,#REF!,#REF!,#REF!</definedName>
    <definedName name="hn.MultByFXRatesBot1" localSheetId="0" hidden="1">#REF!,#REF!,#REF!,#REF!,#REF!,#REF!,#REF!,#REF!,#REF!,#REF!,#REF!,#REF!</definedName>
    <definedName name="hn.MultByFXRatesBot1" localSheetId="1" hidden="1">#REF!,#REF!,#REF!,#REF!,#REF!,#REF!,#REF!,#REF!,#REF!,#REF!,#REF!,#REF!</definedName>
    <definedName name="hn.MultByFXRatesBot1" hidden="1">#REF!,#REF!,#REF!,#REF!,#REF!,#REF!,#REF!,#REF!,#REF!,#REF!,#REF!,#REF!</definedName>
    <definedName name="hn.MultByFXRatesBot2" localSheetId="1" hidden="1">#REF!,#REF!,#REF!,#REF!,#REF!,#REF!,#REF!,#REF!,#REF!,#REF!,#REF!,#REF!</definedName>
    <definedName name="hn.MultByFXRatesBot2" hidden="1">#REF!,#REF!,#REF!,#REF!,#REF!,#REF!,#REF!,#REF!,#REF!,#REF!,#REF!,#REF!</definedName>
    <definedName name="hn.MultByFXRatesBot3" localSheetId="1" hidden="1">#REF!,#REF!,#REF!,#REF!,#REF!,#REF!,#REF!,#REF!,#REF!,#REF!,#REF!,#REF!</definedName>
    <definedName name="hn.MultByFXRatesBot3" hidden="1">#REF!,#REF!,#REF!,#REF!,#REF!,#REF!,#REF!,#REF!,#REF!,#REF!,#REF!,#REF!</definedName>
    <definedName name="hn.MultByFXRatesBot4" localSheetId="0" hidden="1">#REF!,#REF!,#REF!,#REF!,#REF!,#REF!,#REF!,#REF!,#REF!,#REF!,#REF!,#REF!,#REF!</definedName>
    <definedName name="hn.MultByFXRatesBot4" localSheetId="1" hidden="1">#REF!,#REF!,#REF!,#REF!,#REF!,#REF!,#REF!,#REF!,#REF!,#REF!,#REF!,#REF!,#REF!</definedName>
    <definedName name="hn.MultByFXRatesBot4" hidden="1">#REF!,#REF!,#REF!,#REF!,#REF!,#REF!,#REF!,#REF!,#REF!,#REF!,#REF!,#REF!,#REF!</definedName>
    <definedName name="hn.MultByFXRatesBot5" localSheetId="0" hidden="1">#REF!,#REF!,#REF!,#REF!,#REF!,#REF!,#REF!,#REF!,#REF!,#REF!,#REF!</definedName>
    <definedName name="hn.MultByFXRatesBot5" localSheetId="1" hidden="1">#REF!,#REF!,#REF!,#REF!,#REF!,#REF!,#REF!,#REF!,#REF!,#REF!,#REF!</definedName>
    <definedName name="hn.MultByFXRatesBot5" hidden="1">#REF!,#REF!,#REF!,#REF!,#REF!,#REF!,#REF!,#REF!,#REF!,#REF!,#REF!</definedName>
    <definedName name="hn.MultByFXRatesBot6" localSheetId="1" hidden="1">#REF!,#REF!,#REF!,#REF!,#REF!,#REF!,#REF!,#REF!,#REF!,#REF!,#REF!</definedName>
    <definedName name="hn.MultByFXRatesBot6" hidden="1">#REF!,#REF!,#REF!,#REF!,#REF!,#REF!,#REF!,#REF!,#REF!,#REF!,#REF!</definedName>
    <definedName name="hn.MultByFXRatesBot7" localSheetId="1" hidden="1">#REF!,#REF!,#REF!,#REF!,#REF!,#REF!,#REF!,#REF!,#REF!,#REF!,#REF!</definedName>
    <definedName name="hn.MultByFXRatesBot7" hidden="1">#REF!,#REF!,#REF!,#REF!,#REF!,#REF!,#REF!,#REF!,#REF!,#REF!,#REF!</definedName>
    <definedName name="hn.MultByFXRatesTop1" localSheetId="0" hidden="1">#REF!,#REF!,#REF!,#REF!,#REF!,#REF!,#REF!,#REF!,#REF!,#REF!,#REF!,#REF!</definedName>
    <definedName name="hn.MultByFXRatesTop1" localSheetId="1" hidden="1">#REF!,#REF!,#REF!,#REF!,#REF!,#REF!,#REF!,#REF!,#REF!,#REF!,#REF!,#REF!</definedName>
    <definedName name="hn.MultByFXRatesTop1" hidden="1">#REF!,#REF!,#REF!,#REF!,#REF!,#REF!,#REF!,#REF!,#REF!,#REF!,#REF!,#REF!</definedName>
    <definedName name="hn.MultByFXRatesTop2" localSheetId="0" hidden="1">#REF!,#REF!,#REF!,#REF!,#REF!,#REF!,#REF!,#REF!,#REF!,#REF!,#REF!,#REF!,#REF!,#REF!,#REF!</definedName>
    <definedName name="hn.MultByFXRatesTop2" localSheetId="1" hidden="1">#REF!,#REF!,#REF!,#REF!,#REF!,#REF!,#REF!,#REF!,#REF!,#REF!,#REF!,#REF!,#REF!,#REF!,#REF!</definedName>
    <definedName name="hn.MultByFXRatesTop2" hidden="1">#REF!,#REF!,#REF!,#REF!,#REF!,#REF!,#REF!,#REF!,#REF!,#REF!,#REF!,#REF!,#REF!,#REF!,#REF!</definedName>
    <definedName name="hn.MultByFXRatesTop3" localSheetId="1" hidden="1">#REF!,#REF!,#REF!,#REF!,#REF!,#REF!,#REF!,#REF!,#REF!,#REF!,#REF!,#REF!,#REF!,#REF!,#REF!</definedName>
    <definedName name="hn.MultByFXRatesTop3" hidden="1">#REF!,#REF!,#REF!,#REF!,#REF!,#REF!,#REF!,#REF!,#REF!,#REF!,#REF!,#REF!,#REF!,#REF!,#REF!</definedName>
    <definedName name="hn.MultByFXRatesTop4" localSheetId="1" hidden="1">#REF!,#REF!,#REF!,#REF!,#REF!,#REF!,#REF!,#REF!,#REF!,#REF!,#REF!,#REF!,#REF!,#REF!,#REF!</definedName>
    <definedName name="hn.MultByFXRatesTop4" hidden="1">#REF!,#REF!,#REF!,#REF!,#REF!,#REF!,#REF!,#REF!,#REF!,#REF!,#REF!,#REF!,#REF!,#REF!,#REF!</definedName>
    <definedName name="hn.MultByFXRatesTop5" localSheetId="0" hidden="1">#REF!,#REF!,#REF!,#REF!,#REF!,#REF!,#REF!,#REF!,#REF!,#REF!,#REF!,#REF!</definedName>
    <definedName name="hn.MultByFXRatesTop5" localSheetId="1" hidden="1">#REF!,#REF!,#REF!,#REF!,#REF!,#REF!,#REF!,#REF!,#REF!,#REF!,#REF!,#REF!</definedName>
    <definedName name="hn.MultByFXRatesTop5" hidden="1">#REF!,#REF!,#REF!,#REF!,#REF!,#REF!,#REF!,#REF!,#REF!,#REF!,#REF!,#REF!</definedName>
    <definedName name="hn.MultByFXRatesTop6" localSheetId="0" hidden="1">#REF!,#REF!,#REF!,#REF!,#REF!,#REF!,#REF!,#REF!,#REF!,#REF!,#REF!,#REF!,#REF!,#REF!,#REF!</definedName>
    <definedName name="hn.MultByFXRatesTop6" localSheetId="1" hidden="1">#REF!,#REF!,#REF!,#REF!,#REF!,#REF!,#REF!,#REF!,#REF!,#REF!,#REF!,#REF!,#REF!,#REF!,#REF!</definedName>
    <definedName name="hn.MultByFXRatesTop6" hidden="1">#REF!,#REF!,#REF!,#REF!,#REF!,#REF!,#REF!,#REF!,#REF!,#REF!,#REF!,#REF!,#REF!,#REF!,#REF!</definedName>
    <definedName name="hn.MultByFXRatesTop7" localSheetId="1" hidden="1">#REF!,#REF!,#REF!,#REF!,#REF!,#REF!,#REF!,#REF!,#REF!,#REF!,#REF!,#REF!,#REF!,#REF!,#REF!</definedName>
    <definedName name="hn.MultByFXRatesTop7" hidden="1">#REF!,#REF!,#REF!,#REF!,#REF!,#REF!,#REF!,#REF!,#REF!,#REF!,#REF!,#REF!,#REF!,#REF!,#REF!</definedName>
    <definedName name="hn.NoUpload" hidden="1">0</definedName>
    <definedName name="hn.ParityCheck" localSheetId="0" hidden="1">#REF!</definedName>
    <definedName name="hn.ParityCheck" localSheetId="1" hidden="1">#REF!</definedName>
    <definedName name="hn.ParityCheck" hidden="1">#REF!</definedName>
    <definedName name="hn.PrivateLTMYear" localSheetId="1" hidden="1">#REF!</definedName>
    <definedName name="hn.PrivateLTMYear" hidden="1">#REF!</definedName>
    <definedName name="hn.USLast" localSheetId="1" hidden="1">#REF!</definedName>
    <definedName name="hn.USLast" hidden="1">#REF!</definedName>
    <definedName name="hn.YearLabel" localSheetId="1" hidden="1">#REF!</definedName>
    <definedName name="hn.YearLabel" hidden="1">#REF!</definedName>
    <definedName name="hnu"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nu"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hoangthiviet" localSheetId="0" hidden="1">{"'Sheet1'!$L$16"}</definedName>
    <definedName name="hoangthiviet" hidden="1">{"'Sheet1'!$L$16"}</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LD" localSheetId="0">#REF!</definedName>
    <definedName name="HOLD">#REF!</definedName>
    <definedName name="HOUY" localSheetId="0" hidden="1">{#N/A,#N/A,FALSE,"CCTV"}</definedName>
    <definedName name="HOUY" hidden="1">{#N/A,#N/A,FALSE,"CCTV"}</definedName>
    <definedName name="HP" localSheetId="0" hidden="1">{#N/A,#N/A,FALSE,"Aging Summary";#N/A,#N/A,FALSE,"Ratio Analysis";#N/A,#N/A,FALSE,"Test 120 Day Accts";#N/A,#N/A,FALSE,"Tickmarks"}</definedName>
    <definedName name="HP" hidden="1">{#N/A,#N/A,FALSE,"Aging Summary";#N/A,#N/A,FALSE,"Ratio Analysis";#N/A,#N/A,FALSE,"Test 120 Day Accts";#N/A,#N/A,FALSE,"Tickmarks"}</definedName>
    <definedName name="hq" localSheetId="0" hidden="1">{"'Sheet1'!$L$16"}</definedName>
    <definedName name="hq" hidden="1">{"'Sheet1'!$L$16"}</definedName>
    <definedName name="HRF" localSheetId="0" hidden="1">{"'매출계획'!$D$2"}</definedName>
    <definedName name="HRF" hidden="1">{"'매출계획'!$D$2"}</definedName>
    <definedName name="hrgjh" localSheetId="0" hidden="1">{"'Sheet1'!$L$16"}</definedName>
    <definedName name="hrgjh" hidden="1">{"'Sheet1'!$L$16"}</definedName>
    <definedName name="HSBC" hidden="1">#REF!</definedName>
    <definedName name="hsvgr7tvgb" localSheetId="0" hidden="1">{"'Sheet1'!$L$16"}</definedName>
    <definedName name="hsvgr7tvgb" hidden="1">{"'Sheet1'!$L$16"}</definedName>
    <definedName name="htg" localSheetId="0" hidden="1">{#N/A,#N/A,TRUE,"BT M200 da 10x20"}</definedName>
    <definedName name="htg" hidden="1">{#N/A,#N/A,TRUE,"BT M200 da 10x20"}</definedName>
    <definedName name="HTML_CodePage" hidden="1">950</definedName>
    <definedName name="HTML_Control" localSheetId="0" hidden="1">{"'Sheet1'!$L$16"}</definedName>
    <definedName name="HTML_Control" hidden="1">{"'Sheet1'!$L$16"}</definedName>
    <definedName name="HTML_Control_1" localSheetId="0" hidden="1">{"'Sheet1'!$L$16"}</definedName>
    <definedName name="HTML_Control_1" hidden="1">{"'Sheet1'!$L$16"}</definedName>
    <definedName name="HTML_Control_1_1" localSheetId="0" hidden="1">{"'Sheet1'!$L$16"}</definedName>
    <definedName name="HTML_Control_1_1" hidden="1">{"'Sheet1'!$L$16"}</definedName>
    <definedName name="HTML_Control_1_1_1" localSheetId="0" hidden="1">{"'Sheet1'!$L$16"}</definedName>
    <definedName name="HTML_Control_1_1_1" hidden="1">{"'Sheet1'!$L$16"}</definedName>
    <definedName name="HTML_Control_1_1_1_1" localSheetId="0" hidden="1">{"'Sheet1'!$L$16"}</definedName>
    <definedName name="HTML_Control_1_1_1_1" hidden="1">{"'Sheet1'!$L$16"}</definedName>
    <definedName name="HTML_Control_1_1_1_1_1" localSheetId="0" hidden="1">{"'Sheet1'!$L$16"}</definedName>
    <definedName name="HTML_Control_1_1_1_1_1" hidden="1">{"'Sheet1'!$L$16"}</definedName>
    <definedName name="HTML_Control_1_1_1_1_2" localSheetId="0" hidden="1">{"'Sheet1'!$L$16"}</definedName>
    <definedName name="HTML_Control_1_1_1_1_2" hidden="1">{"'Sheet1'!$L$16"}</definedName>
    <definedName name="HTML_Control_1_1_1_2" localSheetId="0" hidden="1">{"'Sheet1'!$L$16"}</definedName>
    <definedName name="HTML_Control_1_1_1_2" hidden="1">{"'Sheet1'!$L$16"}</definedName>
    <definedName name="HTML_Control_1_1_1_3" localSheetId="0" hidden="1">{"'Sheet1'!$L$16"}</definedName>
    <definedName name="HTML_Control_1_1_1_3" hidden="1">{"'Sheet1'!$L$16"}</definedName>
    <definedName name="HTML_Control_1_1_2" localSheetId="0" hidden="1">{"'Sheet1'!$L$16"}</definedName>
    <definedName name="HTML_Control_1_1_2" hidden="1">{"'Sheet1'!$L$16"}</definedName>
    <definedName name="HTML_Control_1_1_2_1" localSheetId="0" hidden="1">{"'Sheet1'!$L$16"}</definedName>
    <definedName name="HTML_Control_1_1_2_1" hidden="1">{"'Sheet1'!$L$16"}</definedName>
    <definedName name="HTML_Control_1_1_2_2" localSheetId="0" hidden="1">{"'Sheet1'!$L$16"}</definedName>
    <definedName name="HTML_Control_1_1_2_2" hidden="1">{"'Sheet1'!$L$16"}</definedName>
    <definedName name="HTML_Control_1_1_3" localSheetId="0" hidden="1">{"'Sheet1'!$L$16"}</definedName>
    <definedName name="HTML_Control_1_1_3" hidden="1">{"'Sheet1'!$L$16"}</definedName>
    <definedName name="HTML_Control_1_1_3_1" localSheetId="0" hidden="1">{"'Sheet1'!$L$16"}</definedName>
    <definedName name="HTML_Control_1_1_3_1" hidden="1">{"'Sheet1'!$L$16"}</definedName>
    <definedName name="HTML_Control_1_1_3_2" localSheetId="0" hidden="1">{"'Sheet1'!$L$16"}</definedName>
    <definedName name="HTML_Control_1_1_3_2" hidden="1">{"'Sheet1'!$L$16"}</definedName>
    <definedName name="HTML_Control_1_1_4" localSheetId="0" hidden="1">{"'Sheet1'!$L$16"}</definedName>
    <definedName name="HTML_Control_1_1_4" hidden="1">{"'Sheet1'!$L$16"}</definedName>
    <definedName name="HTML_Control_1_1_5" localSheetId="0" hidden="1">{"'Sheet1'!$L$16"}</definedName>
    <definedName name="HTML_Control_1_1_5" hidden="1">{"'Sheet1'!$L$16"}</definedName>
    <definedName name="HTML_Control_1_2" localSheetId="0" hidden="1">{"'Sheet1'!$L$16"}</definedName>
    <definedName name="HTML_Control_1_2" hidden="1">{"'Sheet1'!$L$16"}</definedName>
    <definedName name="HTML_Control_1_2_1" localSheetId="0" hidden="1">{"'Sheet1'!$L$16"}</definedName>
    <definedName name="HTML_Control_1_2_1" hidden="1">{"'Sheet1'!$L$16"}</definedName>
    <definedName name="HTML_Control_1_2_2" localSheetId="0" hidden="1">{"'Sheet1'!$L$16"}</definedName>
    <definedName name="HTML_Control_1_2_2" hidden="1">{"'Sheet1'!$L$16"}</definedName>
    <definedName name="HTML_Control_1_3" localSheetId="0" hidden="1">{"'Sheet1'!$L$16"}</definedName>
    <definedName name="HTML_Control_1_3" hidden="1">{"'Sheet1'!$L$16"}</definedName>
    <definedName name="HTML_Control_1_3_1" localSheetId="0" hidden="1">{"'Sheet1'!$L$16"}</definedName>
    <definedName name="HTML_Control_1_3_1" hidden="1">{"'Sheet1'!$L$16"}</definedName>
    <definedName name="HTML_Control_1_3_2" localSheetId="0" hidden="1">{"'Sheet1'!$L$16"}</definedName>
    <definedName name="HTML_Control_1_3_2" hidden="1">{"'Sheet1'!$L$16"}</definedName>
    <definedName name="HTML_Control_1_4" localSheetId="0" hidden="1">{"'Sheet1'!$L$16"}</definedName>
    <definedName name="HTML_Control_1_4" hidden="1">{"'Sheet1'!$L$16"}</definedName>
    <definedName name="HTML_Control_1_5" localSheetId="0" hidden="1">{"'Sheet1'!$L$16"}</definedName>
    <definedName name="HTML_Control_1_5" hidden="1">{"'Sheet1'!$L$16"}</definedName>
    <definedName name="HTML_Control_2" localSheetId="0" hidden="1">{"'Sheet1'!$L$16"}</definedName>
    <definedName name="HTML_Control_2" hidden="1">{"'Sheet1'!$L$16"}</definedName>
    <definedName name="HTML_Control_2_1" localSheetId="0" hidden="1">{"'Sheet1'!$L$16"}</definedName>
    <definedName name="HTML_Control_2_1" hidden="1">{"'Sheet1'!$L$16"}</definedName>
    <definedName name="HTML_Control_2_2" localSheetId="0" hidden="1">{"'Sheet1'!$L$16"}</definedName>
    <definedName name="HTML_Control_2_2" hidden="1">{"'Sheet1'!$L$16"}</definedName>
    <definedName name="HTML_Control_3" localSheetId="0" hidden="1">{"'Sheet1'!$L$16"}</definedName>
    <definedName name="HTML_Control_3" hidden="1">{"'Sheet1'!$L$16"}</definedName>
    <definedName name="HTML_Control_3_1" localSheetId="0" hidden="1">{"'Sheet1'!$L$16"}</definedName>
    <definedName name="HTML_Control_3_1" hidden="1">{"'Sheet1'!$L$16"}</definedName>
    <definedName name="HTML_Control_3_2" localSheetId="0" hidden="1">{"'Sheet1'!$L$16"}</definedName>
    <definedName name="HTML_Control_3_2" hidden="1">{"'Sheet1'!$L$16"}</definedName>
    <definedName name="HTML_Control_4" localSheetId="0" hidden="1">{"'Sheet1'!$L$16"}</definedName>
    <definedName name="HTML_Control_4" hidden="1">{"'Sheet1'!$L$16"}</definedName>
    <definedName name="HTML_Control_4_1" localSheetId="0" hidden="1">{"'Sheet1'!$L$16"}</definedName>
    <definedName name="HTML_Control_4_1" hidden="1">{"'Sheet1'!$L$16"}</definedName>
    <definedName name="HTML_Control_4_2" localSheetId="0" hidden="1">{"'Sheet1'!$L$16"}</definedName>
    <definedName name="HTML_Control_4_2" hidden="1">{"'Sheet1'!$L$16"}</definedName>
    <definedName name="HTML_Control_5" localSheetId="0" hidden="1">{"'Sheet1'!$L$16"}</definedName>
    <definedName name="HTML_Control_5" hidden="1">{"'Sheet1'!$L$16"}</definedName>
    <definedName name="HTML_Control_5_1" localSheetId="0" hidden="1">{"'Sheet1'!$L$16"}</definedName>
    <definedName name="HTML_Control_5_1" hidden="1">{"'Sheet1'!$L$16"}</definedName>
    <definedName name="HTML_Control_5_2" localSheetId="0" hidden="1">{"'Sheet1'!$L$16"}</definedName>
    <definedName name="HTML_Control_5_2"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PathFileMac" hidden="1">"Macintosh HD:HomePageStuff:New_Home_Page:datafile:ctryprem.html"</definedName>
    <definedName name="HTML_Title" hidden="1">"00Q3961-SUM"</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"C:\Irasia\mactopc\firstpachk\webpages\page 58 p and l 0713b.htm"</definedName>
    <definedName name="HTML2_2" hidden="1">-4146</definedName>
    <definedName name="HTML2_3" hidden="1">"C:\Irasia\mactopc\firstpachk\webpages\page 58 p and l 0713.htm"</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1</definedName>
    <definedName name="hu" localSheetId="0" hidden="1">{"'Sheet1'!$L$16"}</definedName>
    <definedName name="hu" hidden="1">{"'Sheet1'!$L$16"}</definedName>
    <definedName name="huh" localSheetId="0" hidden="1">{#N/A,#N/A,FALSE,"Assumptions";#N/A,#N/A,FALSE,"Impact Assumptions";#N/A,#N/A,FALSE,"10-Yr - detail";#N/A,#N/A,FALSE,"1,5,10 yr comp";#N/A,#N/A,FALSE,"Lse-Exp.";#N/A,#N/A,FALSE,"Rent Roll";#N/A,#N/A,FALSE,"Historical (2)";#N/A,#N/A,FALSE,"RET's";#N/A,#N/A,FALSE,"Lease Rollover"}</definedName>
    <definedName name="huh" hidden="1">{#N/A,#N/A,FALSE,"Assumptions";#N/A,#N/A,FALSE,"Impact Assumptions";#N/A,#N/A,FALSE,"10-Yr - detail";#N/A,#N/A,FALSE,"1,5,10 yr comp";#N/A,#N/A,FALSE,"Lse-Exp.";#N/A,#N/A,FALSE,"Rent Roll";#N/A,#N/A,FALSE,"Historical (2)";#N/A,#N/A,FALSE,"RET's";#N/A,#N/A,FALSE,"Lease Rollover"}</definedName>
    <definedName name="hui" localSheetId="0" hidden="1">{#N/A,#N/A,FALSE,"Assump2";#N/A,#N/A,FALSE,"Income2";#N/A,#N/A,FALSE,"Balance2";#N/A,#N/A,FALSE,"DCF Filter";#N/A,#N/A,FALSE,"Trans Assump2";#N/A,#N/A,FALSE,"Combined Income2";#N/A,#N/A,FALSE,"Combined Balance2"}</definedName>
    <definedName name="hui" hidden="1">{#N/A,#N/A,FALSE,"Assump2";#N/A,#N/A,FALSE,"Income2";#N/A,#N/A,FALSE,"Balance2";#N/A,#N/A,FALSE,"DCF Filter";#N/A,#N/A,FALSE,"Trans Assump2";#N/A,#N/A,FALSE,"Combined Income2";#N/A,#N/A,FALSE,"Combined Balance2"}</definedName>
    <definedName name="hun"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u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ung" localSheetId="0" hidden="1">{"'Sheet1'!$L$16"}</definedName>
    <definedName name="hung" hidden="1">{"'Sheet1'!$L$16"}</definedName>
    <definedName name="huong" localSheetId="0" hidden="1">{"'Sheet1'!$L$16"}</definedName>
    <definedName name="huong" hidden="1">{"'Sheet1'!$L$16"}</definedName>
    <definedName name="huy" localSheetId="0" hidden="1">{"'Sheet1'!$L$16"}</definedName>
    <definedName name="huy" hidden="1">{"'Sheet1'!$L$16"}</definedName>
    <definedName name="huy_1" localSheetId="0" hidden="1">{"'Sheet1'!$L$16"}</definedName>
    <definedName name="huy_1" hidden="1">{"'Sheet1'!$L$16"}</definedName>
    <definedName name="huy_1_1" localSheetId="0" hidden="1">{"'Sheet1'!$L$16"}</definedName>
    <definedName name="huy_1_1" hidden="1">{"'Sheet1'!$L$16"}</definedName>
    <definedName name="huy_1_1_1" localSheetId="0" hidden="1">{"'Sheet1'!$L$16"}</definedName>
    <definedName name="huy_1_1_1" hidden="1">{"'Sheet1'!$L$16"}</definedName>
    <definedName name="huy_1_1_1_1" localSheetId="0" hidden="1">{"'Sheet1'!$L$16"}</definedName>
    <definedName name="huy_1_1_1_1" hidden="1">{"'Sheet1'!$L$16"}</definedName>
    <definedName name="huy_1_1_1_1_1" localSheetId="0" hidden="1">{"'Sheet1'!$L$16"}</definedName>
    <definedName name="huy_1_1_1_1_1" hidden="1">{"'Sheet1'!$L$16"}</definedName>
    <definedName name="huy_1_1_1_1_2" localSheetId="0" hidden="1">{"'Sheet1'!$L$16"}</definedName>
    <definedName name="huy_1_1_1_1_2" hidden="1">{"'Sheet1'!$L$16"}</definedName>
    <definedName name="huy_1_1_1_2" localSheetId="0" hidden="1">{"'Sheet1'!$L$16"}</definedName>
    <definedName name="huy_1_1_1_2" hidden="1">{"'Sheet1'!$L$16"}</definedName>
    <definedName name="huy_1_1_1_3" localSheetId="0" hidden="1">{"'Sheet1'!$L$16"}</definedName>
    <definedName name="huy_1_1_1_3" hidden="1">{"'Sheet1'!$L$16"}</definedName>
    <definedName name="huy_1_1_2" localSheetId="0" hidden="1">{"'Sheet1'!$L$16"}</definedName>
    <definedName name="huy_1_1_2" hidden="1">{"'Sheet1'!$L$16"}</definedName>
    <definedName name="huy_1_1_2_1" localSheetId="0" hidden="1">{"'Sheet1'!$L$16"}</definedName>
    <definedName name="huy_1_1_2_1" hidden="1">{"'Sheet1'!$L$16"}</definedName>
    <definedName name="huy_1_1_2_2" localSheetId="0" hidden="1">{"'Sheet1'!$L$16"}</definedName>
    <definedName name="huy_1_1_2_2" hidden="1">{"'Sheet1'!$L$16"}</definedName>
    <definedName name="huy_1_1_3" localSheetId="0" hidden="1">{"'Sheet1'!$L$16"}</definedName>
    <definedName name="huy_1_1_3" hidden="1">{"'Sheet1'!$L$16"}</definedName>
    <definedName name="huy_1_1_3_1" localSheetId="0" hidden="1">{"'Sheet1'!$L$16"}</definedName>
    <definedName name="huy_1_1_3_1" hidden="1">{"'Sheet1'!$L$16"}</definedName>
    <definedName name="huy_1_1_3_2" localSheetId="0" hidden="1">{"'Sheet1'!$L$16"}</definedName>
    <definedName name="huy_1_1_3_2" hidden="1">{"'Sheet1'!$L$16"}</definedName>
    <definedName name="huy_1_1_4" localSheetId="0" hidden="1">{"'Sheet1'!$L$16"}</definedName>
    <definedName name="huy_1_1_4" hidden="1">{"'Sheet1'!$L$16"}</definedName>
    <definedName name="huy_1_1_5" localSheetId="0" hidden="1">{"'Sheet1'!$L$16"}</definedName>
    <definedName name="huy_1_1_5" hidden="1">{"'Sheet1'!$L$16"}</definedName>
    <definedName name="huy_1_2" localSheetId="0" hidden="1">{"'Sheet1'!$L$16"}</definedName>
    <definedName name="huy_1_2" hidden="1">{"'Sheet1'!$L$16"}</definedName>
    <definedName name="huy_1_2_1" localSheetId="0" hidden="1">{"'Sheet1'!$L$16"}</definedName>
    <definedName name="huy_1_2_1" hidden="1">{"'Sheet1'!$L$16"}</definedName>
    <definedName name="huy_1_2_2" localSheetId="0" hidden="1">{"'Sheet1'!$L$16"}</definedName>
    <definedName name="huy_1_2_2" hidden="1">{"'Sheet1'!$L$16"}</definedName>
    <definedName name="huy_1_3" localSheetId="0" hidden="1">{"'Sheet1'!$L$16"}</definedName>
    <definedName name="huy_1_3" hidden="1">{"'Sheet1'!$L$16"}</definedName>
    <definedName name="huy_1_3_1" localSheetId="0" hidden="1">{"'Sheet1'!$L$16"}</definedName>
    <definedName name="huy_1_3_1" hidden="1">{"'Sheet1'!$L$16"}</definedName>
    <definedName name="huy_1_3_2" localSheetId="0" hidden="1">{"'Sheet1'!$L$16"}</definedName>
    <definedName name="huy_1_3_2" hidden="1">{"'Sheet1'!$L$16"}</definedName>
    <definedName name="huy_1_4" localSheetId="0" hidden="1">{"'Sheet1'!$L$16"}</definedName>
    <definedName name="huy_1_4" hidden="1">{"'Sheet1'!$L$16"}</definedName>
    <definedName name="huy_1_5" localSheetId="0" hidden="1">{"'Sheet1'!$L$16"}</definedName>
    <definedName name="huy_1_5" hidden="1">{"'Sheet1'!$L$16"}</definedName>
    <definedName name="huy_2" localSheetId="0" hidden="1">{"'Sheet1'!$L$16"}</definedName>
    <definedName name="huy_2" hidden="1">{"'Sheet1'!$L$16"}</definedName>
    <definedName name="huy_2_1" localSheetId="0" hidden="1">{"'Sheet1'!$L$16"}</definedName>
    <definedName name="huy_2_1" hidden="1">{"'Sheet1'!$L$16"}</definedName>
    <definedName name="huy_2_2" localSheetId="0" hidden="1">{"'Sheet1'!$L$16"}</definedName>
    <definedName name="huy_2_2" hidden="1">{"'Sheet1'!$L$16"}</definedName>
    <definedName name="huy_3" localSheetId="0" hidden="1">{"'Sheet1'!$L$16"}</definedName>
    <definedName name="huy_3" hidden="1">{"'Sheet1'!$L$16"}</definedName>
    <definedName name="huy_3_1" localSheetId="0" hidden="1">{"'Sheet1'!$L$16"}</definedName>
    <definedName name="huy_3_1" hidden="1">{"'Sheet1'!$L$16"}</definedName>
    <definedName name="huy_3_2" localSheetId="0" hidden="1">{"'Sheet1'!$L$16"}</definedName>
    <definedName name="huy_3_2" hidden="1">{"'Sheet1'!$L$16"}</definedName>
    <definedName name="huy_4" localSheetId="0" hidden="1">{"'Sheet1'!$L$16"}</definedName>
    <definedName name="huy_4" hidden="1">{"'Sheet1'!$L$16"}</definedName>
    <definedName name="huy_4_1" localSheetId="0" hidden="1">{"'Sheet1'!$L$16"}</definedName>
    <definedName name="huy_4_1" hidden="1">{"'Sheet1'!$L$16"}</definedName>
    <definedName name="huy_4_2" localSheetId="0" hidden="1">{"'Sheet1'!$L$16"}</definedName>
    <definedName name="huy_4_2" hidden="1">{"'Sheet1'!$L$16"}</definedName>
    <definedName name="huy_5" localSheetId="0" hidden="1">{"'Sheet1'!$L$16"}</definedName>
    <definedName name="huy_5" hidden="1">{"'Sheet1'!$L$16"}</definedName>
    <definedName name="huy_5_1" localSheetId="0" hidden="1">{"'Sheet1'!$L$16"}</definedName>
    <definedName name="huy_5_1" hidden="1">{"'Sheet1'!$L$16"}</definedName>
    <definedName name="huy_5_2" localSheetId="0" hidden="1">{"'Sheet1'!$L$16"}</definedName>
    <definedName name="huy_5_2" hidden="1">{"'Sheet1'!$L$16"}</definedName>
    <definedName name="huye" localSheetId="0" hidden="1">{"'Sheet1'!$L$16"}</definedName>
    <definedName name="huye" hidden="1">{"'Sheet1'!$L$16"}</definedName>
    <definedName name="I" localSheetId="0" hidden="1">{"'매출계획'!$D$2"}</definedName>
    <definedName name="I" hidden="1">{"'매출계획'!$D$2"}</definedName>
    <definedName name="ierj" localSheetId="0" hidden="1">{"weichwaren",#N/A,FALSE,"Liste 1";"hartwaren",#N/A,FALSE,"Liste 1";"food",#N/A,FALSE,"Liste 1";"fleisch",#N/A,FALSE,"Liste 1"}</definedName>
    <definedName name="ierj" hidden="1">{"weichwaren",#N/A,FALSE,"Liste 1";"hartwaren",#N/A,FALSE,"Liste 1";"food",#N/A,FALSE,"Liste 1";"fleisch",#N/A,FALSE,"Liste 1"}</definedName>
    <definedName name="III" localSheetId="0" hidden="1">{"'매출계획'!$D$2"}</definedName>
    <definedName name="III" hidden="1">{"'매출계획'!$D$2"}</definedName>
    <definedName name="IIII" localSheetId="0" hidden="1">{"'매출계획'!$D$2"}</definedName>
    <definedName name="IIII" hidden="1">{"'매출계획'!$D$2"}</definedName>
    <definedName name="iiiii" localSheetId="0" hidden="1">{"Tages_D",#N/A,FALSE,"Tagesbericht";"Tages_PL",#N/A,FALSE,"Tagesbericht"}</definedName>
    <definedName name="iiiii" hidden="1">{"Tages_D",#N/A,FALSE,"Tagesbericht";"Tages_PL",#N/A,FALSE,"Tagesbericht"}</definedName>
    <definedName name="iioo" localSheetId="0" hidden="1">{#N/A,#N/A,FALSE,"TSUM";#N/A,#N/A,FALSE,"shares";#N/A,#N/A,FALSE,"earnout";#N/A,#N/A,FALSE,"Heaty";#N/A,#N/A,FALSE,"self-tend";#N/A,#N/A,FALSE,"self-sum"}</definedName>
    <definedName name="iioo" hidden="1">{#N/A,#N/A,FALSE,"TSUM";#N/A,#N/A,FALSE,"shares";#N/A,#N/A,FALSE,"earnout";#N/A,#N/A,FALSE,"Heaty";#N/A,#N/A,FALSE,"self-tend";#N/A,#N/A,FALSE,"self-sum"}</definedName>
    <definedName name="inphun" hidden="1">#REF!</definedName>
    <definedName name="inpu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npu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nputvatcopy" localSheetId="0" hidden="1">{"Jan-June",#N/A,FALSE,"Sheet4";"Jul-Dec",#N/A,FALSE,"Sheet4"}</definedName>
    <definedName name="inputvatcopy" hidden="1">{"Jan-June",#N/A,FALSE,"Sheet4";"Jul-Dec",#N/A,FALSE,"Sheet4"}</definedName>
    <definedName name="inputvatthat" localSheetId="0" hidden="1">{"Jan-June",#N/A,FALSE,"Sheet4";"Jul-Dec",#N/A,FALSE,"Sheet4"}</definedName>
    <definedName name="inputvatthat" hidden="1">{"Jan-June",#N/A,FALSE,"Sheet4";"Jul-Dec",#N/A,FALSE,"Sheet4"}</definedName>
    <definedName name="InsolProcess" hidden="1">#REF!</definedName>
    <definedName name="InterestType" hidden="1">#REF!</definedName>
    <definedName name="IntroPrintArea" hidden="1">#REF!</definedName>
    <definedName name="INVENT" localSheetId="0" hidden="1">{#N/A,#N/A,FALSE,"Aging Summary";#N/A,#N/A,FALSE,"Ratio Analysis";#N/A,#N/A,FALSE,"Test 120 Day Accts";#N/A,#N/A,FALSE,"Tickmarks"}</definedName>
    <definedName name="INVENT" hidden="1">{#N/A,#N/A,FALSE,"Aging Summary";#N/A,#N/A,FALSE,"Ratio Analysis";#N/A,#N/A,FALSE,"Test 120 Day Accts";#N/A,#N/A,FALSE,"Tickmarks"}</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BS_PERIOD" hidden="1">"c13823"</definedName>
    <definedName name="IQ_ACCOUNT_CHANGE" hidden="1">"c1449"</definedName>
    <definedName name="IQ_ACCOUNTING_FFIEC" hidden="1">"c13054"</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ENCY" hidden="1">"c8960"</definedName>
    <definedName name="IQ_AGENCY_INVEST_SECURITIES_FFIEC" hidden="1">"c13458"</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"c1591"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DET_EST" hidden="1">"c12043"</definedName>
    <definedName name="IQ_ANALYST_DET_EST_THOM" hidden="1">"c12071"</definedName>
    <definedName name="IQ_ANALYST_EMAIL" hidden="1">"c13738"</definedName>
    <definedName name="IQ_ANALYST_NAME" hidden="1">"c13736"</definedName>
    <definedName name="IQ_ANALYST_NON_PER_DET_EST" hidden="1">"c12755"</definedName>
    <definedName name="IQ_ANALYST_NON_PER_DET_EST_THOM" hidden="1">"c12759"</definedName>
    <definedName name="IQ_ANALYST_PHONE" hidden="1">"c13737"</definedName>
    <definedName name="IQ_ANALYST_START_DATE" hidden="1">"c13740"</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BROKER_REC_NO_THOM" hidden="1">"c5094"</definedName>
    <definedName name="IQ_AVG_BROKER_REC_THOM" hidden="1">"c3648"</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 hidden="1">"c4455"</definedName>
    <definedName name="IQ_AVG_INDUSTRY_REC_CIQ" hidden="1">"c4984"</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ID" hidden="1">"c13756"</definedName>
    <definedName name="IQ_BOARD_MEMBER_TITLE" hidden="1">"c97"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OK_COMISSION" hidden="1">"c98"</definedName>
    <definedName name="IQ_BROK_COMMISSION" hidden="1">"c3514"</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COMBINATIONS_FFIEC" hidden="1">"c12967"</definedName>
    <definedName name="IQ_BUSINESS_DESCRIPTION" hidden="1">"c322"</definedName>
    <definedName name="IQ_BV_ACT_OR_EST_CIQ" hidden="1">"c5068"</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THOM" hidden="1">"c5312"</definedName>
    <definedName name="IQ_BV_SHARE_DET_EST" hidden="1">"c12047"</definedName>
    <definedName name="IQ_BV_SHARE_DET_EST_CURRENCY" hidden="1">"c12456"</definedName>
    <definedName name="IQ_BV_SHARE_DET_EST_CURRENCY_THOM" hidden="1">"c12476"</definedName>
    <definedName name="IQ_BV_SHARE_DET_EST_DATE" hidden="1">"c12200"</definedName>
    <definedName name="IQ_BV_SHARE_DET_EST_DATE_THOM" hidden="1">"c12225"</definedName>
    <definedName name="IQ_BV_SHARE_DET_EST_INCL" hidden="1">"c12339"</definedName>
    <definedName name="IQ_BV_SHARE_DET_EST_INCL_THOM" hidden="1">"c12359"</definedName>
    <definedName name="IQ_BV_SHARE_DET_EST_ORIGIN" hidden="1">"c12573"</definedName>
    <definedName name="IQ_BV_SHARE_DET_EST_ORIGIN_THOM" hidden="1">"c12595"</definedName>
    <definedName name="IQ_BV_SHARE_DET_EST_THOM" hidden="1">"c12075"</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 hidden="1">"c5629"</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Q_EST_THOM" hidden="1">"c6804"</definedName>
    <definedName name="IQ_CAL_Y" hidden="1">"c102"</definedName>
    <definedName name="IQ_CAL_Y_EST" hidden="1">"c6797"</definedName>
    <definedName name="IQ_CAL_Y_EST_CIQ" hidden="1">"c6809"</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DET_EST" hidden="1">"c12048"</definedName>
    <definedName name="IQ_CAPEX_DET_EST_CURRENCY" hidden="1">"c12457"</definedName>
    <definedName name="IQ_CAPEX_DET_EST_CURRENCY_THOM" hidden="1">"c12477"</definedName>
    <definedName name="IQ_CAPEX_DET_EST_DATE" hidden="1">"c12201"</definedName>
    <definedName name="IQ_CAPEX_DET_EST_DATE_THOM" hidden="1">"c12226"</definedName>
    <definedName name="IQ_CAPEX_DET_EST_INCL" hidden="1">"c12340"</definedName>
    <definedName name="IQ_CAPEX_DET_EST_INCL_THOM" hidden="1">"c12360"</definedName>
    <definedName name="IQ_CAPEX_DET_EST_ORIGIN" hidden="1">"c12765"</definedName>
    <definedName name="IQ_CAPEX_DET_EST_ORIGIN_THOM" hidden="1">"c12596"</definedName>
    <definedName name="IQ_CAPEX_DET_EST_THOM" hidden="1">"c12076"</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"c1630"</definedName>
    <definedName name="IQ_CASH_BALANCES_DUE_FFIEC" hidden="1">"c12773"</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IVIDENDS_NET_INCOME_FDIC" hidden="1">"c6738"</definedName>
    <definedName name="IQ_CASH_DUE_BANKS" hidden="1">"c1351"</definedName>
    <definedName name="IQ_CASH_EPS_ACT_OR_EST" hidden="1">"c5638"</definedName>
    <definedName name="IQ_CASH_EPS_ACT_OR_EST_THOM" hidden="1">"c5646"</definedName>
    <definedName name="IQ_CASH_EPS_DET_EST_CURRENCY_THOM" hidden="1">"c12478"</definedName>
    <definedName name="IQ_CASH_EPS_DET_EST_DATE_THOM" hidden="1">"c12227"</definedName>
    <definedName name="IQ_CASH_EPS_DET_EST_INCL_THOM" hidden="1">"c12361"</definedName>
    <definedName name="IQ_CASH_EPS_DET_EST_ORIGIN_THOM" hidden="1">"c12597"</definedName>
    <definedName name="IQ_CASH_EPS_DET_EST_THOM" hidden="1">"c12077"</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 hidden="1">"c4154"</definedName>
    <definedName name="IQ_CASH_FLOW_ACT_OR_EST_CIQ" hidden="1">"c4566"</definedName>
    <definedName name="IQ_CASH_FLOW_EST" hidden="1">"c4153"</definedName>
    <definedName name="IQ_CASH_FLOW_HIGH_EST" hidden="1">"c4156"</definedName>
    <definedName name="IQ_CASH_FLOW_LOW_EST" hidden="1">"c4157"</definedName>
    <definedName name="IQ_CASH_FLOW_MEDIAN_EST" hidden="1">"c4158"</definedName>
    <definedName name="IQ_CASH_FLOW_NUM_EST" hidden="1">"c4159"</definedName>
    <definedName name="IQ_CASH_FLOW_STDDEV_EST" hidden="1">"c4160"</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 hidden="1">"c4164"</definedName>
    <definedName name="IQ_CASH_OPER_ACT_OR_EST_CIQ" hidden="1">"c4576"</definedName>
    <definedName name="IQ_CASH_OPER_AP" hidden="1">"c8888"</definedName>
    <definedName name="IQ_CASH_OPER_AP_ABS" hidden="1">"c8907"</definedName>
    <definedName name="IQ_CASH_OPER_EST" hidden="1">"c4163"</definedName>
    <definedName name="IQ_CASH_OPER_HIGH_EST" hidden="1">"c4166"</definedName>
    <definedName name="IQ_CASH_OPER_LOW_EST" hidden="1">"c4244"</definedName>
    <definedName name="IQ_CASH_OPER_MEDIAN_EST" hidden="1">"c4245"</definedName>
    <definedName name="IQ_CASH_OPER_NAME_AP" hidden="1">"c8926"</definedName>
    <definedName name="IQ_CASH_OPER_NAME_AP_ABS" hidden="1">"c8945"</definedName>
    <definedName name="IQ_CASH_OPER_NUM_EST" hidden="1">"c4246"</definedName>
    <definedName name="IQ_CASH_OPER_STDDEV_EST" hidden="1">"c4247"</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HIGH_EST" hidden="1">"c4251"</definedName>
    <definedName name="IQ_CASH_ST_INVEST_LOW_EST" hidden="1">"c4252"</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5YR_CIQID" hidden="1">"c11751"</definedName>
    <definedName name="IQ_CDS_ASK" hidden="1">"c6027"</definedName>
    <definedName name="IQ_CDS_BID" hidden="1">"c6026"</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DET_EST" hidden="1">"c12049"</definedName>
    <definedName name="IQ_CFPS_DET_EST_CURRENCY" hidden="1">"c12458"</definedName>
    <definedName name="IQ_CFPS_DET_EST_CURRENCY_THOM" hidden="1">"c12479"</definedName>
    <definedName name="IQ_CFPS_DET_EST_DATE" hidden="1">"c12202"</definedName>
    <definedName name="IQ_CFPS_DET_EST_DATE_THOM" hidden="1">"c12228"</definedName>
    <definedName name="IQ_CFPS_DET_EST_INCL" hidden="1">"c12341"</definedName>
    <definedName name="IQ_CFPS_DET_EST_INCL_THOM" hidden="1">"c12362"</definedName>
    <definedName name="IQ_CFPS_DET_EST_ORIGIN" hidden="1">"c12575"</definedName>
    <definedName name="IQ_CFPS_DET_EST_ORIGIN_THOM" hidden="1">"c12598"</definedName>
    <definedName name="IQ_CFPS_DET_EST_THOM" hidden="1">"c12078"</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D_END_1_4_FAM_LOANS_TOT_LOANS_FFIEC" hidden="1">"c13866"</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MBS_ISSUED_AVAIL_SALE_FFIEC" hidden="1">"c12800"</definedName>
    <definedName name="IQ_CMBS_ISSUED_FFIEC" hidden="1">"c12786"</definedName>
    <definedName name="IQ_CMO_FDIC" hidden="1">"c6406"</definedName>
    <definedName name="IQ_COGS" hidden="1">"c175"</definedName>
    <definedName name="IQ_COLLATERAL_TYPE" hidden="1">"c8954"</definedName>
    <definedName name="IQ_COLLECTION_DOMESTIC_FDIC" hidden="1">"c6387"</definedName>
    <definedName name="IQ_COM_TARGET_PRICE" hidden="1">"c13606"</definedName>
    <definedName name="IQ_COM_TARGET_PRICE_CIQ" hidden="1">"c13599"</definedName>
    <definedName name="IQ_COM_TARGET_PRICE_HIGH" hidden="1">"c13607"</definedName>
    <definedName name="IQ_COM_TARGET_PRICE_HIGH_CIQ" hidden="1">"c13600"</definedName>
    <definedName name="IQ_COM_TARGET_PRICE_LOW" hidden="1">"c13608"</definedName>
    <definedName name="IQ_COM_TARGET_PRICE_LOW_CIQ" hidden="1">"c13601"</definedName>
    <definedName name="IQ_COM_TARGET_PRICE_MEDIAN" hidden="1">"c13609"</definedName>
    <definedName name="IQ_COM_TARGET_PRICE_MEDIAN_CIQ" hidden="1">"c13602"</definedName>
    <definedName name="IQ_COM_TARGET_PRICE_NUM" hidden="1">"c13604"</definedName>
    <definedName name="IQ_COM_TARGET_PRICE_NUM_CIQ" hidden="1">"c13597"</definedName>
    <definedName name="IQ_COM_TARGET_PRICE_STDDEV" hidden="1">"c13605"</definedName>
    <definedName name="IQ_COM_TARGET_PRICE_STDDEV_CIQ" hidden="1">"c13598"</definedName>
    <definedName name="IQ_COMBINED_RATIO" hidden="1">"c176"</definedName>
    <definedName name="IQ_COMM_IND_LOANS_TOT_LOANS_FFIEC" hidden="1">"c13874"</definedName>
    <definedName name="IQ_COMM_INDUSTRIAL_LOANS_FFIEC" hidden="1">"c12821"</definedName>
    <definedName name="IQ_COMM_INDUSTRIAL_NON_US_LL_REC_FFIEC" hidden="1">"c12888"</definedName>
    <definedName name="IQ_COMM_INDUSTRIAL_US_LL_REC_FFIEC" hidden="1">"c12887"</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RECOV_FFIEC" hidden="1">"c13200"</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MON_STOCK_FFIEC" hidden="1">"c12876"</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T_LAND_DEV_LOANS_TOT_LOANS_FFIEC" hidden="1">"c13865"</definedName>
    <definedName name="IQ_CONST_LAND_DEVELOP_OTHER_DOM_CHARGE_OFFS_FFIEC" hidden="1">"c13628"</definedName>
    <definedName name="IQ_CONST_LAND_DEVELOP_OTHER_DOM_RECOV_FFIEC" hidden="1">"c13632"</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LOANS_TOT_LOANS_FFIEC" hidden="1">"c13875"</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RACTS_OTHER_COMMODITIES_EQUITIES_FDIC" hidden="1">"c6522"</definedName>
    <definedName name="IQ_CONTRACTS_OTHER_COMMODITIES_EQUITIES._FDIC" hidden="1">"c6522"</definedName>
    <definedName name="IQ_CONTRIB_ID_DET_EST" hidden="1">"c12045"</definedName>
    <definedName name="IQ_CONTRIB_ID_DET_EST_THOM" hidden="1">"c12073"</definedName>
    <definedName name="IQ_CONTRIB_ID_NON_PER_DET_EST" hidden="1">"c13824"</definedName>
    <definedName name="IQ_CONTRIB_ID_NON_PER_DET_EST_THOM" hidden="1">"c13826"</definedName>
    <definedName name="IQ_CONTRIB_NAME_DET_EST" hidden="1">"c12046"</definedName>
    <definedName name="IQ_CONTRIB_NAME_DET_EST_THOM" hidden="1">"c12074"</definedName>
    <definedName name="IQ_CONTRIB_NAME_NON_PER_DET_EST" hidden="1">"c12760"</definedName>
    <definedName name="IQ_CONTRIB_NAME_NON_PER_DET_EST_THOM" hidden="1">"c12764"</definedName>
    <definedName name="IQ_CONTRIB_REC_DET_EST" hidden="1">"c12051"</definedName>
    <definedName name="IQ_CONTRIB_REC_DET_EST_DATE" hidden="1">"c12204"</definedName>
    <definedName name="IQ_CONTRIB_REC_DET_EST_DATE_THOM" hidden="1">"c12230"</definedName>
    <definedName name="IQ_CONTRIB_REC_DET_EST_ORIGIN" hidden="1">"c12577"</definedName>
    <definedName name="IQ_CONTRIB_REC_DET_EST_ORIGIN_THOM" hidden="1">"c12600"</definedName>
    <definedName name="IQ_CONTRIB_REC_DET_EST_THOM" hidden="1">"c12080"</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E_DEPOSITS_ASSETS_TOT_FFIEC" hidden="1">"c13442"</definedName>
    <definedName name="IQ_CORE_DEPOSITS_FFIEC" hidden="1">"c13862"</definedName>
    <definedName name="IQ_CORE_DEPOSITS_TOT_DEPOSITS_FFIEC" hidden="1">"c13911"</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ED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OMER_LIAB_ACCEPTANCES_OUT_FFIEC" hidden="1">"c12835"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A_PROCESSING_EXP_FFIEC" hidden="1">"c13047"</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1_5_INVEST_SECURITIES_FFIEC" hidden="1">"c13465"</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_ASSETS_FFIEC" hidden="1">"c12843"</definedName>
    <definedName name="IQ_DEFERRED_TAX_ASSETS_T1_FFIEC" hidden="1">"c13141"</definedName>
    <definedName name="IQ_DEFERRED_TAX_LIAB_FFIEC" hidden="1">"c12870"</definedName>
    <definedName name="IQ_DEFERRED_TAXES" hidden="1">"c1356"</definedName>
    <definedName name="IQ_DEMAND_DEP" hidden="1">"c320"</definedName>
    <definedName name="IQ_DEMAND_DEPOSITS_COMMERCIAL_BANK_SUBS_FFIEC" hidden="1">"c12945"</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"c1520"</definedName>
    <definedName name="IQ_DEVELOP_LAND" hidden="1">"c323"</definedName>
    <definedName name="IQ_DIC" hidden="1">"c13834"</definedName>
    <definedName name="IQ_DIFF_LASTCLOSE_TARGET_PRICE" hidden="1">"c1854"</definedName>
    <definedName name="IQ_DIFF_LASTCLOSE_TARGET_PRICE_CIQ" hidden="1">"c4767"</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"c1367"</definedName>
    <definedName name="IQ_DISCOUNT_RATE_PENSION_DOMESTIC" hidden="1">"c327"</definedName>
    <definedName name="IQ_DISCOUNT_RATE_PENSION_FOREIGN" hidden="1">"c328"</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 hidden="1">"c4278"</definedName>
    <definedName name="IQ_DISTRIBUTABLE_CASH_ACT_OR_EST_CIQ" hidden="1">"c4803"</definedName>
    <definedName name="IQ_DISTRIBUTABLE_CASH_EST" hidden="1">"c4277"</definedName>
    <definedName name="IQ_DISTRIBUTABLE_CASH_HIGH_EST" hidden="1">"c4280"</definedName>
    <definedName name="IQ_DISTRIBUTABLE_CASH_LOW_EST" hidden="1">"c4281"</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ACT_OR_EST_CIQ" hidden="1">"c4811"</definedName>
    <definedName name="IQ_DISTRIBUTABLE_CASH_SHARE_EST" hidden="1">"c4285"</definedName>
    <definedName name="IQ_DISTRIBUTABLE_CASH_SHARE_HIGH_EST" hidden="1">"c4288"</definedName>
    <definedName name="IQ_DISTRIBUTABLE_CASH_SHARE_LOW_EST" hidden="1">"c4289"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OM_OFFICE_DEPOSITS_TOT_DEPOSITS_FFIEC" hidden="1">"c13910"</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DET_EST" hidden="1">"c12052"</definedName>
    <definedName name="IQ_DPS_DET_EST_CURRENCY" hidden="1">"c12459"</definedName>
    <definedName name="IQ_DPS_DET_EST_CURRENCY_THOM" hidden="1">"c12480"</definedName>
    <definedName name="IQ_DPS_DET_EST_DATE" hidden="1">"c12205"</definedName>
    <definedName name="IQ_DPS_DET_EST_DATE_THOM" hidden="1">"c12231"</definedName>
    <definedName name="IQ_DPS_DET_EST_INCL" hidden="1">"c12342"</definedName>
    <definedName name="IQ_DPS_DET_EST_INCL_THOM" hidden="1">"c12363"</definedName>
    <definedName name="IQ_DPS_DET_EST_ORIGIN" hidden="1">"c12578"</definedName>
    <definedName name="IQ_DPS_DET_EST_ORIGIN_THOM" hidden="1">"c12601"</definedName>
    <definedName name="IQ_DPS_DET_EST_THOM" hidden="1">"c12081"</definedName>
    <definedName name="IQ_DPS_EST" hidden="1">"c1674"</definedName>
    <definedName name="IQ_DPS_EST_BOTTOM_UP" hidden="1">"c5493"</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ANNOUNCE_DATE_THOM" hidden="1">"c5093"</definedName>
    <definedName name="IQ_EARNINGS_CO_FFIEC" hidden="1">"c13032"</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DET_EST" hidden="1">"c12053"</definedName>
    <definedName name="IQ_EBIT_DET_EST_CURRENCY" hidden="1">"c12460"</definedName>
    <definedName name="IQ_EBIT_DET_EST_CURRENCY_THOM" hidden="1">"c12481"</definedName>
    <definedName name="IQ_EBIT_DET_EST_DATE" hidden="1">"c12206"</definedName>
    <definedName name="IQ_EBIT_DET_EST_DATE_THOM" hidden="1">"c12232"</definedName>
    <definedName name="IQ_EBIT_DET_EST_INCL" hidden="1">"c12343"</definedName>
    <definedName name="IQ_EBIT_DET_EST_INCL_THOM" hidden="1">"c12364"</definedName>
    <definedName name="IQ_EBIT_DET_EST_ORIGIN" hidden="1">"c12579"</definedName>
    <definedName name="IQ_EBIT_DET_EST_ORIGIN_THOM" hidden="1">"c12602"</definedName>
    <definedName name="IQ_EBIT_DET_EST_THOM" hidden="1">"c12082"</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W_ACT_OR_EST" hidden="1">"c4306"</definedName>
    <definedName name="IQ_EBIT_GW_EST" hidden="1">"c4305"</definedName>
    <definedName name="IQ_EBIT_GW_HIGH_EST" hidden="1">"c4308"</definedName>
    <definedName name="IQ_EBIT_GW_LOW_EST" hidden="1">"c4309"</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"c1369"</definedName>
    <definedName name="IQ_EBIT_SBC_ACT_OR_EST" hidden="1">"c4316"</definedName>
    <definedName name="IQ_EBIT_SBC_ACT_OR_EST_CIQ" hidden="1">"c4841"</definedName>
    <definedName name="IQ_EBIT_SBC_EST" hidden="1">"c4315"</definedName>
    <definedName name="IQ_EBIT_SBC_GW_ACT_OR_EST" hidden="1">"c4320"</definedName>
    <definedName name="IQ_EBIT_SBC_GW_ACT_OR_EST_CIQ" hidden="1">"c4845"</definedName>
    <definedName name="IQ_EBIT_SBC_GW_EST" hidden="1">"c4319"</definedName>
    <definedName name="IQ_EBIT_SBC_GW_HIGH_EST" hidden="1">"c4322"</definedName>
    <definedName name="IQ_EBIT_SBC_GW_LOW_EST" hidden="1">"c4323"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LOW_EST" hidden="1">"c4329"</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CIQ" hidden="1">"c5060"</definedName>
    <definedName name="IQ_EBITDA_ACT_OR_EST_THOM" hidden="1">"c5300"</definedName>
    <definedName name="IQ_EBITDA_CAPEX_INT" hidden="1">"c368"</definedName>
    <definedName name="IQ_EBITDA_CAPEX_OVER_TOTAL_IE" hidden="1">"c1370"</definedName>
    <definedName name="IQ_EBITDA_DET_EST" hidden="1">"c12054"</definedName>
    <definedName name="IQ_EBITDA_DET_EST_CURRENCY" hidden="1">"c12461"</definedName>
    <definedName name="IQ_EBITDA_DET_EST_CURRENCY_THOM" hidden="1">"c12482"</definedName>
    <definedName name="IQ_EBITDA_DET_EST_DATE" hidden="1">"c12207"</definedName>
    <definedName name="IQ_EBITDA_DET_EST_DATE_THOM" hidden="1">"c12233"</definedName>
    <definedName name="IQ_EBITDA_DET_EST_INCL" hidden="1">"c12344"</definedName>
    <definedName name="IQ_EBITDA_DET_EST_INCL_THOM" hidden="1">"c12365"</definedName>
    <definedName name="IQ_EBITDA_DET_EST_ORIGIN" hidden="1">"c12580"</definedName>
    <definedName name="IQ_EBITDA_DET_EST_ORIGIN_THOM" hidden="1">"c12603"</definedName>
    <definedName name="IQ_EBITDA_DET_EST_THOM" hidden="1">"c12083"</definedName>
    <definedName name="IQ_EBITDA_EQ_INC" hidden="1">"c3496"</definedName>
    <definedName name="IQ_EBITDA_EQ_INC_EXCL_SBC" hidden="1">"c3500"</definedName>
    <definedName name="IQ_EBITDA_EST" hidden="1">"c369"</definedName>
    <definedName name="IQ_EBITDA_EST_CIQ" hidden="1">"c3622"</definedName>
    <definedName name="IQ_EBITDA_EST_THOM" hidden="1">"c3658"</definedName>
    <definedName name="IQ_EBITDA_EXCL_SBC" hidden="1">"c3081"</definedName>
    <definedName name="IQ_EBITDA_HIGH_EST" hidden="1">"c370"</definedName>
    <definedName name="IQ_EBITDA_HIGH_EST_CIQ" hidden="1">"c3624"</definedName>
    <definedName name="IQ_EBITDA_HIGH_EST_THOM" hidden="1">"c3660"</definedName>
    <definedName name="IQ_EBITDA_INT" hidden="1">"c373"</definedName>
    <definedName name="IQ_EBITDA_LOW_EST" hidden="1">"c371"</definedName>
    <definedName name="IQ_EBITDA_LOW_EST_CIQ" hidden="1">"c3625"</definedName>
    <definedName name="IQ_EBITDA_LOW_EST_THOM" hidden="1">"c3661"</definedName>
    <definedName name="IQ_EBITDA_MARGIN" hidden="1">"c372"</definedName>
    <definedName name="IQ_EBITDA_MEDIAN_EST" hidden="1">"c1663"</definedName>
    <definedName name="IQ_EBITDA_MEDIAN_EST_CIQ" hidden="1">"c3623"</definedName>
    <definedName name="IQ_EBITDA_MEDIAN_EST_THOM" hidden="1">"c3659"</definedName>
    <definedName name="IQ_EBITDA_NUM_EST" hidden="1">"c374"</definedName>
    <definedName name="IQ_EBITDA_NUM_EST_CIQ" hidden="1">"c3626"</definedName>
    <definedName name="IQ_EBITDA_NUM_EST_THOM" hidden="1">"c3662"</definedName>
    <definedName name="IQ_EBITDA_OVER_TOTAL_IE" hidden="1">"c1371"</definedName>
    <definedName name="IQ_EBITDA_SBC_ACT_OR_EST" hidden="1">"c4337"</definedName>
    <definedName name="IQ_EBITDA_SBC_ACT_OR_EST_CIQ" hidden="1">"c4862"</definedName>
    <definedName name="IQ_EBITDA_SBC_EST" hidden="1">"c4336"</definedName>
    <definedName name="IQ_EBITDA_SBC_HIGH_EST" hidden="1">"c4339"</definedName>
    <definedName name="IQ_EBITDA_SBC_LOW_EST" hidden="1">"c4340"</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CIQ" hidden="1">"c3627"</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ACT_OR_EST_CIQ" hidden="1">"c4875"</definedName>
    <definedName name="IQ_EBT_SBC_EST" hidden="1">"c4349"</definedName>
    <definedName name="IQ_EBT_SBC_GW_ACT_OR_EST" hidden="1">"c4354"</definedName>
    <definedName name="IQ_EBT_SBC_GW_ACT_OR_EST_CIQ" hidden="1">"c4879"</definedName>
    <definedName name="IQ_EBT_SBC_GW_EST" hidden="1">"c4353"</definedName>
    <definedName name="IQ_EBT_SBC_GW_HIGH_EST" hidden="1">"c4356"</definedName>
    <definedName name="IQ_EBT_SBC_GW_LOW_EST" hidden="1">"c4357"</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LOW_EST" hidden="1">"c4363"</definedName>
    <definedName name="IQ_EBT_SBC_MEDIAN_EST" hidden="1">"c4364"</definedName>
    <definedName name="IQ_EBT_SBC_NUM_EST" hidden="1">"c4365"</definedName>
    <definedName name="IQ_EBT_SBC_STDDEV_EST" hidden="1">"c4366"</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NTERPRISE_VALUE" hidden="1">"c1348"</definedName>
    <definedName name="IQ_ENTITLEMENT_DET_EST" hidden="1">"c12044"</definedName>
    <definedName name="IQ_ENTITLEMENT_DET_EST_THOM" hidden="1">"c12072"</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 hidden="1">"IQ_EPS"</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CT_OR_EST_THOM" hidden="1">"c5298"</definedName>
    <definedName name="IQ_EPS_AP" hidden="1">"c8880"</definedName>
    <definedName name="IQ_EPS_AP_ABS" hidden="1">"c8899"</definedName>
    <definedName name="IQ_EPS_DET_EST" hidden="1">"c13571"</definedName>
    <definedName name="IQ_EPS_DET_EST_CURRENCY" hidden="1">"c13583"</definedName>
    <definedName name="IQ_EPS_DET_EST_CURRENCY_THOM" hidden="1">"c12484"</definedName>
    <definedName name="IQ_EPS_DET_EST_DATE" hidden="1">"c13575"</definedName>
    <definedName name="IQ_EPS_DET_EST_DATE_THOM" hidden="1">"c12235"</definedName>
    <definedName name="IQ_EPS_DET_EST_INCL" hidden="1">"c13587"</definedName>
    <definedName name="IQ_EPS_DET_EST_INCL_THOM" hidden="1">"c12367"</definedName>
    <definedName name="IQ_EPS_DET_EST_ORIGIN" hidden="1">"c13579"</definedName>
    <definedName name="IQ_EPS_DET_EST_ORIGIN_THOM" hidden="1">"c12605"</definedName>
    <definedName name="IQ_EPS_DET_EST_THOM" hidden="1">"c12085"</definedName>
    <definedName name="IQ_EPS_EST" hidden="1">"c399"</definedName>
    <definedName name="IQ_EPS_EST_BOTTOM_UP" hidden="1">"c5489"</definedName>
    <definedName name="IQ_EPS_EST_BOTTOM_UP_CIQ" hidden="1">"c12026"</definedName>
    <definedName name="IQ_EPS_EST_BOTTOM_UP_THOM" hidden="1">"c5647"</definedName>
    <definedName name="IQ_EPS_EST_CIQ" hidden="1">"c4994"</definedName>
    <definedName name="IQ_EPS_EST_THOM" hidden="1">"c5290"</definedName>
    <definedName name="IQ_EPS_GW_ACT_OR_EST" hidden="1">"c2223"</definedName>
    <definedName name="IQ_EPS_GW_ACT_OR_EST_CIQ" hidden="1">"c5066"</definedName>
    <definedName name="IQ_EPS_GW_DET_EST" hidden="1">"c12056"</definedName>
    <definedName name="IQ_EPS_GW_DET_EST_CURRENCY" hidden="1">"c12463"</definedName>
    <definedName name="IQ_EPS_GW_DET_EST_CURRENCY_THOM" hidden="1">"c12485"</definedName>
    <definedName name="IQ_EPS_GW_DET_EST_DATE" hidden="1">"c12209"</definedName>
    <definedName name="IQ_EPS_GW_DET_EST_DATE_THOM" hidden="1">"c12236"</definedName>
    <definedName name="IQ_EPS_GW_DET_EST_INCL" hidden="1">"c12346"</definedName>
    <definedName name="IQ_EPS_GW_DET_EST_INCL_THOM" hidden="1">"c12368"</definedName>
    <definedName name="IQ_EPS_GW_DET_EST_ORIGIN" hidden="1">"c12582"</definedName>
    <definedName name="IQ_EPS_GW_DET_EST_ORIGIN_THOM" hidden="1">"c12606"</definedName>
    <definedName name="IQ_EPS_GW_DET_EST_THOM" hidden="1">"c12086"</definedName>
    <definedName name="IQ_EPS_GW_EST" hidden="1">"c1737"</definedName>
    <definedName name="IQ_EPS_GW_EST_BOTTOM_UP" hidden="1">"c5491"</definedName>
    <definedName name="IQ_EPS_GW_EST_BOTTOM_UP_CIQ" hidden="1">"c12028"</definedName>
    <definedName name="IQ_EPS_GW_EST_CIQ" hidden="1">"c4723"</definedName>
    <definedName name="IQ_EPS_GW_EST_THOM" hidden="1">"c5133"</definedName>
    <definedName name="IQ_EPS_GW_HIGH_EST" hidden="1">"c1739"</definedName>
    <definedName name="IQ_EPS_GW_HIGH_EST_CIQ" hidden="1">"c4725"</definedName>
    <definedName name="IQ_EPS_GW_HIGH_EST_THOM" hidden="1">"c5135"</definedName>
    <definedName name="IQ_EPS_GW_LOW_EST" hidden="1">"c1740"</definedName>
    <definedName name="IQ_EPS_GW_LOW_EST_CIQ" hidden="1">"c4726"</definedName>
    <definedName name="IQ_EPS_GW_LOW_EST_THOM" hidden="1">"c5136"</definedName>
    <definedName name="IQ_EPS_GW_MEDIAN_EST" hidden="1">"c1738"</definedName>
    <definedName name="IQ_EPS_GW_MEDIAN_EST_CIQ" hidden="1">"c4724"</definedName>
    <definedName name="IQ_EPS_GW_MEDIAN_EST_THOM" hidden="1">"c5134"</definedName>
    <definedName name="IQ_EPS_GW_NUM_EST" hidden="1">"c1741"</definedName>
    <definedName name="IQ_EPS_GW_NUM_EST_CIQ" hidden="1">"c4727"</definedName>
    <definedName name="IQ_EPS_GW_NUM_EST_THOM" hidden="1">"c5137"</definedName>
    <definedName name="IQ_EPS_GW_STDDEV_EST" hidden="1">"c1742"</definedName>
    <definedName name="IQ_EPS_GW_STDDEV_EST_CIQ" hidden="1">"c4728"</definedName>
    <definedName name="IQ_EPS_GW_STDDEV_EST_THOM" hidden="1">"c5138"</definedName>
    <definedName name="IQ_EPS_HIGH_EST" hidden="1">"c400"</definedName>
    <definedName name="IQ_EPS_HIGH_EST_CIQ" hidden="1">"c4995"</definedName>
    <definedName name="IQ_EPS_HIGH_EST_THOM" hidden="1">"c5291"</definedName>
    <definedName name="IQ_EPS_LOW_EST" hidden="1">"c401"</definedName>
    <definedName name="IQ_EPS_LOW_EST_CIQ" hidden="1">"c4996"</definedName>
    <definedName name="IQ_EPS_LOW_EST_THOM" hidden="1">"c5292"</definedName>
    <definedName name="IQ_EPS_MEDIAN_EST" hidden="1">"c1661"</definedName>
    <definedName name="IQ_EPS_MEDIAN_EST_CIQ" hidden="1">"c4997"</definedName>
    <definedName name="IQ_EPS_MEDIAN_EST_THOM" hidden="1">"c5293"</definedName>
    <definedName name="IQ_EPS_NAME_AP" hidden="1">"c8918"</definedName>
    <definedName name="IQ_EPS_NAME_AP_ABS" hidden="1">"c8937"</definedName>
    <definedName name="IQ_EPS_NORM" hidden="1">"c1902"</definedName>
    <definedName name="IQ_EPS_NORM_DET_EST" hidden="1">"c12058"</definedName>
    <definedName name="IQ_EPS_NORM_DET_EST_CURRENCY" hidden="1">"c12465"</definedName>
    <definedName name="IQ_EPS_NORM_DET_EST_DATE" hidden="1">"c12211"</definedName>
    <definedName name="IQ_EPS_NORM_DET_EST_INCL" hidden="1">"c12348"</definedName>
    <definedName name="IQ_EPS_NORM_DET_EST_ORIGIN" hidden="1">"c12583"</definedName>
    <definedName name="IQ_EPS_NORM_DET_EST_ORIGIN_THOM" hidden="1">"c12607"</definedName>
    <definedName name="IQ_EPS_NORM_EST" hidden="1">"c2226"</definedName>
    <definedName name="IQ_EPS_NORM_EST_BOTTOM_UP" hidden="1">"c5490"</definedName>
    <definedName name="IQ_EPS_NORM_EST_BOTTOM_UP_CIQ" hidden="1">"c12027"</definedName>
    <definedName name="IQ_EPS_NORM_EST_CIQ" hidden="1">"c4667"</definedName>
    <definedName name="IQ_EPS_NORM_HIGH_EST" hidden="1">"c2228"</definedName>
    <definedName name="IQ_EPS_NORM_HIGH_EST_CIQ" hidden="1">"c4669"</definedName>
    <definedName name="IQ_EPS_NORM_LOW_EST" hidden="1">"c2229"</definedName>
    <definedName name="IQ_EPS_NORM_LOW_EST_CIQ" hidden="1">"c4670"</definedName>
    <definedName name="IQ_EPS_NORM_MEDIAN_EST" hidden="1">"c2227"</definedName>
    <definedName name="IQ_EPS_NORM_MEDIAN_EST_CIQ" hidden="1">"c4668"</definedName>
    <definedName name="IQ_EPS_NORM_NUM_EST" hidden="1">"c2230"</definedName>
    <definedName name="IQ_EPS_NORM_NUM_EST_CIQ" hidden="1">"c4671"</definedName>
    <definedName name="IQ_EPS_NORM_STDDEV_EST" hidden="1">"c2231"</definedName>
    <definedName name="IQ_EPS_NORM_STDDEV_EST_CIQ" hidden="1">"c4672"</definedName>
    <definedName name="IQ_EPS_NUM_EST" hidden="1">"c402"</definedName>
    <definedName name="IQ_EPS_NUM_EST_CIQ" hidden="1">"c4992"</definedName>
    <definedName name="IQ_EPS_NUM_EST_THOM" hidden="1">"c5288"</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 hidden="1">"c2224"</definedName>
    <definedName name="IQ_EPS_REPORT_ACT_OR_EST_CIQ" hidden="1">"c5067"</definedName>
    <definedName name="IQ_EPS_REPORT_ACT_OR_EST_THOM" hidden="1">"c5307"</definedName>
    <definedName name="IQ_EPS_REPORTED_DET_EST" hidden="1">"c12057"</definedName>
    <definedName name="IQ_EPS_REPORTED_DET_EST_CURRENCY" hidden="1">"c12464"</definedName>
    <definedName name="IQ_EPS_REPORTED_DET_EST_CURRENCY_THOM" hidden="1">"c12486"</definedName>
    <definedName name="IQ_EPS_REPORTED_DET_EST_DATE" hidden="1">"c12210"</definedName>
    <definedName name="IQ_EPS_REPORTED_DET_EST_DATE_THOM" hidden="1">"c12237"</definedName>
    <definedName name="IQ_EPS_REPORTED_DET_EST_INCL" hidden="1">"c12347"</definedName>
    <definedName name="IQ_EPS_REPORTED_DET_EST_INCL_THOM" hidden="1">"c12369"</definedName>
    <definedName name="IQ_EPS_REPORTED_DET_EST_ORIGIN" hidden="1">"c12772"</definedName>
    <definedName name="IQ_EPS_REPORTED_DET_EST_ORIGIN_THOM" hidden="1">"c13511"</definedName>
    <definedName name="IQ_EPS_REPORTED_DET_EST_THOM" hidden="1">"c12087"</definedName>
    <definedName name="IQ_EPS_REPORTED_EST" hidden="1">"c1744"</definedName>
    <definedName name="IQ_EPS_REPORTED_EST_BOTTOM_UP" hidden="1">"c5492"</definedName>
    <definedName name="IQ_EPS_REPORTED_EST_BOTTOM_UP_CIQ" hidden="1">"c12029"</definedName>
    <definedName name="IQ_EPS_REPORTED_EST_CIQ" hidden="1">"c4730"</definedName>
    <definedName name="IQ_EPS_REPORTED_EST_THOM" hidden="1">"c5140"</definedName>
    <definedName name="IQ_EPS_REPORTED_HIGH_EST" hidden="1">"c1746"</definedName>
    <definedName name="IQ_EPS_REPORTED_HIGH_EST_CIQ" hidden="1">"c4732"</definedName>
    <definedName name="IQ_EPS_REPORTED_HIGH_EST_THOM" hidden="1">"c5142"</definedName>
    <definedName name="IQ_EPS_REPORTED_LOW_EST" hidden="1">"c1747"</definedName>
    <definedName name="IQ_EPS_REPORTED_LOW_EST_CIQ" hidden="1">"c4733"</definedName>
    <definedName name="IQ_EPS_REPORTED_LOW_EST_THOM" hidden="1">"c5143"</definedName>
    <definedName name="IQ_EPS_REPORTED_MEDIAN_EST" hidden="1">"c1745"</definedName>
    <definedName name="IQ_EPS_REPORTED_MEDIAN_EST_CIQ" hidden="1">"c4731"</definedName>
    <definedName name="IQ_EPS_REPORTED_MEDIAN_EST_THOM" hidden="1">"c5141"</definedName>
    <definedName name="IQ_EPS_REPORTED_NUM_EST" hidden="1">"c1748"</definedName>
    <definedName name="IQ_EPS_REPORTED_NUM_EST_CIQ" hidden="1">"c4734"</definedName>
    <definedName name="IQ_EPS_REPORTED_NUM_EST_THOM" hidden="1">"c5144"</definedName>
    <definedName name="IQ_EPS_REPORTED_STDDEV_EST" hidden="1">"c1749"</definedName>
    <definedName name="IQ_EPS_REPORTED_STDDEV_EST_CIQ" hidden="1">"c4735"</definedName>
    <definedName name="IQ_EPS_REPORTED_STDDEV_EST_THOM" hidden="1">"c5145"</definedName>
    <definedName name="IQ_EPS_SBC_ACT_OR_EST" hidden="1">"c4376"</definedName>
    <definedName name="IQ_EPS_SBC_ACT_OR_EST_CIQ" hidden="1">"c4901"</definedName>
    <definedName name="IQ_EPS_SBC_EST" hidden="1">"c4375"</definedName>
    <definedName name="IQ_EPS_SBC_GW_ACT_OR_EST" hidden="1">"c4380"</definedName>
    <definedName name="IQ_EPS_SBC_GW_ACT_OR_EST_CIQ" hidden="1">"c4905"</definedName>
    <definedName name="IQ_EPS_SBC_GW_EST" hidden="1">"c4379"</definedName>
    <definedName name="IQ_EPS_SBC_GW_HIGH_EST" hidden="1">"c4382"</definedName>
    <definedName name="IQ_EPS_SBC_GW_LOW_EST" hidden="1">"c4383"</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LOW_EST" hidden="1">"c4389"</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CIQ" hidden="1">"c4993"</definedName>
    <definedName name="IQ_EPS_STDDEV_EST_THOM" hidden="1">"c5289"</definedName>
    <definedName name="IQ_EQUITY_AFFIL" hidden="1">"c1451"</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WITHOUT_FAIR_VALUES_FFIEC" hidden="1">"c12846"</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OP_DEBT_GUARANTEED_FFIEC" hidden="1">"c12971"</definedName>
    <definedName name="IQ_ESOP_OVER_TOTAL" hidden="1">"c13768"</definedName>
    <definedName name="IQ_EST_ACT_BV" hidden="1">"c5630"</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ASH_FLOW" hidden="1">"c4394"</definedName>
    <definedName name="IQ_EST_ACT_CASH_OPER" hidden="1">"c4395"</definedName>
    <definedName name="IQ_EST_ACT_CFPS" hidden="1">"c1673"</definedName>
    <definedName name="IQ_EST_ACT_CFPS_THOM" hidden="1">"c4012"</definedName>
    <definedName name="IQ_EST_ACT_DISTRIBUTABLE_CASH" hidden="1">"c4396"</definedName>
    <definedName name="IQ_EST_ACT_DISTRIBUTABLE_CASH_SHARE" hidden="1">"c4397"</definedName>
    <definedName name="IQ_EST_ACT_DPS" hidden="1">"c1680"</definedName>
    <definedName name="IQ_EST_ACT_DPS_THOM" hidden="1">"c4019"</definedName>
    <definedName name="IQ_EST_ACT_EBIT" hidden="1">"c1687"</definedName>
    <definedName name="IQ_EST_ACT_EBIT_GW" hidden="1">"c4398"</definedName>
    <definedName name="IQ_EST_ACT_EBIT_SBC" hidden="1">"c4399"</definedName>
    <definedName name="IQ_EST_ACT_EBIT_SBC_GW" hidden="1">"c4400"</definedName>
    <definedName name="IQ_EST_ACT_EBIT_THOM" hidden="1">"c5111"</definedName>
    <definedName name="IQ_EST_ACT_EBITDA" hidden="1">"c1664"</definedName>
    <definedName name="IQ_EST_ACT_EBITDA_CIQ" hidden="1">"c3667"</definedName>
    <definedName name="IQ_EST_ACT_EBITDA_SBC" hidden="1">"c4401"</definedName>
    <definedName name="IQ_EST_ACT_EBITDA_THOM" hidden="1">"c3998"</definedName>
    <definedName name="IQ_EST_ACT_EBT_SBC" hidden="1">"c4402"</definedName>
    <definedName name="IQ_EST_ACT_EBT_SBC_GW" hidden="1">"c4403"</definedName>
    <definedName name="IQ_EST_ACT_EPS" hidden="1">"c1648"</definedName>
    <definedName name="IQ_EST_ACT_EPS_CIQ" hidden="1">"c4998"</definedName>
    <definedName name="IQ_EST_ACT_EPS_GW" hidden="1">"c1743"</definedName>
    <definedName name="IQ_EST_ACT_EPS_GW_CIQ" hidden="1">"c4729"</definedName>
    <definedName name="IQ_EST_ACT_EPS_GW_THOM" hidden="1">"c5139"</definedName>
    <definedName name="IQ_EST_ACT_EPS_NORM" hidden="1">"c2232"</definedName>
    <definedName name="IQ_EST_ACT_EPS_NORM_CIQ" hidden="1">"c4673"</definedName>
    <definedName name="IQ_EST_ACT_EPS_PRIMARY" hidden="1">"c2232"</definedName>
    <definedName name="IQ_EST_ACT_EPS_REPORTED" hidden="1">"c1750"</definedName>
    <definedName name="IQ_EST_ACT_EPS_REPORTED_CIQ" hidden="1">"c4736"</definedName>
    <definedName name="IQ_EST_ACT_EPS_REPORTED_THOM" hidden="1">"c5146"</definedName>
    <definedName name="IQ_EST_ACT_EPS_SBC" hidden="1">"c4404"</definedName>
    <definedName name="IQ_EST_ACT_EPS_SBC_GW" hidden="1">"c4405"</definedName>
    <definedName name="IQ_EST_ACT_EPS_THOM" hidden="1">"c5294"</definedName>
    <definedName name="IQ_EST_ACT_FFO" hidden="1">"c4407"</definedName>
    <definedName name="IQ_EST_ACT_FFO_ADJ" hidden="1">"c4406"</definedName>
    <definedName name="IQ_EST_ACT_FFO_SHARE" hidden="1">"c1666"</definedName>
    <definedName name="IQ_EST_ACT_FFO_SHARE_THOM" hidden="1">"c4005"</definedName>
    <definedName name="IQ_EST_ACT_GROSS_MARGIN" hidden="1">"c5553"</definedName>
    <definedName name="IQ_EST_ACT_GROSS_MARGIN_THOM" hidden="1">"c5561"</definedName>
    <definedName name="IQ_EST_ACT_MAINT_CAPEX" hidden="1">"c4408"</definedName>
    <definedName name="IQ_EST_ACT_NAV" hidden="1">"c1757"</definedName>
    <definedName name="IQ_EST_ACT_NAV_SHARE" hidden="1">"c5608"</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SBC" hidden="1">"c4409"</definedName>
    <definedName name="IQ_EST_ACT_NI_SBC_GW" hidden="1">"c4410"</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CURRING_PROFIT_SHARE" hidden="1">"c4412"</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CIQ" hidden="1">"c3666"</definedName>
    <definedName name="IQ_EST_ACT_REV_THOM" hidden="1">"c3997"</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CIQ" hidden="1">"c4769"</definedName>
    <definedName name="IQ_EST_CURRENCY_THOM" hidden="1">"c5280"</definedName>
    <definedName name="IQ_EST_DATE" hidden="1">"c1634"</definedName>
    <definedName name="IQ_EST_DATE_CIQ" hidden="1">"c4770"</definedName>
    <definedName name="IQ_EST_DATE_THOM" hidden="1">"c5281"</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THOM" hidden="1">"c5193"</definedName>
    <definedName name="IQ_EST_EBITDA_DIFF" hidden="1">"c1867"</definedName>
    <definedName name="IQ_EST_EBITDA_DIFF_CIQ" hidden="1">"c3719"</definedName>
    <definedName name="IQ_EST_EBITDA_DIFF_THOM" hidden="1">"c5184"</definedName>
    <definedName name="IQ_EST_EBITDA_GROWTH_1YR" hidden="1">"c1766"</definedName>
    <definedName name="IQ_EST_EBITDA_GROWTH_1YR_CIQ" hidden="1">"c3695"</definedName>
    <definedName name="IQ_EST_EBITDA_GROWTH_1YR_THOM" hidden="1">"c5161"</definedName>
    <definedName name="IQ_EST_EBITDA_GROWTH_2YR" hidden="1">"c1767"</definedName>
    <definedName name="IQ_EST_EBITDA_GROWTH_2YR_CIQ" hidden="1">"c3696"</definedName>
    <definedName name="IQ_EST_EBITDA_GROWTH_2YR_THOM" hidden="1">"c5162"</definedName>
    <definedName name="IQ_EST_EBITDA_GROWTH_Q_1YR" hidden="1">"c1768"</definedName>
    <definedName name="IQ_EST_EBITDA_GROWTH_Q_1YR_CIQ" hidden="1">"c3697"</definedName>
    <definedName name="IQ_EST_EBITDA_GROWTH_Q_1YR_THOM" hidden="1">"c5163"</definedName>
    <definedName name="IQ_EST_EBITDA_SBC_DIFF" hidden="1">"c4335"</definedName>
    <definedName name="IQ_EST_EBITDA_SBC_SURPRISE_PERCENT" hidden="1">"c4344"</definedName>
    <definedName name="IQ_EST_EBITDA_SEQ_GROWTH_Q" hidden="1">"c1769"</definedName>
    <definedName name="IQ_EST_EBITDA_SEQ_GROWTH_Q_CIQ" hidden="1">"c3698"</definedName>
    <definedName name="IQ_EST_EBITDA_SEQ_GROWTH_Q_THOM" hidden="1">"c5164"</definedName>
    <definedName name="IQ_EST_EBITDA_SURPRISE_PERCENT" hidden="1">"c1868"</definedName>
    <definedName name="IQ_EST_EBITDA_SURPRISE_PERCENT_CIQ" hidden="1">"c3720"</definedName>
    <definedName name="IQ_EST_EBITDA_SURPRISE_PERCENT_THOM" hidden="1">"c5185"</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CIQ" hidden="1">"c4999"</definedName>
    <definedName name="IQ_EST_EPS_DIFF_THOM" hidden="1">"c5295"</definedName>
    <definedName name="IQ_EST_EPS_GROWTH_1YR" hidden="1">"c1636"</definedName>
    <definedName name="IQ_EST_EPS_GROWTH_1YR_CIQ" hidden="1">"c3628"</definedName>
    <definedName name="IQ_EST_EPS_GROWTH_1YR_THOM" hidden="1">"c3664"</definedName>
    <definedName name="IQ_EST_EPS_GROWTH_2YR" hidden="1">"c1637"</definedName>
    <definedName name="IQ_EST_EPS_GROWTH_2YR_CIQ" hidden="1">"c3689"</definedName>
    <definedName name="IQ_EST_EPS_GROWTH_2YR_THOM" hidden="1">"c5154"</definedName>
    <definedName name="IQ_EST_EPS_GROWTH_5YR" hidden="1">"c1655"</definedName>
    <definedName name="IQ_EST_EPS_GROWTH_5YR_BOTTOM_UP" hidden="1">"c5487"</definedName>
    <definedName name="IQ_EST_EPS_GROWTH_5YR_BOTTOM_UP_CIQ" hidden="1">"c12024"</definedName>
    <definedName name="IQ_EST_EPS_GROWTH_5YR_CIQ" hidden="1">"c3615"</definedName>
    <definedName name="IQ_EST_EPS_GROWTH_5YR_HIGH" hidden="1">"c1657"</definedName>
    <definedName name="IQ_EST_EPS_GROWTH_5YR_HIGH_CIQ" hidden="1">"c4663"</definedName>
    <definedName name="IQ_EST_EPS_GROWTH_5YR_HIGH_THOM" hidden="1">"c5101"</definedName>
    <definedName name="IQ_EST_EPS_GROWTH_5YR_LOW" hidden="1">"c1658"</definedName>
    <definedName name="IQ_EST_EPS_GROWTH_5YR_LOW_CIQ" hidden="1">"c4664"</definedName>
    <definedName name="IQ_EST_EPS_GROWTH_5YR_LOW_THOM" hidden="1">"c5102"</definedName>
    <definedName name="IQ_EST_EPS_GROWTH_5YR_MEDIAN" hidden="1">"c1656"</definedName>
    <definedName name="IQ_EST_EPS_GROWTH_5YR_MEDIAN_CIQ" hidden="1">"c5480"</definedName>
    <definedName name="IQ_EST_EPS_GROWTH_5YR_MEDIAN_THOM" hidden="1">"c5100"</definedName>
    <definedName name="IQ_EST_EPS_GROWTH_5YR_NUM" hidden="1">"c1659"</definedName>
    <definedName name="IQ_EST_EPS_GROWTH_5YR_NUM_CIQ" hidden="1">"c4665"</definedName>
    <definedName name="IQ_EST_EPS_GROWTH_5YR_NUM_THOM" hidden="1">"c5103"</definedName>
    <definedName name="IQ_EST_EPS_GROWTH_5YR_STDDEV" hidden="1">"c1660"</definedName>
    <definedName name="IQ_EST_EPS_GROWTH_5YR_STDDEV_CIQ" hidden="1">"c4666"</definedName>
    <definedName name="IQ_EST_EPS_GROWTH_5YR_STDDEV_THOM" hidden="1">"c5104"</definedName>
    <definedName name="IQ_EST_EPS_GROWTH_5YR_THOM" hidden="1">"c3651"</definedName>
    <definedName name="IQ_EST_EPS_GROWTH_Q_1YR" hidden="1">"c1641"</definedName>
    <definedName name="IQ_EST_EPS_GROWTH_Q_1YR_CIQ" hidden="1">"c4744"</definedName>
    <definedName name="IQ_EST_EPS_GROWTH_Q_1YR_THOM" hidden="1">"c5155"</definedName>
    <definedName name="IQ_EST_EPS_GW_DIFF" hidden="1">"c1891"</definedName>
    <definedName name="IQ_EST_EPS_GW_DIFF_CIQ" hidden="1">"c4761"</definedName>
    <definedName name="IQ_EST_EPS_GW_DIFF_THOM" hidden="1">"c5200"</definedName>
    <definedName name="IQ_EST_EPS_GW_SURPRISE_PERCENT" hidden="1">"c1892"</definedName>
    <definedName name="IQ_EST_EPS_GW_SURPRISE_PERCENT_CIQ" hidden="1">"c4762"</definedName>
    <definedName name="IQ_EST_EPS_GW_SURPRISE_PERCENT_THOM" hidden="1">"c5201"</definedName>
    <definedName name="IQ_EST_EPS_NORM_DIFF" hidden="1">"c2247"</definedName>
    <definedName name="IQ_EST_EPS_NORM_DIFF_CIQ" hidden="1">"c4745"</definedName>
    <definedName name="IQ_EST_EPS_NORM_SURPRISE_PERCENT" hidden="1">"c2248"</definedName>
    <definedName name="IQ_EST_EPS_NORM_SURPRISE_PERCENT_CIQ" hidden="1">"c4746"</definedName>
    <definedName name="IQ_EST_EPS_REPORT_DIFF" hidden="1">"c1893"</definedName>
    <definedName name="IQ_EST_EPS_REPORT_DIFF_CIQ" hidden="1">"c4763"</definedName>
    <definedName name="IQ_EST_EPS_REPORT_DIFF_THOM" hidden="1">"c5202"</definedName>
    <definedName name="IQ_EST_EPS_REPORT_SURPRISE_PERCENT" hidden="1">"c1894"</definedName>
    <definedName name="IQ_EST_EPS_REPORT_SURPRISE_PERCENT_CIQ" hidden="1">"c4764"</definedName>
    <definedName name="IQ_EST_EPS_REPORT_SURPRISE_PERCENT_THOM" hidden="1">"c5203"</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CIQ" hidden="1">"c3690"</definedName>
    <definedName name="IQ_EST_EPS_SEQ_GROWTH_Q_THOM" hidden="1">"c5156"</definedName>
    <definedName name="IQ_EST_EPS_SURPRISE" hidden="1">"c1635"</definedName>
    <definedName name="IQ_EST_EPS_SURPRISE_PERCENT" hidden="1">"c1635"</definedName>
    <definedName name="IQ_EST_EPS_SURPRISE_PERCENT_CIQ" hidden="1">"c5000"</definedName>
    <definedName name="IQ_EST_EPS_SURPRISE_PERCENT_THOM" hidden="1">"c5296"</definedName>
    <definedName name="IQ_EST_FAIR_VALUE_MORT_SERVICING_ASSETS_FFIEC" hidden="1">"c12956"</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"c4444"</definedName>
    <definedName name="IQ_EST_FFO_GROWTH_1YR" hidden="1">"c4425"</definedName>
    <definedName name="IQ_EST_FFO_GROWTH_1YR_THOM" hidden="1">"c5170"</definedName>
    <definedName name="IQ_EST_FFO_GROWTH_2YR" hidden="1">"c4426"</definedName>
    <definedName name="IQ_EST_FFO_GROWTH_2YR_THOM" hidden="1">"c5171"</definedName>
    <definedName name="IQ_EST_FFO_GROWTH_Q_1YR" hidden="1">"c4427"</definedName>
    <definedName name="IQ_EST_FFO_GROWTH_Q_1YR_THOM" hidden="1">"c5172"</definedName>
    <definedName name="IQ_EST_FFO_SEQ_GROWTH_Q" hidden="1">"c4428"</definedName>
    <definedName name="IQ_EST_FFO_SEQ_GROWTH_Q_THOM" hidden="1">"c5173"</definedName>
    <definedName name="IQ_EST_FFO_SHARE_DIFF" hidden="1">"c1869"</definedName>
    <definedName name="IQ_EST_FFO_SHARE_DIFF_THOM" hidden="1">"c5186"</definedName>
    <definedName name="IQ_EST_FFO_SHARE_GROWTH_1YR" hidden="1">"c1770"</definedName>
    <definedName name="IQ_EST_FFO_SHARE_GROWTH_2YR" hidden="1">"c1771"</definedName>
    <definedName name="IQ_EST_FFO_SHARE_GROWTH_Q_1YR" hidden="1">"c1772"</definedName>
    <definedName name="IQ_EST_FFO_SHARE_SEQ_GROWTH_Q" hidden="1">"c1773"</definedName>
    <definedName name="IQ_EST_FFO_SHARE_SURPRISE_PERCENT" hidden="1">"c1870"</definedName>
    <definedName name="IQ_EST_FFO_SHARE_SURPRISE_PERCENT_THOM" hidden="1">"c5187"</definedName>
    <definedName name="IQ_EST_FFO_SURPRISE_PERCENT" hidden="1">"c4453"</definedName>
    <definedName name="IQ_EST_FOOTNOTE" hidden="1">"c4540"</definedName>
    <definedName name="IQ_EST_FOOTNOTE_CIQ" hidden="1">"c12022"</definedName>
    <definedName name="IQ_EST_FOOTNOTE_THOM" hidden="1">"c5313"</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AV_SURPRISE_PERCENT" hidden="1">"c12040"</definedName>
    <definedName name="IQ_EST_NET_DEBT_DIFF" hidden="1">"c4466"</definedName>
    <definedName name="IQ_EST_NET_DEBT_SURPRISE_PERCENT" hidden="1">"c4468"</definedName>
    <definedName name="IQ_EST_NEXT_EARNINGS_DATE" hidden="1">"c13591"</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BUY_THOM" hidden="1">"c5165"</definedName>
    <definedName name="IQ_EST_NUM_HIGH_REC" hidden="1">"c5649"</definedName>
    <definedName name="IQ_EST_NUM_HIGH_REC_CIQ" hidden="1">"c3701"</definedName>
    <definedName name="IQ_EST_NUM_HIGH_REC_THOM" hidden="1">"c5166"</definedName>
    <definedName name="IQ_EST_NUM_HIGHEST_REC" hidden="1">"c5648"</definedName>
    <definedName name="IQ_EST_NUM_HIGHEST_REC_CIQ" hidden="1">"c3700"</definedName>
    <definedName name="IQ_EST_NUM_HIGHEST_REC_THOM" hidden="1">"c5165"</definedName>
    <definedName name="IQ_EST_NUM_HOLD" hidden="1">"c1761"</definedName>
    <definedName name="IQ_EST_NUM_HOLD_REUT" hidden="1">"c3871"</definedName>
    <definedName name="IQ_EST_NUM_HOLD_THOM" hidden="1">"c5167"</definedName>
    <definedName name="IQ_EST_NUM_LOW_REC" hidden="1">"c5651"</definedName>
    <definedName name="IQ_EST_NUM_LOW_REC_CIQ" hidden="1">"c3703"</definedName>
    <definedName name="IQ_EST_NUM_LOW_REC_THOM" hidden="1">"c5168"</definedName>
    <definedName name="IQ_EST_NUM_LOWEST_REC" hidden="1">"c5652"</definedName>
    <definedName name="IQ_EST_NUM_LOWEST_REC_CIQ" hidden="1">"c3704"</definedName>
    <definedName name="IQ_EST_NUM_LOWEST_REC_THOM" hidden="1">"c5169"</definedName>
    <definedName name="IQ_EST_NUM_NEUTRAL_REC" hidden="1">"c5650"</definedName>
    <definedName name="IQ_EST_NUM_NEUTRAL_REC_CIQ" hidden="1">"c3702"</definedName>
    <definedName name="IQ_EST_NUM_NEUTRAL_REC_THOM" hidden="1">"c5167"</definedName>
    <definedName name="IQ_EST_NUM_NO_OPINION" hidden="1">"c1758"</definedName>
    <definedName name="IQ_EST_NUM_NO_OPINION_CIQ" hidden="1">"c3699"</definedName>
    <definedName name="IQ_EST_NUM_OUTPERFORM" hidden="1">"c1760"</definedName>
    <definedName name="IQ_EST_NUM_OUTPERFORM_REUT" hidden="1">"c3870"</definedName>
    <definedName name="IQ_EST_NUM_OUTPERFORM_THOM" hidden="1">"c5166"</definedName>
    <definedName name="IQ_EST_NUM_SELL" hidden="1">"c1763"</definedName>
    <definedName name="IQ_EST_NUM_SELL_REUT" hidden="1">"c3873"</definedName>
    <definedName name="IQ_EST_NUM_SELL_THOM" hidden="1">"c5169"</definedName>
    <definedName name="IQ_EST_NUM_UNDERPERFORM" hidden="1">"c1762"</definedName>
    <definedName name="IQ_EST_NUM_UNDERPERFORM_REUT" hidden="1">"c3872"</definedName>
    <definedName name="IQ_EST_NUM_UNDERPERFORM_THOM" hidden="1">"c5168"</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CURRING_PROFIT_SHARE_DIFF" hidden="1">"c4505"</definedName>
    <definedName name="IQ_EST_RECURRING_PROFIT_SHARE_SURPRISE_PERCENT" hidden="1">"c4515"</definedName>
    <definedName name="IQ_EST_REV_DIFF" hidden="1">"c1865"</definedName>
    <definedName name="IQ_EST_REV_DIFF_CIQ" hidden="1">"c3717"</definedName>
    <definedName name="IQ_EST_REV_DIFF_THOM" hidden="1">"c5182"</definedName>
    <definedName name="IQ_EST_REV_GROWTH_1YR" hidden="1">"c1638"</definedName>
    <definedName name="IQ_EST_REV_GROWTH_1YR_CIQ" hidden="1">"c3691"</definedName>
    <definedName name="IQ_EST_REV_GROWTH_1YR_THOM" hidden="1">"c5157"</definedName>
    <definedName name="IQ_EST_REV_GROWTH_2YR" hidden="1">"c1639"</definedName>
    <definedName name="IQ_EST_REV_GROWTH_2YR_CIQ" hidden="1">"c3692"</definedName>
    <definedName name="IQ_EST_REV_GROWTH_2YR_THOM" hidden="1">"c5158"</definedName>
    <definedName name="IQ_EST_REV_GROWTH_Q_1YR" hidden="1">"c1640"</definedName>
    <definedName name="IQ_EST_REV_GROWTH_Q_1YR_CIQ" hidden="1">"c3693"</definedName>
    <definedName name="IQ_EST_REV_GROWTH_Q_1YR_THOM" hidden="1">"c5159"</definedName>
    <definedName name="IQ_EST_REV_SEQ_GROWTH_Q" hidden="1">"c1765"</definedName>
    <definedName name="IQ_EST_REV_SEQ_GROWTH_Q_CIQ" hidden="1">"c3694"</definedName>
    <definedName name="IQ_EST_REV_SEQ_GROWTH_Q_THOM" hidden="1">"c5160"</definedName>
    <definedName name="IQ_EST_REV_SURPRISE_PERCENT" hidden="1">"c1866"</definedName>
    <definedName name="IQ_EST_REV_SURPRISE_PERCENT_CIQ" hidden="1">"c3718"</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VENT_DATE" hidden="1">"c13819"</definedName>
    <definedName name="IQ_EVENT_ID" hidden="1">"c13818"</definedName>
    <definedName name="IQ_EVENT_TIME" hidden="1">"c13820"</definedName>
    <definedName name="IQ_EVENT_TYPE" hidden="1">"c13821"</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"019802400"</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"c1459"</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CHANGE_INCL_EARNINGS" hidden="1">"c13849"</definedName>
    <definedName name="IQ_FAIR_VALUE_FDIC" hidden="1">"c6427"</definedName>
    <definedName name="IQ_FARM_LOANS_NET_FDIC" hidden="1">"c6316"</definedName>
    <definedName name="IQ_FARM_LOANS_TOT_LOANS_FFIEC" hidden="1">"c13870"</definedName>
    <definedName name="IQ_FARM_LOANS_TOTAL_LOANS_FOREIGN_FDIC" hidden="1">"c6450"</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FUNDS_SOLD" hidden="1">"c2256"</definedName>
    <definedName name="IQ_FEES_COMMISSIONS_BROKERAGE_FFIEC" hidden="1">"c13005"</definedName>
    <definedName name="IQ_FFO" hidden="1">"c1574"</definedName>
    <definedName name="IQ_FFO_ACT_OR_EST" hidden="1">"c4446"</definedName>
    <definedName name="IQ_FFO_ADJ_ACT_OR_EST" hidden="1">"c4435"</definedName>
    <definedName name="IQ_FFO_ADJ_ACT_OR_EST_CIQ" hidden="1">"c4960"</definedName>
    <definedName name="IQ_FFO_ADJ_EST" hidden="1">"c4434"</definedName>
    <definedName name="IQ_FFO_ADJ_HIGH_EST" hidden="1">"c4437"</definedName>
    <definedName name="IQ_FFO_ADJ_LOW_EST" hidden="1">"c4438"</definedName>
    <definedName name="IQ_FFO_ADJ_MEDIAN_EST" hidden="1">"c4439"</definedName>
    <definedName name="IQ_FFO_ADJ_NUM_EST" hidden="1">"c4440"</definedName>
    <definedName name="IQ_FFO_ADJ_STDDEV_EST" hidden="1">"c4441"</definedName>
    <definedName name="IQ_FFO_EST" hidden="1">"c4445"</definedName>
    <definedName name="IQ_FFO_HIGH_EST" hidden="1">"c4448"</definedName>
    <definedName name="IQ_FFO_LOW_EST" hidden="1">"c4449"</definedName>
    <definedName name="IQ_FFO_MEDIAN_EST" hidden="1">"c4450"</definedName>
    <definedName name="IQ_FFO_NUM_EST" hidden="1">"c4451"</definedName>
    <definedName name="IQ_FFO_PAYOUT_RATIO" hidden="1">"c3492"</definedName>
    <definedName name="IQ_FFO_PER_SHARE_BASIC" hidden="1">"c8867"</definedName>
    <definedName name="IQ_FFO_PER_SHARE_DILUTED" hidden="1">"c8868"</definedName>
    <definedName name="IQ_FFO_SHARE_ACT_OR_EST" hidden="1">"c2216"</definedName>
    <definedName name="IQ_FFO_SHARE_ACT_OR_EST_CIQ" hidden="1">"c4971"</definedName>
    <definedName name="IQ_FFO_SHARE_EST" hidden="1">"c418"</definedName>
    <definedName name="IQ_FFO_SHARE_EST_DET_EST" hidden="1">"c12059"</definedName>
    <definedName name="IQ_FFO_SHARE_EST_DET_EST_CURRENCY" hidden="1">"c12466"</definedName>
    <definedName name="IQ_FFO_SHARE_EST_DET_EST_CURRENCY_THOM" hidden="1">"c12487"</definedName>
    <definedName name="IQ_FFO_SHARE_EST_DET_EST_DATE" hidden="1">"c12212"</definedName>
    <definedName name="IQ_FFO_SHARE_EST_DET_EST_DATE_THOM" hidden="1">"c12238"</definedName>
    <definedName name="IQ_FFO_SHARE_EST_DET_EST_INCL" hidden="1">"c12349"</definedName>
    <definedName name="IQ_FFO_SHARE_EST_DET_EST_INCL_THOM" hidden="1">"c12370"</definedName>
    <definedName name="IQ_FFO_SHARE_EST_DET_EST_ORIGIN" hidden="1">"c12722"</definedName>
    <definedName name="IQ_FFO_SHARE_EST_DET_EST_ORIGIN_THOM" hidden="1">"c12608"</definedName>
    <definedName name="IQ_FFO_SHARE_EST_DET_EST_THOM" hidden="1">"c12088"</definedName>
    <definedName name="IQ_FFO_SHARE_EST_THOM" hidden="1">"c3999"</definedName>
    <definedName name="IQ_FFO_SHARE_HIGH_EST" hidden="1">"c419"</definedName>
    <definedName name="IQ_FFO_SHARE_HIGH_EST_THOM" hidden="1">"c4001"</definedName>
    <definedName name="IQ_FFO_SHARE_LOW_EST" hidden="1">"c420"</definedName>
    <definedName name="IQ_FFO_SHARE_LOW_EST_THOM" hidden="1">"c4002"</definedName>
    <definedName name="IQ_FFO_SHARE_MEDIAN_EST" hidden="1">"c1665"</definedName>
    <definedName name="IQ_FFO_SHARE_MEDIAN_EST_THOM" hidden="1">"c4000"</definedName>
    <definedName name="IQ_FFO_SHARE_NUM_EST" hidden="1">"c421"</definedName>
    <definedName name="IQ_FFO_SHARE_NUM_EST_THOM" hidden="1">"c4003"</definedName>
    <definedName name="IQ_FFO_SHARE_STDDEV_EST" hidden="1">"c422"</definedName>
    <definedName name="IQ_FFO_SHARE_STDDEV_EST_THOM" hidden="1">"c4004"</definedName>
    <definedName name="IQ_FFO_STDDEV_EST" hidden="1">"c4452"</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Q_EST_THOM" hidden="1">"c6802"</definedName>
    <definedName name="IQ_FISCAL_Y" hidden="1">"c441"</definedName>
    <definedName name="IQ_FISCAL_Y_EST" hidden="1">"c6795"</definedName>
    <definedName name="IQ_FISCAL_Y_EST_CIQ" hidden="1">"c6807"</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L_REC_FFIEC" hidden="1">"c12892"</definedName>
    <definedName name="IQ_FOREIGN_LOANS" hidden="1">"c448"</definedName>
    <definedName name="IQ_FOREIGN_LOANS_LEASES_FOREIGN_FFIEC" hidden="1">"c13478"</definedName>
    <definedName name="IQ_FOUNDATION_OVER_TOTAL" hidden="1">"c13769"</definedName>
    <definedName name="IQ_FQ" hidden="1">500</definedName>
    <definedName name="IQ_FUEL" hidden="1">"c449"</definedName>
    <definedName name="IQ_FULL_TIME" hidden="1">"c450"</definedName>
    <definedName name="IQ_FULLY_INSURED_DEPOSITS_FDIC" hidden="1">"c6487"</definedName>
    <definedName name="IQ_FUND_FEE_INC_NON_INT_INC_FFIEC" hidden="1">"c13493"</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_AVG_LOANS_FFIEC" hidden="1">"c13475"</definedName>
    <definedName name="IQ_GROSS_MARGIN" hidden="1">"c529"</definedName>
    <definedName name="IQ_GROSS_MARGIN_ACT_OR_EST" hidden="1">"c5554"</definedName>
    <definedName name="IQ_GROSS_MARGIN_ACT_OR_EST_THOM" hidden="1">"c5562"</definedName>
    <definedName name="IQ_GROSS_MARGIN_DET_EST_DATE_THOM" hidden="1">"c12239"</definedName>
    <definedName name="IQ_GROSS_MARGIN_DET_EST_INCL_THOM" hidden="1">"c12371"</definedName>
    <definedName name="IQ_GROSS_MARGIN_DET_EST_ORIGIN_THOM" hidden="1">"c12609"</definedName>
    <definedName name="IQ_GROSS_MARGIN_DET_EST_THOM" hidden="1">"c12089"</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EXP_CASINO" hidden="1">"c8733"</definedName>
    <definedName name="IQ_HG_EXP_DEVELOPMENT" hidden="1">"c8738"</definedName>
    <definedName name="IQ_HG_EXP_ENTERTAINMENT" hidden="1">"c8736"</definedName>
    <definedName name="IQ_HG_EXP_FOOD_BEV" hidden="1">"c8734"</definedName>
    <definedName name="IQ_HG_EXP_FRANCHISE_MANAGEMENT" hidden="1">"c8744"</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INCENTIVE_MANAGEMENT_FEES" hidden="1">"c8727"</definedName>
    <definedName name="IQ_HG_REV_MANAGEMENT_FEES" hidden="1">"c8718"</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PROM_COSTS" hidden="1">"c8745"</definedName>
    <definedName name="IQ_HG_ROOMS_BEG" hidden="1">"c8600"</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TARGET_PRICE" hidden="1">"c1651"</definedName>
    <definedName name="IQ_HIGH_TARGET_PRICE_CIQ" hidden="1">"c4659"</definedName>
    <definedName name="IQ_HIGH_TARGET_PRICE_THOM" hidden="1">"c5096"</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IR_OIL" hidden="1">"c547"</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ES_FDIC" hidden="1">"c6582"</definedName>
    <definedName name="IQ_INCOME_TAXES_FFIEC" hidden="1">"c13030"</definedName>
    <definedName name="IQ_INCREASE_INT_INCOME_FFIEC" hidden="1">"c13063"</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FED_FUNDS_FDIC" hidden="1">"c6566"</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SECURED_RE_DOM_FFIEC" hidden="1">"c12977"</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ANGIBLES_NET" hidden="1">"c1407"</definedName>
    <definedName name="IQ_INTEREST_BEARING_BALANCES_FDIC" hidden="1">"c6371"</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_MONTHLY_FACTOR" hidden="1">"c8971"</definedName>
    <definedName name="IQ_LATEST_MONTHLY_FACTOR_DATE" hidden="1">"c8972"</definedName>
    <definedName name="IQ_LATESTK" hidden="1">1000</definedName>
    <definedName name="IQ_LATESTKFR" hidden="1">"100"</definedName>
    <definedName name="IQ_LATESTQ" hidden="1">500</definedName>
    <definedName name="IQ_LATESTQFR" hidden="1">"50"</definedName>
    <definedName name="IQ_LEAD_UNDERWRITER" hidden="1">"c8957"</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E" hidden="1">"c5654"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ASE_RECEIVABLES_FOREIGN_FFIEC" hidden="1">"c13483"</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ABILITY_ACCEPTANCES_OUT_FFIEC" hidden="1">"c12866"</definedName>
    <definedName name="IQ_LIABILITY_SHORT_POSITIONS_DOM_FFIEC" hidden="1">"c12941"</definedName>
    <definedName name="IQ_LICENSED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QUID_ASSETS_ASSETS_TOT_FFIEC" hidden="1">"c13439"</definedName>
    <definedName name="IQ_LIQUID_ASSETS_NONCORE_FUNDING_FFIEC" hidden="1">"c13339"</definedName>
    <definedName name="IQ_LIQUIDATION_VALUE_PREFERRED_CONVERT" hidden="1">"c13835"</definedName>
    <definedName name="IQ_LIQUIDATION_VALUE_PREFERRED_NON_REDEEM" hidden="1">"c13836"</definedName>
    <definedName name="IQ_LIQUIDATION_VALUE_PREFERRED_REDEEM" hidden="1">"c13837"</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_PERF_ASSETS_FFIEC" hidden="1">"c13912"</definedName>
    <definedName name="IQ_LOAN_LOSS_ALLOWANCE_NONCURRENT_LOANS_FDIC" hidden="1">"c6740"</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TARGET_PRICE" hidden="1">"c1652"</definedName>
    <definedName name="IQ_LOW_TARGET_PRICE_CIQ" hidden="1">"c4660"</definedName>
    <definedName name="IQ_LOW_TARGET_PRICE_THOM" hidden="1">"c5097"</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GROWTH_DET_EST" hidden="1">"c12060"</definedName>
    <definedName name="IQ_LT_GROWTH_DET_EST_DATE" hidden="1">"c12213"</definedName>
    <definedName name="IQ_LT_GROWTH_DET_EST_DATE_THOM" hidden="1">"c12240"</definedName>
    <definedName name="IQ_LT_GROWTH_DET_EST_INCL" hidden="1">"c12350"</definedName>
    <definedName name="IQ_LT_GROWTH_DET_EST_INCL_THOM" hidden="1">"c12372"</definedName>
    <definedName name="IQ_LT_GROWTH_DET_EST_ORIGIN" hidden="1">"c12725"</definedName>
    <definedName name="IQ_LT_GROWTH_DET_EST_ORIGIN_THOM" hidden="1">"c12610"</definedName>
    <definedName name="IQ_LT_GROWTH_DET_EST_THOM" hidden="1">"c12090"</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 hidden="1">"c4458"</definedName>
    <definedName name="IQ_MAINT_CAPEX_ACT_OR_EST_CIQ" hidden="1">"c4987"</definedName>
    <definedName name="IQ_MAINT_CAPEX_EST" hidden="1">"c4457"</definedName>
    <definedName name="IQ_MAINT_CAPEX_HIGH_EST" hidden="1">"c4460"</definedName>
    <definedName name="IQ_MAINT_CAPEX_LOW_EST" hidden="1">"c4461"</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DAYS_CLAIMS_PAYABLE" hidden="1">"c9937"</definedName>
    <definedName name="IQ_MC_DAYS_CLAIMS_PAYABLE_EXCL_CAPITATION" hidden="1">"c9938"</definedName>
    <definedName name="IQ_MC_MEDICAL_COSTS_PMPM" hidden="1">"c9925"</definedName>
    <definedName name="IQ_MC_PARENT_CASH" hidden="1">"c9942"</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TATUTORY_SURPLUS" hidden="1">"c2772"</definedName>
    <definedName name="IQ_MC_TOTAL_COVERED_LIVES" hidden="1">"c9919"</definedName>
    <definedName name="IQ_MC_TOTAL_MEMBERSHIP" hidden="1">"c9922"</definedName>
    <definedName name="IQ_MC_TOTAL_MEMBERSHIP_CAPITATION" hidden="1">"c9923"</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AN_TARGET_PRICE" hidden="1">"c1650"</definedName>
    <definedName name="IQ_MEDIAN_TARGET_PRICE_CIQ" hidden="1">"c4658"</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CIQ" hidden="1">"c4041"</definedName>
    <definedName name="IQ_MKTCAP_TOTAL_REV_FWD_THOM" hidden="1">"c4055"</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SAVINGS_TOT_DEPOSITS_FFIEC" hidden="1">"c13905"</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ASSETS_FFIEC" hidden="1">"c12838"</definedName>
    <definedName name="IQ_MORTGAGE_SERVICING_FDIC" hidden="1">"c6335"</definedName>
    <definedName name="IQ_MTD" hidden="1">800000</definedName>
    <definedName name="IQ_MULTI_RES_PROPERTIES_TRADING_DOM_FFIEC" hidden="1">"c12930"</definedName>
    <definedName name="IQ_MULTIFAM_5_LOANS_TOT_LOANS_FFIEC" hidden="1">"c13869"</definedName>
    <definedName name="IQ_MULTIFAMILY_LOANS_GROSS_LOANS_FFIEC" hidden="1">"c13404"</definedName>
    <definedName name="IQ_MULTIFAMILY_LOANS_RISK_BASED_FFIEC" hidden="1">"c13425"</definedName>
    <definedName name="IQ_MULTIFAMILY_RESIDENTIAL_LOANS_FDIC" hidden="1">"c6311"</definedName>
    <definedName name="IQ_MUNICIPAL_INVEST_SECURITIES_FFIEC" hidden="1">"c13459"</definedName>
    <definedName name="IQ_NAMES_REVISION_DATE_" hidden="1">41518.8812962963</definedName>
    <definedName name="IQ_NAMES_REVISION_DATE__1" hidden="1">43643.1106481481</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ACT_OR_EST" hidden="1">"c2225"</definedName>
    <definedName name="IQ_NAV_ACT_OR_EST_THOM" hidden="1">"c5607"</definedName>
    <definedName name="IQ_NAV_DET_EST_CURRENCY_THOM" hidden="1">"c12490"</definedName>
    <definedName name="IQ_NAV_DET_EST_DATE_THOM" hidden="1">"c12241"</definedName>
    <definedName name="IQ_NAV_DET_EST_INCL_THOM" hidden="1">"c12373"</definedName>
    <definedName name="IQ_NAV_DET_EST_ORIGIN_THOM" hidden="1">"c12707"</definedName>
    <definedName name="IQ_NAV_DET_EST_THOM" hidden="1">"c12091"</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HARE_ACT_OR_EST" hidden="1">"c2225"</definedName>
    <definedName name="IQ_NAV_SHARE_DET_EST_ORIGIN" hidden="1">"c12585"</definedName>
    <definedName name="IQ_NAV_SHARE_DET_EST_ORIGIN_THOM" hidden="1">"c12611"</definedName>
    <definedName name="IQ_NAV_SHARE_EST" hidden="1">"c5609"</definedName>
    <definedName name="IQ_NAV_SHARE_HIGH_EST" hidden="1">"c5612"</definedName>
    <definedName name="IQ_NAV_SHARE_LOW_EST" hidden="1">"c5613"</definedName>
    <definedName name="IQ_NAV_SHARE_MEDIAN_EST" hidden="1">"c5610"</definedName>
    <definedName name="IQ_NAV_SHARE_NUM_EST" hidden="1">"c5614"</definedName>
    <definedName name="IQ_NAV_SHARE_STDDEV_EST" hidden="1">"c5611"</definedName>
    <definedName name="IQ_NAV_STDDEV_EST" hidden="1">"c1756"</definedName>
    <definedName name="IQ_NAV_STDDEV_EST_THOM" hidden="1">"c5603"</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GATIVE_FAIR_VALUE_DERIVATIVES_BENEFICIARY_FFIEC" hidden="1">"c13124"</definedName>
    <definedName name="IQ_NEGATIVE_FAIR_VALUE_DERIVATIVES_GUARANTOR_FFIEC" hidden="1">"c13117"</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DET_EST" hidden="1">"c12061"</definedName>
    <definedName name="IQ_NET_DEBT_DET_EST_CURRENCY" hidden="1">"c12468"</definedName>
    <definedName name="IQ_NET_DEBT_DET_EST_CURRENCY_THOM" hidden="1">"c12491"</definedName>
    <definedName name="IQ_NET_DEBT_DET_EST_DATE" hidden="1">"c12214"</definedName>
    <definedName name="IQ_NET_DEBT_DET_EST_DATE_THOM" hidden="1">"c12242"</definedName>
    <definedName name="IQ_NET_DEBT_DET_EST_INCL" hidden="1">"c12351"</definedName>
    <definedName name="IQ_NET_DEBT_DET_EST_INCL_THOM" hidden="1">"c12374"</definedName>
    <definedName name="IQ_NET_DEBT_DET_EST_ORIGIN" hidden="1">"c12586"</definedName>
    <definedName name="IQ_NET_DEBT_DET_EST_ORIGIN_THOM" hidden="1">"c12612"</definedName>
    <definedName name="IQ_NET_DEBT_DET_EST_THOM" hidden="1">"c12092"</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FUNDS_PURCHASED_ASSETS_TOT_FFIEC" hidden="1">"c13448"</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EFORE_CAPITALIZED" hidden="1">"c792"</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DET_EST" hidden="1">"c12062"</definedName>
    <definedName name="IQ_NI_DET_EST_CURRENCY" hidden="1">"c12469"</definedName>
    <definedName name="IQ_NI_DET_EST_CURRENCY_THOM" hidden="1">"c12492"</definedName>
    <definedName name="IQ_NI_DET_EST_DATE" hidden="1">"c12215"</definedName>
    <definedName name="IQ_NI_DET_EST_DATE_THOM" hidden="1">"c12243"</definedName>
    <definedName name="IQ_NI_DET_EST_INCL" hidden="1">"c12352"</definedName>
    <definedName name="IQ_NI_DET_EST_INCL_THOM" hidden="1">"c12375"</definedName>
    <definedName name="IQ_NI_DET_EST_ORIGIN" hidden="1">"c12587"</definedName>
    <definedName name="IQ_NI_DET_EST_ORIGIN_THOM" hidden="1">"c12613"</definedName>
    <definedName name="IQ_NI_DET_EST_THOM" hidden="1">"c12093"</definedName>
    <definedName name="IQ_NI_EST" hidden="1">"c1716"</definedName>
    <definedName name="IQ_NI_EST_THOM" hidden="1">"c5126"</definedName>
    <definedName name="IQ_NI_FFIEC" hidden="1">"c13034"</definedName>
    <definedName name="IQ_NI_GW_DET_EST" hidden="1">"c12063"</definedName>
    <definedName name="IQ_NI_GW_DET_EST_CURRENCY" hidden="1">"c12470"</definedName>
    <definedName name="IQ_NI_GW_DET_EST_DATE" hidden="1">"c12216"</definedName>
    <definedName name="IQ_NI_GW_DET_EST_INCL" hidden="1">"c12353"</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DET_EST_ORIGIN" hidden="1">"c12588"</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ACT_OR_EST_CIQ" hidden="1">"c5012"</definedName>
    <definedName name="IQ_NI_SBC_EST" hidden="1">"c4473"</definedName>
    <definedName name="IQ_NI_SBC_GW_ACT_OR_EST" hidden="1">"c4478"</definedName>
    <definedName name="IQ_NI_SBC_GW_ACT_OR_EST_CIQ" hidden="1">"c5016"</definedName>
    <definedName name="IQ_NI_SBC_GW_EST" hidden="1">"c4477"</definedName>
    <definedName name="IQ_NI_SBC_GW_HIGH_EST" hidden="1">"c4480"</definedName>
    <definedName name="IQ_NI_SBC_GW_LOW_EST" hidden="1">"c4481"</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LOW_EST" hidden="1">"c4487"</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THOM" hidden="1">"c5131"</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LOANS" hidden="1">"c796"</definedName>
    <definedName name="IQ_NON_CASH" hidden="1">"c1399"</definedName>
    <definedName name="IQ_NON_CASH_ITEMS" hidden="1">"c797"</definedName>
    <definedName name="IQ_NON_CURRENT_LOANS_FFIEC" hidden="1">"c13860"</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"c800"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FFIEC" hidden="1">"c13017"</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_EPS_ACT_OR_EST" hidden="1">"c2249"</definedName>
    <definedName name="IQ_NORM_EPS_ACT_OR_EST_CIQ" hidden="1">"c5069"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TOTAL_WELLS_DRILLED" hidden="1">"c10096"</definedName>
    <definedName name="IQ_OG_GROSS_OPERATED_WELLS" hidden="1">"c10092"</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DET_EST" hidden="1">"c12064"</definedName>
    <definedName name="IQ_OPER_INC_DET_EST_CURRENCY" hidden="1">"c12471"</definedName>
    <definedName name="IQ_OPER_INC_DET_EST_CURRENCY_THOM" hidden="1">"c12494"</definedName>
    <definedName name="IQ_OPER_INC_DET_EST_DATE" hidden="1">"c12217"</definedName>
    <definedName name="IQ_OPER_INC_DET_EST_DATE_THOM" hidden="1">"c12245"</definedName>
    <definedName name="IQ_OPER_INC_DET_EST_INCL" hidden="1">"c12354"</definedName>
    <definedName name="IQ_OPER_INC_DET_EST_INCL_THOM" hidden="1">"c12377"</definedName>
    <definedName name="IQ_OPER_INC_DET_EST_ORIGIN" hidden="1">"c12589"</definedName>
    <definedName name="IQ_OPER_INC_DET_EST_ORIGIN_THOM" hidden="1">"c12615"</definedName>
    <definedName name="IQ_OPER_INC_DET_EST_THOM" hidden="1">"c12095"</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"c1448"</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FIEC" hidden="1">"c12862"</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"c1403"</definedName>
    <definedName name="IQ_OTHER_CURRENT_LIAB" hidden="1">"c1404"</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RIVATIVES_BENEFICIARY_FFIEC" hidden="1">"c13122"</definedName>
    <definedName name="IQ_OTHER_DERIVATIVES_GUARANTOR_FFIEC" hidden="1">"c13115"</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RADING_DOM_FFIEC" hidden="1">"c12936"</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NET" hidden="1">"c1453"</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Q_FT" hidden="1">"c8780"</definedName>
    <definedName name="IQ_OTHER_STRIKE_PRICE_GRANTED" hidden="1">"c2692"</definedName>
    <definedName name="IQ_OTHER_TAX_EQUIVALENT_ADJUSTMENTS_FFIEC" hidden="1">"c13855"</definedName>
    <definedName name="IQ_OTHER_TRADING_ASSETS_FFIEC" hidden="1">"c12826"</definedName>
    <definedName name="IQ_OTHER_TRADING_ASSETS_TOTAL_FFIEC" hidden="1">"c12937"</definedName>
    <definedName name="IQ_OTHER_TRADING_LIABILITIES_FFIEC" hidden="1">"c12860"</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"c2127"</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CIQ" hidden="1">"c4042"</definedName>
    <definedName name="IQ_PE_EXCL_FWD_THOM" hidden="1">"c4056"</definedName>
    <definedName name="IQ_PE_NORMALIZED" hidden="1">"c2207"</definedName>
    <definedName name="IQ_PE_RATIO" hidden="1">"c1610"</definedName>
    <definedName name="IQ_PEG_FWD" hidden="1">"c1863"</definedName>
    <definedName name="IQ_PEG_FWD_CIQ" hidden="1">"c4045"</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CIQ" hidden="1">"c3790"</definedName>
    <definedName name="IQ_PERCENT_CHANGE_EST_5YR_GROWTH_RATE_12MONTHS_THOM" hidden="1">"c5269"</definedName>
    <definedName name="IQ_PERCENT_CHANGE_EST_5YR_GROWTH_RATE_18MONTHS" hidden="1">"c1853"</definedName>
    <definedName name="IQ_PERCENT_CHANGE_EST_5YR_GROWTH_RATE_18MONTHS_CIQ" hidden="1">"c3791"</definedName>
    <definedName name="IQ_PERCENT_CHANGE_EST_5YR_GROWTH_RATE_18MONTHS_THOM" hidden="1">"c5270"</definedName>
    <definedName name="IQ_PERCENT_CHANGE_EST_5YR_GROWTH_RATE_3MONTHS" hidden="1">"c1849"</definedName>
    <definedName name="IQ_PERCENT_CHANGE_EST_5YR_GROWTH_RATE_3MONTHS_CIQ" hidden="1">"c3787"</definedName>
    <definedName name="IQ_PERCENT_CHANGE_EST_5YR_GROWTH_RATE_3MONTHS_THOM" hidden="1">"c5266"</definedName>
    <definedName name="IQ_PERCENT_CHANGE_EST_5YR_GROWTH_RATE_6MONTHS" hidden="1">"c1850"</definedName>
    <definedName name="IQ_PERCENT_CHANGE_EST_5YR_GROWTH_RATE_6MONTHS_CIQ" hidden="1">"c3788"</definedName>
    <definedName name="IQ_PERCENT_CHANGE_EST_5YR_GROWTH_RATE_6MONTHS_THOM" hidden="1">"c5267"</definedName>
    <definedName name="IQ_PERCENT_CHANGE_EST_5YR_GROWTH_RATE_9MONTHS" hidden="1">"c1851"</definedName>
    <definedName name="IQ_PERCENT_CHANGE_EST_5YR_GROWTH_RATE_9MONTHS_CIQ" hidden="1">"c3789"</definedName>
    <definedName name="IQ_PERCENT_CHANGE_EST_5YR_GROWTH_RATE_9MONTHS_THOM" hidden="1">"c5268"</definedName>
    <definedName name="IQ_PERCENT_CHANGE_EST_5YR_GROWTH_RATE_DAY" hidden="1">"c1846"</definedName>
    <definedName name="IQ_PERCENT_CHANGE_EST_5YR_GROWTH_RATE_DAY_CIQ" hidden="1">"c3785"</definedName>
    <definedName name="IQ_PERCENT_CHANGE_EST_5YR_GROWTH_RATE_DAY_THOM" hidden="1">"c5264"</definedName>
    <definedName name="IQ_PERCENT_CHANGE_EST_5YR_GROWTH_RATE_MONTH" hidden="1">"c1848"</definedName>
    <definedName name="IQ_PERCENT_CHANGE_EST_5YR_GROWTH_RATE_MONTH_CIQ" hidden="1">"c3786"</definedName>
    <definedName name="IQ_PERCENT_CHANGE_EST_5YR_GROWTH_RATE_MONTH_THOM" hidden="1">"c5265"</definedName>
    <definedName name="IQ_PERCENT_CHANGE_EST_5YR_GROWTH_RATE_WEEK" hidden="1">"c1847"</definedName>
    <definedName name="IQ_PERCENT_CHANGE_EST_5YR_GROWTH_RATE_WEEK_CIQ" hidden="1">"c3797"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CIQ" hidden="1">"c3748"</definedName>
    <definedName name="IQ_PERCENT_CHANGE_EST_EBITDA_12MONTHS_THOM" hidden="1">"c5227"</definedName>
    <definedName name="IQ_PERCENT_CHANGE_EST_EBITDA_18MONTHS" hidden="1">"c1805"</definedName>
    <definedName name="IQ_PERCENT_CHANGE_EST_EBITDA_18MONTHS_CIQ" hidden="1">"c3749"</definedName>
    <definedName name="IQ_PERCENT_CHANGE_EST_EBITDA_18MONTHS_THOM" hidden="1">"c5228"</definedName>
    <definedName name="IQ_PERCENT_CHANGE_EST_EBITDA_3MONTHS" hidden="1">"c1801"</definedName>
    <definedName name="IQ_PERCENT_CHANGE_EST_EBITDA_3MONTHS_CIQ" hidden="1">"c3745"</definedName>
    <definedName name="IQ_PERCENT_CHANGE_EST_EBITDA_3MONTHS_THOM" hidden="1">"c5224"</definedName>
    <definedName name="IQ_PERCENT_CHANGE_EST_EBITDA_6MONTHS" hidden="1">"c1802"</definedName>
    <definedName name="IQ_PERCENT_CHANGE_EST_EBITDA_6MONTHS_CIQ" hidden="1">"c3746"</definedName>
    <definedName name="IQ_PERCENT_CHANGE_EST_EBITDA_6MONTHS_THOM" hidden="1">"c5225"</definedName>
    <definedName name="IQ_PERCENT_CHANGE_EST_EBITDA_9MONTHS" hidden="1">"c1803"</definedName>
    <definedName name="IQ_PERCENT_CHANGE_EST_EBITDA_9MONTHS_CIQ" hidden="1">"c3747"</definedName>
    <definedName name="IQ_PERCENT_CHANGE_EST_EBITDA_9MONTHS_THOM" hidden="1">"c5226"</definedName>
    <definedName name="IQ_PERCENT_CHANGE_EST_EBITDA_DAY" hidden="1">"c1798"</definedName>
    <definedName name="IQ_PERCENT_CHANGE_EST_EBITDA_DAY_CIQ" hidden="1">"c3743"</definedName>
    <definedName name="IQ_PERCENT_CHANGE_EST_EBITDA_DAY_THOM" hidden="1">"c5222"</definedName>
    <definedName name="IQ_PERCENT_CHANGE_EST_EBITDA_MONTH" hidden="1">"c1800"</definedName>
    <definedName name="IQ_PERCENT_CHANGE_EST_EBITDA_MONTH_CIQ" hidden="1">"c3744"</definedName>
    <definedName name="IQ_PERCENT_CHANGE_EST_EBITDA_MONTH_THOM" hidden="1">"c5223"</definedName>
    <definedName name="IQ_PERCENT_CHANGE_EST_EBITDA_WEEK" hidden="1">"c1799"</definedName>
    <definedName name="IQ_PERCENT_CHANGE_EST_EBITDA_WEEK_CIQ" hidden="1">"c3792"</definedName>
    <definedName name="IQ_PERCENT_CHANGE_EST_EBITDA_WEEK_THOM" hidden="1">"c5271"</definedName>
    <definedName name="IQ_PERCENT_CHANGE_EST_EPS_12MONTHS" hidden="1">"c1788"</definedName>
    <definedName name="IQ_PERCENT_CHANGE_EST_EPS_12MONTHS_CIQ" hidden="1">"c3733"</definedName>
    <definedName name="IQ_PERCENT_CHANGE_EST_EPS_12MONTHS_THOM" hidden="1">"c5212"</definedName>
    <definedName name="IQ_PERCENT_CHANGE_EST_EPS_18MONTHS" hidden="1">"c1789"</definedName>
    <definedName name="IQ_PERCENT_CHANGE_EST_EPS_18MONTHS_CIQ" hidden="1">"c3734"</definedName>
    <definedName name="IQ_PERCENT_CHANGE_EST_EPS_18MONTHS_THOM" hidden="1">"c5213"</definedName>
    <definedName name="IQ_PERCENT_CHANGE_EST_EPS_3MONTHS" hidden="1">"c1785"</definedName>
    <definedName name="IQ_PERCENT_CHANGE_EST_EPS_3MONTHS_CIQ" hidden="1">"c3730"</definedName>
    <definedName name="IQ_PERCENT_CHANGE_EST_EPS_3MONTHS_THOM" hidden="1">"c5209"</definedName>
    <definedName name="IQ_PERCENT_CHANGE_EST_EPS_6MONTHS" hidden="1">"c1786"</definedName>
    <definedName name="IQ_PERCENT_CHANGE_EST_EPS_6MONTHS_CIQ" hidden="1">"c3731"</definedName>
    <definedName name="IQ_PERCENT_CHANGE_EST_EPS_6MONTHS_THOM" hidden="1">"c5210"</definedName>
    <definedName name="IQ_PERCENT_CHANGE_EST_EPS_9MONTHS" hidden="1">"c1787"</definedName>
    <definedName name="IQ_PERCENT_CHANGE_EST_EPS_9MONTHS_CIQ" hidden="1">"c3732"</definedName>
    <definedName name="IQ_PERCENT_CHANGE_EST_EPS_9MONTHS_THOM" hidden="1">"c5211"</definedName>
    <definedName name="IQ_PERCENT_CHANGE_EST_EPS_DAY" hidden="1">"c1782"</definedName>
    <definedName name="IQ_PERCENT_CHANGE_EST_EPS_DAY_CIQ" hidden="1">"c3727"</definedName>
    <definedName name="IQ_PERCENT_CHANGE_EST_EPS_DAY_THOM" hidden="1">"c5206"</definedName>
    <definedName name="IQ_PERCENT_CHANGE_EST_EPS_MONTH" hidden="1">"c1784"</definedName>
    <definedName name="IQ_PERCENT_CHANGE_EST_EPS_MONTH_CIQ" hidden="1">"c3729"</definedName>
    <definedName name="IQ_PERCENT_CHANGE_EST_EPS_MONTH_THOM" hidden="1">"c5208"</definedName>
    <definedName name="IQ_PERCENT_CHANGE_EST_EPS_WEEK" hidden="1">"c1783"</definedName>
    <definedName name="IQ_PERCENT_CHANGE_EST_EPS_WEEK_CIQ" hidden="1">"c3728"</definedName>
    <definedName name="IQ_PERCENT_CHANGE_EST_EPS_WEEK_THOM" hidden="1">"c5207"</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SHARE_12MONTHS" hidden="1">"c1828"</definedName>
    <definedName name="IQ_PERCENT_CHANGE_EST_FFO_SHARE_12MONTHS_THOM" hidden="1">"c5248"</definedName>
    <definedName name="IQ_PERCENT_CHANGE_EST_FFO_SHARE_18MONTHS" hidden="1">"c1829"</definedName>
    <definedName name="IQ_PERCENT_CHANGE_EST_FFO_SHARE_18MONTHS_THOM" hidden="1">"c5249"</definedName>
    <definedName name="IQ_PERCENT_CHANGE_EST_FFO_SHARE_3MONTHS" hidden="1">"c1825"</definedName>
    <definedName name="IQ_PERCENT_CHANGE_EST_FFO_SHARE_3MONTHS_THOM" hidden="1">"c5245"</definedName>
    <definedName name="IQ_PERCENT_CHANGE_EST_FFO_SHARE_6MONTHS" hidden="1">"c1826"</definedName>
    <definedName name="IQ_PERCENT_CHANGE_EST_FFO_SHARE_6MONTHS_THOM" hidden="1">"c5246"</definedName>
    <definedName name="IQ_PERCENT_CHANGE_EST_FFO_SHARE_9MONTHS" hidden="1">"c1827"</definedName>
    <definedName name="IQ_PERCENT_CHANGE_EST_FFO_SHARE_9MONTHS_THOM" hidden="1">"c5247"</definedName>
    <definedName name="IQ_PERCENT_CHANGE_EST_FFO_SHARE_DAY" hidden="1">"c1822"</definedName>
    <definedName name="IQ_PERCENT_CHANGE_EST_FFO_SHARE_DAY_THOM" hidden="1">"c5243"</definedName>
    <definedName name="IQ_PERCENT_CHANGE_EST_FFO_SHARE_MONTH" hidden="1">"c1824"</definedName>
    <definedName name="IQ_PERCENT_CHANGE_EST_FFO_SHARE_MONTH_THOM" hidden="1">"c5244"</definedName>
    <definedName name="IQ_PERCENT_CHANGE_EST_FFO_SHARE_WEEK" hidden="1">"c1823"</definedName>
    <definedName name="IQ_PERCENT_CHANGE_EST_FFO_SHARE_WEEK_THOM" hidden="1">"c5274"</definedName>
    <definedName name="IQ_PERCENT_CHANGE_EST_FFO_WEEK" hidden="1">"c1823"</definedName>
    <definedName name="IQ_PERCENT_CHANGE_EST_PRICE_TARGET_12MONTHS" hidden="1">"c1844"</definedName>
    <definedName name="IQ_PERCENT_CHANGE_EST_PRICE_TARGET_12MONTHS_CIQ" hidden="1">"c3783"</definedName>
    <definedName name="IQ_PERCENT_CHANGE_EST_PRICE_TARGET_12MONTHS_THOM" hidden="1">"c5262"</definedName>
    <definedName name="IQ_PERCENT_CHANGE_EST_PRICE_TARGET_18MONTHS" hidden="1">"c1845"</definedName>
    <definedName name="IQ_PERCENT_CHANGE_EST_PRICE_TARGET_18MONTHS_CIQ" hidden="1">"c3784"</definedName>
    <definedName name="IQ_PERCENT_CHANGE_EST_PRICE_TARGET_18MONTHS_THOM" hidden="1">"c5263"</definedName>
    <definedName name="IQ_PERCENT_CHANGE_EST_PRICE_TARGET_3MONTHS" hidden="1">"c1841"</definedName>
    <definedName name="IQ_PERCENT_CHANGE_EST_PRICE_TARGET_3MONTHS_CIQ" hidden="1">"c3780"</definedName>
    <definedName name="IQ_PERCENT_CHANGE_EST_PRICE_TARGET_3MONTHS_THOM" hidden="1">"c5259"</definedName>
    <definedName name="IQ_PERCENT_CHANGE_EST_PRICE_TARGET_6MONTHS" hidden="1">"c1842"</definedName>
    <definedName name="IQ_PERCENT_CHANGE_EST_PRICE_TARGET_6MONTHS_CIQ" hidden="1">"c3781"</definedName>
    <definedName name="IQ_PERCENT_CHANGE_EST_PRICE_TARGET_6MONTHS_THOM" hidden="1">"c5260"</definedName>
    <definedName name="IQ_PERCENT_CHANGE_EST_PRICE_TARGET_9MONTHS" hidden="1">"c1843"</definedName>
    <definedName name="IQ_PERCENT_CHANGE_EST_PRICE_TARGET_9MONTHS_CIQ" hidden="1">"c3782"</definedName>
    <definedName name="IQ_PERCENT_CHANGE_EST_PRICE_TARGET_9MONTHS_THOM" hidden="1">"c5261"</definedName>
    <definedName name="IQ_PERCENT_CHANGE_EST_PRICE_TARGET_DAY" hidden="1">"c1838"</definedName>
    <definedName name="IQ_PERCENT_CHANGE_EST_PRICE_TARGET_DAY_CIQ" hidden="1">"c3778"</definedName>
    <definedName name="IQ_PERCENT_CHANGE_EST_PRICE_TARGET_DAY_THOM" hidden="1">"c5257"</definedName>
    <definedName name="IQ_PERCENT_CHANGE_EST_PRICE_TARGET_MONTH" hidden="1">"c1840"</definedName>
    <definedName name="IQ_PERCENT_CHANGE_EST_PRICE_TARGET_MONTH_CIQ" hidden="1">"c3779"</definedName>
    <definedName name="IQ_PERCENT_CHANGE_EST_PRICE_TARGET_MONTH_THOM" hidden="1">"c5258"</definedName>
    <definedName name="IQ_PERCENT_CHANGE_EST_PRICE_TARGET_WEEK" hidden="1">"c1839"</definedName>
    <definedName name="IQ_PERCENT_CHANGE_EST_PRICE_TARGET_WEEK_CIQ" hidden="1">"c3798"</definedName>
    <definedName name="IQ_PERCENT_CHANGE_EST_PRICE_TARGET_WEEK_THOM" hidden="1">"c5276"</definedName>
    <definedName name="IQ_PERCENT_CHANGE_EST_RECO_12MONTHS" hidden="1">"c1836"</definedName>
    <definedName name="IQ_PERCENT_CHANGE_EST_RECO_12MONTHS_CIQ" hidden="1">"c3776"</definedName>
    <definedName name="IQ_PERCENT_CHANGE_EST_RECO_12MONTHS_THOM" hidden="1">"c5255"</definedName>
    <definedName name="IQ_PERCENT_CHANGE_EST_RECO_18MONTHS" hidden="1">"c1837"</definedName>
    <definedName name="IQ_PERCENT_CHANGE_EST_RECO_18MONTHS_CIQ" hidden="1">"c3777"</definedName>
    <definedName name="IQ_PERCENT_CHANGE_EST_RECO_18MONTHS_THOM" hidden="1">"c5256"</definedName>
    <definedName name="IQ_PERCENT_CHANGE_EST_RECO_3MONTHS" hidden="1">"c1833"</definedName>
    <definedName name="IQ_PERCENT_CHANGE_EST_RECO_3MONTHS_CIQ" hidden="1">"c3773"</definedName>
    <definedName name="IQ_PERCENT_CHANGE_EST_RECO_3MONTHS_THOM" hidden="1">"c5252"</definedName>
    <definedName name="IQ_PERCENT_CHANGE_EST_RECO_6MONTHS" hidden="1">"c1834"</definedName>
    <definedName name="IQ_PERCENT_CHANGE_EST_RECO_6MONTHS_CIQ" hidden="1">"c3774"</definedName>
    <definedName name="IQ_PERCENT_CHANGE_EST_RECO_6MONTHS_THOM" hidden="1">"c5253"</definedName>
    <definedName name="IQ_PERCENT_CHANGE_EST_RECO_9MONTHS" hidden="1">"c1835"</definedName>
    <definedName name="IQ_PERCENT_CHANGE_EST_RECO_9MONTHS_CIQ" hidden="1">"c3775"</definedName>
    <definedName name="IQ_PERCENT_CHANGE_EST_RECO_9MONTHS_THOM" hidden="1">"c5254"</definedName>
    <definedName name="IQ_PERCENT_CHANGE_EST_RECO_DAY" hidden="1">"c1830"</definedName>
    <definedName name="IQ_PERCENT_CHANGE_EST_RECO_DAY_CIQ" hidden="1">"c3771"</definedName>
    <definedName name="IQ_PERCENT_CHANGE_EST_RECO_DAY_THOM" hidden="1">"c5250"</definedName>
    <definedName name="IQ_PERCENT_CHANGE_EST_RECO_MONTH" hidden="1">"c1832"</definedName>
    <definedName name="IQ_PERCENT_CHANGE_EST_RECO_MONTH_CIQ" hidden="1">"c3772"</definedName>
    <definedName name="IQ_PERCENT_CHANGE_EST_RECO_MONTH_THOM" hidden="1">"c5251"</definedName>
    <definedName name="IQ_PERCENT_CHANGE_EST_RECO_WEEK" hidden="1">"c1831"</definedName>
    <definedName name="IQ_PERCENT_CHANGE_EST_RECO_WEEK_CIQ" hidden="1">"c3796"</definedName>
    <definedName name="IQ_PERCENT_CHANGE_EST_RECO_WEEK_THOM" hidden="1">"c5275"</definedName>
    <definedName name="IQ_PERCENT_CHANGE_EST_REV_12MONTHS" hidden="1">"c1796"</definedName>
    <definedName name="IQ_PERCENT_CHANGE_EST_REV_12MONTHS_CIQ" hidden="1">"c3741"</definedName>
    <definedName name="IQ_PERCENT_CHANGE_EST_REV_12MONTHS_THOM" hidden="1">"c5220"</definedName>
    <definedName name="IQ_PERCENT_CHANGE_EST_REV_18MONTHS" hidden="1">"c1797"</definedName>
    <definedName name="IQ_PERCENT_CHANGE_EST_REV_18MONTHS_CIQ" hidden="1">"c3742"</definedName>
    <definedName name="IQ_PERCENT_CHANGE_EST_REV_18MONTHS_THOM" hidden="1">"c5221"</definedName>
    <definedName name="IQ_PERCENT_CHANGE_EST_REV_3MONTHS" hidden="1">"c1793"</definedName>
    <definedName name="IQ_PERCENT_CHANGE_EST_REV_3MONTHS_CIQ" hidden="1">"c3738"</definedName>
    <definedName name="IQ_PERCENT_CHANGE_EST_REV_3MONTHS_THOM" hidden="1">"c5217"</definedName>
    <definedName name="IQ_PERCENT_CHANGE_EST_REV_6MONTHS" hidden="1">"c1794"</definedName>
    <definedName name="IQ_PERCENT_CHANGE_EST_REV_6MONTHS_CIQ" hidden="1">"c3739"</definedName>
    <definedName name="IQ_PERCENT_CHANGE_EST_REV_6MONTHS_THOM" hidden="1">"c5218"</definedName>
    <definedName name="IQ_PERCENT_CHANGE_EST_REV_9MONTHS" hidden="1">"c1795"</definedName>
    <definedName name="IQ_PERCENT_CHANGE_EST_REV_9MONTHS_CIQ" hidden="1">"c3740"</definedName>
    <definedName name="IQ_PERCENT_CHANGE_EST_REV_9MONTHS_THOM" hidden="1">"c5219"</definedName>
    <definedName name="IQ_PERCENT_CHANGE_EST_REV_DAY" hidden="1">"c1790"</definedName>
    <definedName name="IQ_PERCENT_CHANGE_EST_REV_DAY_CIQ" hidden="1">"c3735"</definedName>
    <definedName name="IQ_PERCENT_CHANGE_EST_REV_DAY_THOM" hidden="1">"c5214"</definedName>
    <definedName name="IQ_PERCENT_CHANGE_EST_REV_MONTH" hidden="1">"c1792"</definedName>
    <definedName name="IQ_PERCENT_CHANGE_EST_REV_MONTH_CIQ" hidden="1">"c3737"</definedName>
    <definedName name="IQ_PERCENT_CHANGE_EST_REV_MONTH_THOM" hidden="1">"c5216"</definedName>
    <definedName name="IQ_PERCENT_CHANGE_EST_REV_WEEK" hidden="1">"c1791"</definedName>
    <definedName name="IQ_PERCENT_CHANGE_EST_REV_WEEK_CIQ" hidden="1">"c3736"</definedName>
    <definedName name="IQ_PERCENT_CHANGE_EST_REV_WEEK_THOM" hidden="1">"c5215"</definedName>
    <definedName name="IQ_PERCENT_INSURED_FDIC" hidden="1">"c6374"</definedName>
    <definedName name="IQ_PERFORMANCE_LOC_FOREIGN_GUARANTEES_FFIEC" hidden="1">"c13251"</definedName>
    <definedName name="IQ_PERIODDATE" hidden="1">"c1414"</definedName>
    <definedName name="IQ_PERIODDATE_AP" hidden="1">"c11745"</definedName>
    <definedName name="IQ_PERIODDATE_BS" hidden="1">"c1032"</definedName>
    <definedName name="IQ_PERIODDATE_CF" hidden="1">"c1033"</definedName>
    <definedName name="IQ_PERIODDATE_FDIC" hidden="1">"c13646"</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"c2121"</definedName>
    <definedName name="IQ_POSTPAID_SUBS" hidden="1">"c2118"</definedName>
    <definedName name="IQ_POTENTIAL_UPSIDE" hidden="1">"c1855"</definedName>
    <definedName name="IQ_POTENTIAL_UPSIDE_CIQ" hidden="1">"c3799"</definedName>
    <definedName name="IQ_POTENTIAL_UPSIDE_THOM" hidden="1">"c5279"</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STOCK_FFIEC" hidden="1">"c12875"</definedName>
    <definedName name="IQ_PREF_TOT" hidden="1">"c1415"</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DET_EST" hidden="1">"c12055"</definedName>
    <definedName name="IQ_PRETAX_INC_DET_EST_CURRENCY" hidden="1">"c12462"</definedName>
    <definedName name="IQ_PRETAX_INC_DET_EST_CURRENCY_THOM" hidden="1">"c12483"</definedName>
    <definedName name="IQ_PRETAX_INC_DET_EST_DATE" hidden="1">"c12208"</definedName>
    <definedName name="IQ_PRETAX_INC_DET_EST_DATE_THOM" hidden="1">"c12234"</definedName>
    <definedName name="IQ_PRETAX_INC_DET_EST_INCL" hidden="1">"c12345"</definedName>
    <definedName name="IQ_PRETAX_INC_DET_EST_INCL_THOM" hidden="1">"c12366"</definedName>
    <definedName name="IQ_PRETAX_INC_DET_EST_ORIGIN" hidden="1">"c12771"</definedName>
    <definedName name="IQ_PRETAX_INC_DET_EST_ORIGIN_THOM" hidden="1">"c12604"</definedName>
    <definedName name="IQ_PRETAX_INC_DET_EST_THOM" hidden="1">"c12084"</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OPERATING_INC_AVG_ASSETS_FFIEC" hidden="1">"c13365"</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EV_MONTHLY_FACTOR" hidden="1">"c8973"</definedName>
    <definedName name="IQ_PREV_MONTHLY_FACTOR_DATE" hidden="1">"c8974"</definedName>
    <definedName name="IQ_PRICE_CFPS_FWD" hidden="1">"c2237"</definedName>
    <definedName name="IQ_PRICE_CFPS_FWD_THOM" hidden="1">"c4060"</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BOTTOM_UP" hidden="1">"c5486"</definedName>
    <definedName name="IQ_PRICE_TARGET_BOTTOM_UP_CIQ" hidden="1">"c12023"</definedName>
    <definedName name="IQ_PRICE_TARGET_CIQ" hidden="1">"c3613"</definedName>
    <definedName name="IQ_PRICE_TARGET_THOM" hidden="1">"c3649"</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EDATETIME" hidden="1">"IQ_PRICEDATETIME"</definedName>
    <definedName name="IQ_PRICING_DATE" hidden="1">"c1613"</definedName>
    <definedName name="IQ_PRIMARY_EPS_TYPE" hidden="1">"c4498"</definedName>
    <definedName name="IQ_PRIMARY_EPS_TYPE_THOM" hidden="1">"c5297"</definedName>
    <definedName name="IQ_PRIMARY_INDUSTRY" hidden="1">"c1070"</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FESSIONAL" hidden="1">"c1071"</definedName>
    <definedName name="IQ_PROFESSIONAL_ID" hidden="1">"c13755"</definedName>
    <definedName name="IQ_PROFESSIONAL_TITLE" hidden="1">"c1072"</definedName>
    <definedName name="IQ_PROFIT_AFTER_COST_CAPITAL_NEW_BUSINESS" hidden="1">"c9969"</definedName>
    <definedName name="IQ_PROFIT_BEFORE_COST_CAPITAL_NEW_BUSINESS" hidden="1">"c9967"</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ROVISION_LL_FFIEC" hidden="1">"c13019"</definedName>
    <definedName name="IQ_PROVISION_LOSSES_AVG_ASSETS_FFIEC" hidden="1">"c13362"</definedName>
    <definedName name="IQ_PROVISION_LOSSES_AVG_LOANS_FFIEC" hidden="1">"c13470"</definedName>
    <definedName name="IQ_PROVISION_LOSSES_NET_LOSSES_FFIEC" hidden="1">"c13471"</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ALIFYING_MINORITY_INT_T1_FFIEC" hidden="1">"c13135"</definedName>
    <definedName name="IQ_QUALIFYING_SUB_DEBT_REDEEM_PREF_T2_FFIEC" hidden="1">"c13144"</definedName>
    <definedName name="IQ_QUALIFYING_TRUST_PREFERRED_T1_FFIEC" hidden="1">"c13136"</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DEPR_AMORT" hidden="1">"c8750"</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ACT_OR_EST_CIQ" hidden="1">"c5045"</definedName>
    <definedName name="IQ_RECURRING_PROFIT_EST" hidden="1">"c4499"</definedName>
    <definedName name="IQ_RECURRING_PROFIT_HIGH_EST" hidden="1">"c4501"</definedName>
    <definedName name="IQ_RECURRING_PROFIT_LOW_EST" hidden="1">"c4502"</definedName>
    <definedName name="IQ_RECURRING_PROFIT_MEDIAN_EST" hidden="1">"c4503"</definedName>
    <definedName name="IQ_RECURRING_PROFIT_NUM_EST" hidden="1">"c4504"</definedName>
    <definedName name="IQ_RECURRING_PROFIT_SHARE_ACT_OR_EST" hidden="1">"c4508"</definedName>
    <definedName name="IQ_RECURRING_PROFIT_SHARE_ACT_OR_EST_CIQ" hidden="1">"c5046"</definedName>
    <definedName name="IQ_RECURRING_PROFIT_SHARE_EST" hidden="1">"c4506"</definedName>
    <definedName name="IQ_RECURRING_PROFIT_SHARE_HIGH_EST" hidden="1">"c4510"</definedName>
    <definedName name="IQ_RECURRING_PROFIT_SHARE_LOW_EST" hidden="1">"c4511"</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REV" hidden="1">"c1101"</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NED_EARN" hidden="1">"c1420"</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DET_EST" hidden="1">"c12066"</definedName>
    <definedName name="IQ_RETURN_ASSETS_DET_EST_DATE" hidden="1">"c12219"</definedName>
    <definedName name="IQ_RETURN_ASSETS_DET_EST_DATE_THOM" hidden="1">"c12247"</definedName>
    <definedName name="IQ_RETURN_ASSETS_DET_EST_INCL" hidden="1">"c12356"</definedName>
    <definedName name="IQ_RETURN_ASSETS_DET_EST_INCL_THOM" hidden="1">"c12379"</definedName>
    <definedName name="IQ_RETURN_ASSETS_DET_EST_ORIGIN" hidden="1">"c12591"</definedName>
    <definedName name="IQ_RETURN_ASSETS_DET_EST_ORIGIN_THOM" hidden="1">"c12617"</definedName>
    <definedName name="IQ_RETURN_ASSETS_DET_EST_THOM" hidden="1">"c12097"</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DET_EST" hidden="1">"c12067"</definedName>
    <definedName name="IQ_RETURN_EQUITY_DET_EST_DATE" hidden="1">"c12220"</definedName>
    <definedName name="IQ_RETURN_EQUITY_DET_EST_DATE_THOM" hidden="1">"c12248"</definedName>
    <definedName name="IQ_RETURN_EQUITY_DET_EST_INCL" hidden="1">"c12357"</definedName>
    <definedName name="IQ_RETURN_EQUITY_DET_EST_INCL_THOM" hidden="1">"c12380"</definedName>
    <definedName name="IQ_RETURN_EQUITY_DET_EST_ORIGIN" hidden="1">"c12592"</definedName>
    <definedName name="IQ_RETURN_EQUITY_DET_EST_ORIGIN_THOM" hidden="1">"c12618"</definedName>
    <definedName name="IQ_RETURN_EQUITY_DET_EST_THOM" hidden="1">"c12098"</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DET_EST" hidden="1">"c12065"</definedName>
    <definedName name="IQ_REV_DET_EST_CURRENCY" hidden="1">"c12472"</definedName>
    <definedName name="IQ_REV_DET_EST_CURRENCY_THOM" hidden="1">"c12495"</definedName>
    <definedName name="IQ_REV_DET_EST_DATE" hidden="1">"c12218"</definedName>
    <definedName name="IQ_REV_DET_EST_DATE_THOM" hidden="1">"c12246"</definedName>
    <definedName name="IQ_REV_DET_EST_INCL" hidden="1">"c12355"</definedName>
    <definedName name="IQ_REV_DET_EST_INCL_THOM" hidden="1">"c12378"</definedName>
    <definedName name="IQ_REV_DET_EST_ORIGIN" hidden="1">"c12590"</definedName>
    <definedName name="IQ_REV_DET_EST_ORIGIN_THOM" hidden="1">"c12616"</definedName>
    <definedName name="IQ_REV_DET_EST_THOM" hidden="1">"c12096"</definedName>
    <definedName name="IQ_REV_NAME_AP" hidden="1">"c8911"</definedName>
    <definedName name="IQ_REV_NAME_AP_ABS" hidden="1">"c8930"</definedName>
    <definedName name="IQ_REV_STDDEV_EST" hidden="1">"c1124"</definedName>
    <definedName name="IQ_REV_STDDEV_EST_CIQ" hidden="1">"c3621"</definedName>
    <definedName name="IQ_REV_STDDEV_EST_THOM" hidden="1">"c3657"</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ACT_OR_EST_CIQ" hidden="1">"c5059"</definedName>
    <definedName name="IQ_REVENUE_ACT_OR_EST_THOM" hidden="1">"c5299"</definedName>
    <definedName name="IQ_REVENUE_BEFORE_LL_FFIEC" hidden="1">"c13018"</definedName>
    <definedName name="IQ_REVENUE_EST" hidden="1">"c1126"</definedName>
    <definedName name="IQ_REVENUE_EST_BOTTOM_UP" hidden="1">"c5488"</definedName>
    <definedName name="IQ_REVENUE_EST_BOTTOM_UP_CIQ" hidden="1">"c12025"</definedName>
    <definedName name="IQ_REVENUE_EST_CIQ" hidden="1">"c3616"</definedName>
    <definedName name="IQ_REVENUE_EST_THOM" hidden="1">"c3652"</definedName>
    <definedName name="IQ_REVENUE_HIGH_EST" hidden="1">"c1127"</definedName>
    <definedName name="IQ_REVENUE_HIGH_EST_CIQ" hidden="1">"c3618"</definedName>
    <definedName name="IQ_REVENUE_HIGH_EST_THOM" hidden="1">"c3654"</definedName>
    <definedName name="IQ_REVENUE_LOW_EST" hidden="1">"c1128"</definedName>
    <definedName name="IQ_REVENUE_LOW_EST_CIQ" hidden="1">"c3619"</definedName>
    <definedName name="IQ_REVENUE_LOW_EST_THOM" hidden="1">"c3655"</definedName>
    <definedName name="IQ_REVENUE_MEDIAN_EST" hidden="1">"c1662"</definedName>
    <definedName name="IQ_REVENUE_MEDIAN_EST_CIQ" hidden="1">"c3617"</definedName>
    <definedName name="IQ_REVENUE_MEDIAN_EST_THOM" hidden="1">"c3653"</definedName>
    <definedName name="IQ_REVENUE_NUM_EST" hidden="1">"c1129"</definedName>
    <definedName name="IQ_REVENUE_NUM_EST_CIQ" hidden="1">"c3620"</definedName>
    <definedName name="IQ_REVENUE_NUM_EST_THOM" hidden="1">"c3656"</definedName>
    <definedName name="IQ_REVISION_DATE_" hidden="1">39007.9473148148</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EVOLVING_SECURED_1_4_NON_ACCRUAL_FFIEC" hidden="1">"c13314"</definedName>
    <definedName name="IQ_RISK_ADJ_BANK_ASSETS" hidden="1">"c2670"</definedName>
    <definedName name="IQ_RISK_WEIGHTED_ASSETS_FDIC" hidden="1">"c6370"</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Y" hidden="1">"c1130"</definedName>
    <definedName name="IQ_SALARY_FDIC" hidden="1">"c6576"</definedName>
    <definedName name="IQ_SALE_COMMON_GROSS_FFIEC" hidden="1">"c12963"</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DOL" hidden="1">"c12042"</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"c1425"</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_REC_DET_EST" hidden="1">"c12069"</definedName>
    <definedName name="IQ_STAND_REC_DET_EST_DATE" hidden="1">"c12222"</definedName>
    <definedName name="IQ_STAND_REC_DET_EST_DATE_THOM" hidden="1">"c12250"</definedName>
    <definedName name="IQ_STAND_REC_DET_EST_ORIGIN" hidden="1">"c12594"</definedName>
    <definedName name="IQ_STAND_REC_DET_EST_ORIGIN_THOM" hidden="1">"c12620"</definedName>
    <definedName name="IQ_STAND_REC_DET_EST_THOM" hidden="1">"c12100"</definedName>
    <definedName name="IQ_STAND_REC_NUM_DET_EST" hidden="1">"c12068"</definedName>
    <definedName name="IQ_STAND_REC_NUM_DET_EST_DATE" hidden="1">"c12221"</definedName>
    <definedName name="IQ_STAND_REC_NUM_DET_EST_DATE_THOM" hidden="1">"c12249"</definedName>
    <definedName name="IQ_STAND_REC_NUM_DET_EST_ORIGIN" hidden="1">"c12593"</definedName>
    <definedName name="IQ_STAND_REC_NUM_DET_EST_ORIGIN_THOM" hidden="1">"c12619"</definedName>
    <definedName name="IQ_STAND_REC_NUM_DET_EST_THOM" hidden="1">"c12099"</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EXPLORE_DRILL" hidden="1">"c13851"</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FIEC" hidden="1">"c12867"</definedName>
    <definedName name="IQ_SUB_NOTES_PAYABLE_UNCONSOLIDATED_TRUSTS_FFIEC" hidden="1">"c12868"</definedName>
    <definedName name="IQ_SUPPLIES_FFIEC" hidden="1">"c13050"</definedName>
    <definedName name="IQ_SURPLUS_FDIC" hidden="1">"c6351"</definedName>
    <definedName name="IQ_SURPLUS_FFIEC" hidden="1">"c12877"</definedName>
    <definedName name="IQ_SVA" hidden="1">"c1214"</definedName>
    <definedName name="IQ_TANGIBLE_ASSETS_FFIEC" hidden="1">"c13916"</definedName>
    <definedName name="IQ_TANGIBLE_COMMON_EQUITY_FFIEC" hidden="1">"c13914"</definedName>
    <definedName name="IQ_TANGIBLE_EQUITY_ASSETS_FFIEC" hidden="1">"c13346"</definedName>
    <definedName name="IQ_TANGIBLE_EQUITY_FFIEC" hidden="1">"c13915"</definedName>
    <definedName name="IQ_TANGIBLE_TIER_1_LEVERAGE_FFIEC" hidden="1">"c13345"</definedName>
    <definedName name="IQ_TARGET_PRICE_DET_EST" hidden="1">"c12070"</definedName>
    <definedName name="IQ_TARGET_PRICE_DET_EST_CURRENCY" hidden="1">"c12475"</definedName>
    <definedName name="IQ_TARGET_PRICE_DET_EST_CURRENCY_THOM" hidden="1">"c12498"</definedName>
    <definedName name="IQ_TARGET_PRICE_DET_EST_DATE" hidden="1">"c12223"</definedName>
    <definedName name="IQ_TARGET_PRICE_DET_EST_DATE_THOM" hidden="1">"c12251"</definedName>
    <definedName name="IQ_TARGET_PRICE_DET_EST_INCL" hidden="1">"c12358"</definedName>
    <definedName name="IQ_TARGET_PRICE_DET_EST_INCL_THOM" hidden="1">"c12381"</definedName>
    <definedName name="IQ_TARGET_PRICE_DET_EST_ORIGIN" hidden="1">"c12729"</definedName>
    <definedName name="IQ_TARGET_PRICE_DET_EST_ORIGIN_THOM" hidden="1">"c12621"</definedName>
    <definedName name="IQ_TARGET_PRICE_DET_EST_THOM" hidden="1">"c12101"</definedName>
    <definedName name="IQ_TARGET_PRICE_NUM" hidden="1">"c1653"</definedName>
    <definedName name="IQ_TARGET_PRICE_NUM_CIQ" hidden="1">"c4661"</definedName>
    <definedName name="IQ_TARGET_PRICE_NUM_THOM" hidden="1">"c5098"</definedName>
    <definedName name="IQ_TARGET_PRICE_STDDEV" hidden="1">"c1654"</definedName>
    <definedName name="IQ_TARGET_PRICE_STDDEV_CIQ" hidden="1">"c4662"</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ELECOM_FFIEC" hidden="1">"c13057"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DET_EST_CURRENCY_THOM" hidden="1">"c12499"</definedName>
    <definedName name="IQ_TEV_DET_EST_DATE_THOM" hidden="1">"c12252"</definedName>
    <definedName name="IQ_TEV_DET_EST_INCL_THOM" hidden="1">"c12382"</definedName>
    <definedName name="IQ_TEV_DET_EST_ORIGIN_THOM" hidden="1">"c12709"</definedName>
    <definedName name="IQ_TEV_DET_EST_THOM" hidden="1">"c12102"</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CIQ" hidden="1">"c4043"</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CIQ" hidden="1">"c4044"</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100K_OTHER_INSTITUTIONS_FFIEC" hidden="1">"c12953"</definedName>
    <definedName name="IQ_TIME_DEPOSITS_LESS_100K_TOT_DEPOSITS_FFIEC" hidden="1">"c13907"</definedName>
    <definedName name="IQ_TIME_DEPOSITS_LESS_THAN_100K_FDIC" hidden="1">"c6465"</definedName>
    <definedName name="IQ_TIME_DEPOSITS_MORE_100K_OTHER_INSTITUTIONS_FFIEC" hidden="1">"c12954"</definedName>
    <definedName name="IQ_TIME_DEPOSITS_MORE_100K_TOT_DEPOSITS_FFIEC" hidden="1">"c13906"</definedName>
    <definedName name="IQ_TIME_DEPOSITS_MORE_THAN_100K_FDIC" hidden="1">"c6470"</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DIC" hidden="1">"c6339"</definedName>
    <definedName name="IQ_TOTAL_ASSETS_FFIEC" hidden="1">"c12849"</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OMMON_EQUITY_FFIEC" hidden="1">"c13913"</definedName>
    <definedName name="IQ_TOTAL_COMMON_EQUITY_TOTAL_ASSETS_FFIEC" hidden="1">"c13864"</definedName>
    <definedName name="IQ_TOTAL_COMMON_SHARES_OUT_FFIEC" hidden="1">"c12955"</definedName>
    <definedName name="IQ_TOTAL_CONSTRUCTION_LL_REC_DOM_FFIEC" hidden="1">"c13515"</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HIGH_EST" hidden="1">"c4534"</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MEDIAN_EST" hidden="1">"c4536"</definedName>
    <definedName name="IQ_TOTAL_DEBT_NON_CURRENT" hidden="1">"c6191"</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BT_STDDEV_EST" hidden="1">"c4538"</definedName>
    <definedName name="IQ_TOTAL_DEPOSITS" hidden="1">"c1265"</definedName>
    <definedName name="IQ_TOTAL_DEPOSITS_FDIC" hidden="1">"c6342"</definedName>
    <definedName name="IQ_TOTAL_DEPOSITS_FFIEC" hidden="1">"c13623"</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LH_FFIEC" hidden="1">"c13109"</definedName>
    <definedName name="IQ_TOTAL_EQUITY_PC_FFIEC" hidden="1">"c13102"</definedName>
    <definedName name="IQ_TOTAL_EQUITY_SUBTOTAL_AP" hidden="1">"c8989"</definedName>
    <definedName name="IQ_TOTAL_EQUITY_TOTAL_ASSETS_FFIEC" hidden="1">"c13863"</definedName>
    <definedName name="IQ_TOTAL_INT_EXPENSE_FFIEC" hidden="1">"c13000"</definedName>
    <definedName name="IQ_TOTAL_INT_INCOME_FFIEC" hidden="1">"c12989"</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EQUITY_FFIEC" hidden="1">"c12882"</definedName>
    <definedName name="IQ_TOTAL_LIABILITIES_FDIC" hidden="1">"c6348"</definedName>
    <definedName name="IQ_TOTAL_LIABILITIES_FFIEC" hidden="1">"c12873"</definedName>
    <definedName name="IQ_TOTAL_LL_REC_DOM_FFIEC" hidden="1">"c12917"</definedName>
    <definedName name="IQ_TOTAL_LL_REC_FFIEC" hidden="1">"c12898"</definedName>
    <definedName name="IQ_TOTAL_LOANS" hidden="1">"c5653"</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NON_ACCRUAL_FFIEC" hidden="1">"c13757"</definedName>
    <definedName name="IQ_TOTAL_LOANS_LEASES_RECOV_FFIEC" hidden="1">"c13208"</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EVENUE_FFIEC" hidden="1">"c13020"</definedName>
    <definedName name="IQ_TOTAL_RISK_BASED_CAPITAL_FFIEC" hidden="1">"c13153"</definedName>
    <definedName name="IQ_TOTAL_RISK_BASED_CAPITAL_RATIO_FDIC" hidden="1">"c6747"</definedName>
    <definedName name="IQ_TOTAL_RISK_BASED_CAPITAL_RATIO_FFIEC" hidden="1">"c13162"</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TRADING_ASSETS_FFIEC" hidden="1">"c12939"</definedName>
    <definedName name="IQ_TOTAL_TRADING_LIAB_DOM_FFIEC" hidden="1">"c12944"</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"c13642"</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"c13640"</definedName>
    <definedName name="IQ_TR_TERM_FEE_PCT" hidden="1">"c13641"</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OPERATING_INC_FFIEC" hidden="1">"c13385"</definedName>
    <definedName name="IQ_TRADING_REVENUE_FFIEC" hidden="1">"c13004"</definedName>
    <definedName name="IQ_TRANS_ACCTS_TOT_DEPOSITS_FFIEC" hidden="1">"c13904"</definedName>
    <definedName name="IQ_TRANSACTION_ACCOUNTS_FDIC" hidden="1">"c6544"</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CONSOL_BEDS" hidden="1">"c8783"</definedName>
    <definedName name="IQ_UNCONSOL_PROP" hidden="1">"c8762"</definedName>
    <definedName name="IQ_UNCONSOL_ROOMS" hidden="1">"c8787"</definedName>
    <definedName name="IQ_UNCONSOL_SQ_FT" hidden="1">"c8778"</definedName>
    <definedName name="IQ_UNCONSOL_UNITS" hidden="1">"c8770"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IELD_FED_FUNDS_SOLD_FFIEC" hidden="1">"c13487"</definedName>
    <definedName name="IQ_YIELD_TRADING_ASSETS_FFIEC" hidden="1">"c13488"</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B_BOOKMARK_COUNT" hidden="1">0</definedName>
    <definedName name="IQB_BOOKMARK_LOCATION_0" hidden="1">#REF!</definedName>
    <definedName name="IQB_BOOKMARK_LOCATION_1" hidden="1">#REF!</definedName>
    <definedName name="IQB_CURRENT_BOOKMARK" hidden="1">0</definedName>
    <definedName name="IQRA8" hidden="1">"$A$9:$A$252"</definedName>
    <definedName name="IQRB14" hidden="1">"$B$15:$B$518"</definedName>
    <definedName name="IQRB16" hidden="1">"$B$17:$B$520"</definedName>
    <definedName name="IQRB17" hidden="1">"$B$18:$B$78"</definedName>
    <definedName name="IQRB18" hidden="1">"$B$19:$B$522"</definedName>
    <definedName name="IQRBB17" hidden="1">"$BB$18:$BB$1299"</definedName>
    <definedName name="IQRBetaDATASHEETB16" hidden="1">#REF!</definedName>
    <definedName name="IQRBetaDATASHEETB17" hidden="1">#REF!</definedName>
    <definedName name="IQRC14" hidden="1">"$C$15:$C$119"</definedName>
    <definedName name="IQRChartDataA8" hidden="1">#REF!</definedName>
    <definedName name="IQRCoAY62" hidden="1">#REF!</definedName>
    <definedName name="IQRCoAZ62" hidden="1">#REF!</definedName>
    <definedName name="IQRCoBY62" hidden="1">#REF!</definedName>
    <definedName name="IQRCoBZ62" hidden="1">#REF!</definedName>
    <definedName name="IQRCoCY62" hidden="1">#REF!</definedName>
    <definedName name="IQRCoCZ62" hidden="1">#REF!</definedName>
    <definedName name="IQRCoDY62" hidden="1">#REF!</definedName>
    <definedName name="IQRCoDZ62" hidden="1">#REF!</definedName>
    <definedName name="IQRCoEY62" hidden="1">#REF!</definedName>
    <definedName name="IQRCoEZ62" hidden="1">#REF!</definedName>
    <definedName name="IQRCoFY62" hidden="1">#REF!</definedName>
    <definedName name="IQRCoFZ62" hidden="1">#REF!</definedName>
    <definedName name="IQRCoGY62" hidden="1">#REF!</definedName>
    <definedName name="IQRCoGZ62" hidden="1">#REF!</definedName>
    <definedName name="IQRCoHY62" hidden="1">#REF!</definedName>
    <definedName name="IQRCoHZ62" hidden="1">#REF!</definedName>
    <definedName name="IQRCoIY62" hidden="1">#REF!</definedName>
    <definedName name="IQRCoIZ62" hidden="1">#REF!</definedName>
    <definedName name="IQRCoJY62" hidden="1">#REF!</definedName>
    <definedName name="IQRCoJZ62" hidden="1">#REF!</definedName>
    <definedName name="IQRCoKY62" hidden="1">#REF!</definedName>
    <definedName name="IQRCoKZ62" hidden="1">#REF!</definedName>
    <definedName name="IQRCoLY62" hidden="1">#REF!</definedName>
    <definedName name="IQRCoLZ62" hidden="1">#REF!</definedName>
    <definedName name="IQRCoMY62" hidden="1">#REF!</definedName>
    <definedName name="IQRCoMZ62" hidden="1">#REF!</definedName>
    <definedName name="IQRCoNY62" hidden="1">#REF!</definedName>
    <definedName name="IQRCoNZ62" hidden="1">#REF!</definedName>
    <definedName name="IQRCoOY62" hidden="1">#REF!</definedName>
    <definedName name="IQRCoOZ62" hidden="1">#REF!</definedName>
    <definedName name="IQRCoPY62" hidden="1">#REF!</definedName>
    <definedName name="IQRCoPZ62" hidden="1">#REF!</definedName>
    <definedName name="IQRCoQY62" hidden="1">#REF!</definedName>
    <definedName name="IQRCoQZ62" hidden="1">#REF!</definedName>
    <definedName name="IQRCoRY62" hidden="1">#REF!</definedName>
    <definedName name="IQRCoRZ62" hidden="1">#REF!</definedName>
    <definedName name="IQRCoSY62" hidden="1">#REF!</definedName>
    <definedName name="IQRCoSZ62" hidden="1">#REF!</definedName>
    <definedName name="IQRCoTY62" hidden="1">#REF!</definedName>
    <definedName name="IQRCoTZ62" hidden="1">#REF!</definedName>
    <definedName name="IQRCoUY62" hidden="1">#REF!</definedName>
    <definedName name="IQRCoUZ62" hidden="1">#REF!</definedName>
    <definedName name="IQRCoVY62" hidden="1">#REF!</definedName>
    <definedName name="IQRCoVZ62" hidden="1">#REF!</definedName>
    <definedName name="IQRCoWY62" hidden="1">#REF!</definedName>
    <definedName name="IQRCoWZ62" hidden="1">#REF!</definedName>
    <definedName name="IQRCoXY62" hidden="1">#REF!</definedName>
    <definedName name="IQRCoXZ62" hidden="1">#REF!</definedName>
    <definedName name="IQRD14" hidden="1">"$D$15:$D$38"</definedName>
    <definedName name="IQRRollingA3" hidden="1">#REF!</definedName>
    <definedName name="IQRRollingMultiplesJ3" hidden="1">#REF!</definedName>
    <definedName name="IQRScreeningD62" hidden="1">#REF!</definedName>
    <definedName name="IQRSheet1AB69" hidden="1">#REF!</definedName>
    <definedName name="IQRSheet1AB72" hidden="1">#REF!</definedName>
    <definedName name="IQRSheet1AD69" hidden="1">#REF!</definedName>
    <definedName name="IQRSheet1AD72" hidden="1">#REF!</definedName>
    <definedName name="IQRSheet1AJ69" hidden="1">#REF!</definedName>
    <definedName name="IQRSheet1AJ72" hidden="1">#REF!</definedName>
    <definedName name="IQRTargetCoY62" hidden="1">#REF!</definedName>
    <definedName name="IQRTargetCoZ62" hidden="1">#REF!</definedName>
    <definedName name="IQRTradingFormulaU103" hidden="1">#REF!</definedName>
    <definedName name="IQRU14" hidden="1">"$U$15:$U$266"</definedName>
    <definedName name="iQShowHideColumns" hidden="1">"iQShowQuarterlyAnnual"</definedName>
    <definedName name="IS" localSheetId="0" hidden="1">{"'Sheet1'!$L$16"}</definedName>
    <definedName name="IS" hidden="1">{"'Sheet1'!$L$16"}</definedName>
    <definedName name="IsColHidden" hidden="1">FALSE</definedName>
    <definedName name="IsLTMColHidden" hidden="1">FALSE</definedName>
    <definedName name="Item" hidden="1">#REF!</definedName>
    <definedName name="iv" localSheetId="0"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iv"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J_WT" hidden="1">#REF!</definedName>
    <definedName name="jà" hidden="1">#REF!</definedName>
    <definedName name="jaljfidfjiofjioa" localSheetId="0" hidden="1">{"'Sheet1'!$L$16"}</definedName>
    <definedName name="jaljfidfjiofjioa" hidden="1">{"'Sheet1'!$L$16"}</definedName>
    <definedName name="jb" localSheetId="0" hidden="1">{"summary1",#N/A,TRUE,"Comps";"summary2",#N/A,TRUE,"Comps";"summary3",#N/A,TRUE,"Comps"}</definedName>
    <definedName name="jb" hidden="1">{"summary1",#N/A,TRUE,"Comps";"summary2",#N/A,TRUE,"Comps";"summary3",#N/A,TRUE,"Comps"}</definedName>
    <definedName name="jdfjgKSDJgh" localSheetId="0" hidden="1">{"'Sheet1'!$L$16"}</definedName>
    <definedName name="jdfjgKSDJgh" hidden="1">{"'Sheet1'!$L$16"}</definedName>
    <definedName name="JE" localSheetId="0" hidden="1">{#N/A,#N/A,FALSE,"Aging Summary";#N/A,#N/A,FALSE,"Ratio Analysis";#N/A,#N/A,FALSE,"Test 120 Day Accts";#N/A,#N/A,FALSE,"Tickmarks"}</definedName>
    <definedName name="JE" hidden="1">{#N/A,#N/A,FALSE,"Aging Summary";#N/A,#N/A,FALSE,"Ratio Analysis";#N/A,#N/A,FALSE,"Test 120 Day Accts";#N/A,#N/A,FALSE,"Tickmarks"}</definedName>
    <definedName name="jeine" localSheetId="0" hidden="1">{"Tages_D",#N/A,FALSE,"Tagesbericht";"Tages_PL",#N/A,FALSE,"Tagesbericht"}</definedName>
    <definedName name="jeine" hidden="1">{"Tages_D",#N/A,FALSE,"Tagesbericht";"Tages_PL",#N/A,FALSE,"Tagesbericht"}</definedName>
    <definedName name="jeyj"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jeyj" hidden="1">{#N/A,#N/A,FALSE,"Projections";#N/A,#N/A,FALSE,"AccrDil";#N/A,#N/A,FALSE,"PurchPriMult";#N/A,#N/A,FALSE,"Mults7_13";#N/A,#N/A,FALSE,"Mkt Mults";#N/A,#N/A,FALSE,"Acq Mults";#N/A,#N/A,FALSE,"StockPrices";#N/A,#N/A,FALSE,"Prem Paid";#N/A,#N/A,FALSE,"DCF";#N/A,#N/A,FALSE,"AUTO";#N/A,#N/A,FALSE,"Relative Trading";#N/A,#N/A,FALSE,"Mkt Val";#N/A,#N/A,FALSE,"Acq Val"}</definedName>
    <definedName name="JGH" localSheetId="0" hidden="1">{"'매출계획'!$D$2"}</definedName>
    <definedName name="JGH" hidden="1">{"'매출계획'!$D$2"}</definedName>
    <definedName name="jh" localSheetId="0" hidden="1">{#N/A,#N/A,FALSE,"Assump";#N/A,#N/A,FALSE,"Income";#N/A,#N/A,FALSE,"Balance";#N/A,#N/A,FALSE,"DCF Pump";#N/A,#N/A,FALSE,"Trans Assump";#N/A,#N/A,FALSE,"Combined Income";#N/A,#N/A,FALSE,"Combined Balance"}</definedName>
    <definedName name="jh" hidden="1">{#N/A,#N/A,FALSE,"Assump";#N/A,#N/A,FALSE,"Income";#N/A,#N/A,FALSE,"Balance";#N/A,#N/A,FALSE,"DCF Pump";#N/A,#N/A,FALSE,"Trans Assump";#N/A,#N/A,FALSE,"Combined Income";#N/A,#N/A,FALSE,"Combined Balance"}</definedName>
    <definedName name="jj" localSheetId="0" hidden="1">{"'Sheet1'!$L$16"}</definedName>
    <definedName name="jj" hidden="1">{"'Sheet1'!$L$16"}</definedName>
    <definedName name="jjhg" localSheetId="0" hidden="1">{"'Sheet1'!$L$16"}</definedName>
    <definedName name="jjhg" hidden="1">{"'Sheet1'!$L$16"}</definedName>
    <definedName name="jjj" localSheetId="0" hidden="1">{#N/A,#N/A,FALSE,"Gesamt";#N/A,#N/A,FALSE,"Ree KG";#N/A,#N/A,FALSE,"Ree Inter";#N/A,#N/A,FALSE,"BTM";#N/A,#N/A,FALSE,"GmbH";#N/A,#N/A,FALSE,"Sonstige"}</definedName>
    <definedName name="jjj" hidden="1">{#N/A,#N/A,FALSE,"Gesamt";#N/A,#N/A,FALSE,"Ree KG";#N/A,#N/A,FALSE,"Ree Inter";#N/A,#N/A,FALSE,"BTM";#N/A,#N/A,FALSE,"GmbH";#N/A,#N/A,FALSE,"Sonstige"}</definedName>
    <definedName name="jjj_1" localSheetId="0" hidden="1">{#N/A,#N/A,FALSE,"Gesamt";#N/A,#N/A,FALSE,"Ree KG";#N/A,#N/A,FALSE,"Ree Inter";#N/A,#N/A,FALSE,"BTM";#N/A,#N/A,FALSE,"GmbH";#N/A,#N/A,FALSE,"Sonstige"}</definedName>
    <definedName name="jjj_1" hidden="1">{#N/A,#N/A,FALSE,"Gesamt";#N/A,#N/A,FALSE,"Ree KG";#N/A,#N/A,FALSE,"Ree Inter";#N/A,#N/A,FALSE,"BTM";#N/A,#N/A,FALSE,"GmbH";#N/A,#N/A,FALSE,"Sonstige"}</definedName>
    <definedName name="jjj_1_1" localSheetId="0" hidden="1">{#N/A,#N/A,FALSE,"Gesamt";#N/A,#N/A,FALSE,"Ree KG";#N/A,#N/A,FALSE,"Ree Inter";#N/A,#N/A,FALSE,"BTM";#N/A,#N/A,FALSE,"GmbH";#N/A,#N/A,FALSE,"Sonstige"}</definedName>
    <definedName name="jjj_1_1" hidden="1">{#N/A,#N/A,FALSE,"Gesamt";#N/A,#N/A,FALSE,"Ree KG";#N/A,#N/A,FALSE,"Ree Inter";#N/A,#N/A,FALSE,"BTM";#N/A,#N/A,FALSE,"GmbH";#N/A,#N/A,FALSE,"Sonstige"}</definedName>
    <definedName name="jjj_1_2" localSheetId="0" hidden="1">{#N/A,#N/A,FALSE,"Gesamt";#N/A,#N/A,FALSE,"Ree KG";#N/A,#N/A,FALSE,"Ree Inter";#N/A,#N/A,FALSE,"BTM";#N/A,#N/A,FALSE,"GmbH";#N/A,#N/A,FALSE,"Sonstige"}</definedName>
    <definedName name="jjj_1_2" hidden="1">{#N/A,#N/A,FALSE,"Gesamt";#N/A,#N/A,FALSE,"Ree KG";#N/A,#N/A,FALSE,"Ree Inter";#N/A,#N/A,FALSE,"BTM";#N/A,#N/A,FALSE,"GmbH";#N/A,#N/A,FALSE,"Sonstige"}</definedName>
    <definedName name="jjj_2" localSheetId="0" hidden="1">{#N/A,#N/A,FALSE,"Gesamt";#N/A,#N/A,FALSE,"Ree KG";#N/A,#N/A,FALSE,"Ree Inter";#N/A,#N/A,FALSE,"BTM";#N/A,#N/A,FALSE,"GmbH";#N/A,#N/A,FALSE,"Sonstige"}</definedName>
    <definedName name="jjj_2" hidden="1">{#N/A,#N/A,FALSE,"Gesamt";#N/A,#N/A,FALSE,"Ree KG";#N/A,#N/A,FALSE,"Ree Inter";#N/A,#N/A,FALSE,"BTM";#N/A,#N/A,FALSE,"GmbH";#N/A,#N/A,FALSE,"Sonstige"}</definedName>
    <definedName name="jjj_3" localSheetId="0" hidden="1">{#N/A,#N/A,FALSE,"Gesamt";#N/A,#N/A,FALSE,"Ree KG";#N/A,#N/A,FALSE,"Ree Inter";#N/A,#N/A,FALSE,"BTM";#N/A,#N/A,FALSE,"GmbH";#N/A,#N/A,FALSE,"Sonstige"}</definedName>
    <definedName name="jjj_3" hidden="1">{#N/A,#N/A,FALSE,"Gesamt";#N/A,#N/A,FALSE,"Ree KG";#N/A,#N/A,FALSE,"Ree Inter";#N/A,#N/A,FALSE,"BTM";#N/A,#N/A,FALSE,"GmbH";#N/A,#N/A,FALSE,"Sonstige"}</definedName>
    <definedName name="jjjj"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j" localSheetId="0" hidden="1">{"fleisch",#N/A,FALSE,"WG HK";"food",#N/A,FALSE,"WG HK";"hartwaren",#N/A,FALSE,"WG HK";"weichwaren",#N/A,FALSE,"WG HK"}</definedName>
    <definedName name="jjjjj" hidden="1">{"fleisch",#N/A,FALSE,"WG HK";"food",#N/A,FALSE,"WG HK";"hartwaren",#N/A,FALSE,"WG HK";"weichwaren",#N/A,FALSE,"WG HK"}</definedName>
    <definedName name="jjjklll" localSheetId="0" hidden="1">{"fleisch",#N/A,FALSE,"WG HK";"food",#N/A,FALSE,"WG HK";"hartwaren",#N/A,FALSE,"WG HK";"weichwaren",#N/A,FALSE,"WG HK"}</definedName>
    <definedName name="jjjklll" hidden="1">{"fleisch",#N/A,FALSE,"WG HK";"food",#N/A,FALSE,"WG HK";"hartwaren",#N/A,FALSE,"WG HK";"weichwaren",#N/A,FALSE,"WG HK"}</definedName>
    <definedName name="jjjokio" hidden="1">255</definedName>
    <definedName name="jjkljl" localSheetId="0" hidden="1">{"'Sheet1'!$L$16"}</definedName>
    <definedName name="jjkljl" hidden="1">{"'Sheet1'!$L$16"}</definedName>
    <definedName name="jk"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jk"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jkhdjkhdjkghfd" hidden="1">#REF!</definedName>
    <definedName name="jkjhk" localSheetId="0" hidden="1">{"'Sheet1'!$L$16"}</definedName>
    <definedName name="jkjhk" hidden="1">{"'Sheet1'!$L$16"}</definedName>
    <definedName name="jkjk" localSheetId="0" hidden="1">{"'Sheet1'!$L$16"}</definedName>
    <definedName name="jkjk" hidden="1">{"'Sheet1'!$L$16"}</definedName>
    <definedName name="JKKIO" localSheetId="0" hidden="1">{#N/A,#N/A,FALSE,"CCTV"}</definedName>
    <definedName name="JKKIO" hidden="1">{#N/A,#N/A,FALSE,"CCTV"}</definedName>
    <definedName name="jkshuks"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kshuk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oh" hidden="1">#REF!</definedName>
    <definedName name="ju" localSheetId="0" hidden="1">{"'Sheet1'!$L$16"}</definedName>
    <definedName name="ju" hidden="1">{"'Sheet1'!$L$16"}</definedName>
    <definedName name="jxcnvin" localSheetId="0" hidden="1">{"'Sheet1'!$L$16"}</definedName>
    <definedName name="jxcnvin" hidden="1">{"'Sheet1'!$L$16"}</definedName>
    <definedName name="jygvtggvb" localSheetId="0" hidden="1">{"'Sheet1'!$L$16"}</definedName>
    <definedName name="jygvtggvb" hidden="1">{"'Sheet1'!$L$16"}</definedName>
    <definedName name="jytjytyj" hidden="1">#REF!</definedName>
    <definedName name="k" localSheetId="0" hidden="1">{#N/A,#N/A,FALSE,"Assumptions";#N/A,#N/A,FALSE,"Consol CF";#N/A,#N/A,FALSE,"matx B4 DS";#N/A,#N/A,FALSE,"Hacienda CF";#N/A,#N/A,FALSE,"matx B4 DS Hac";#N/A,#N/A,FALSE,"Chabot CF";#N/A,#N/A,FALSE,"matx B4 DS Chabot";#N/A,#N/A,FALSE,"Diablo CF";#N/A,#N/A,FALSE,"matx B4 DS Diablo"}</definedName>
    <definedName name="k" hidden="1">{#N/A,#N/A,FALSE,"Assumptions";#N/A,#N/A,FALSE,"Consol CF";#N/A,#N/A,FALSE,"matx B4 DS";#N/A,#N/A,FALSE,"Hacienda CF";#N/A,#N/A,FALSE,"matx B4 DS Hac";#N/A,#N/A,FALSE,"Chabot CF";#N/A,#N/A,FALSE,"matx B4 DS Chabot";#N/A,#N/A,FALSE,"Diablo CF";#N/A,#N/A,FALSE,"matx B4 DS Diablo"}</definedName>
    <definedName name="k_1"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k_1"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K301A" localSheetId="0" hidden="1">{#N/A,#N/A,FALSE,"Index";#N/A,#N/A,FALSE,"inc stmt ";#N/A,#N/A,FALSE,"sumry ytd";#N/A,#N/A,FALSE,"sumry mon";#N/A,#N/A,FALSE,"accruals";#N/A,#N/A,FALSE,"prodsvc";#N/A,#N/A,FALSE,"CVA";#N/A,#N/A,FALSE,"balsheet";#N/A,#N/A,FALSE,"Cflow short";#N/A,#N/A,FALSE,"Cflow long"}</definedName>
    <definedName name="K301A" hidden="1">{#N/A,#N/A,FALSE,"Index";#N/A,#N/A,FALSE,"inc stmt ";#N/A,#N/A,FALSE,"sumry ytd";#N/A,#N/A,FALSE,"sumry mon";#N/A,#N/A,FALSE,"accruals";#N/A,#N/A,FALSE,"prodsvc";#N/A,#N/A,FALSE,"CVA";#N/A,#N/A,FALSE,"balsheet";#N/A,#N/A,FALSE,"Cflow short";#N/A,#N/A,FALSE,"Cflow long"}</definedName>
    <definedName name="kajfgalkgjokjag" hidden="1">#REF!</definedName>
    <definedName name="kb" localSheetId="0" hidden="1">{"'Sheet1'!$L$16"}</definedName>
    <definedName name="kb" hidden="1">{"'Sheet1'!$L$16"}</definedName>
    <definedName name="KGKHJ"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KGKHJ"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KHN" localSheetId="0" hidden="1">{"'보고양식'!$A$58:$K$111"}</definedName>
    <definedName name="KHN" hidden="1">{"'보고양식'!$A$58:$K$111"}</definedName>
    <definedName name="KHO152.2.12" localSheetId="0" hidden="1">{"'Sheet1'!$L$16"}</definedName>
    <definedName name="KHO152.2.12" hidden="1">{"'Sheet1'!$L$16"}</definedName>
    <definedName name="kho1531.12" localSheetId="0" hidden="1">{"'Sheet1'!$L$16"}</definedName>
    <definedName name="kho1531.12" hidden="1">{"'Sheet1'!$L$16"}</definedName>
    <definedName name="khoi" localSheetId="0" hidden="1">{"'Sheet1'!$L$16"}</definedName>
    <definedName name="khoi" hidden="1">{"'Sheet1'!$L$16"}</definedName>
    <definedName name="khongtruotgia" localSheetId="0" hidden="1">{"'Sheet1'!$L$16"}</definedName>
    <definedName name="khongtruotgia" hidden="1">{"'Sheet1'!$L$16"}</definedName>
    <definedName name="KHSX" localSheetId="0" hidden="1">{"'Sheet1'!$L$16"}</definedName>
    <definedName name="KHSX" hidden="1">{"'Sheet1'!$L$16"}</definedName>
    <definedName name="Khu" localSheetId="0" hidden="1">{#N/A,#N/A,FALSE,"Chi tiÆt"}</definedName>
    <definedName name="Khu" hidden="1">{#N/A,#N/A,FALSE,"Chi tiÆt"}</definedName>
    <definedName name="khung" localSheetId="0" hidden="1">{"Tages_D",#N/A,FALSE,"Tagesbericht";"Tages_PL",#N/A,FALSE,"Tagesbericht"}</definedName>
    <definedName name="khung" hidden="1">{"Tages_D",#N/A,FALSE,"Tagesbericht";"Tages_PL",#N/A,FALSE,"Tagesbericht"}</definedName>
    <definedName name="khuy" localSheetId="0" hidden="1">{"'Sheet1'!$L$16"}</definedName>
    <definedName name="khuy" hidden="1">{"'Sheet1'!$L$16"}</definedName>
    <definedName name="khuyen" localSheetId="0" hidden="1">{"'Sheet1'!$L$16"}</definedName>
    <definedName name="khuyen" hidden="1">{"'Sheet1'!$L$16"}</definedName>
    <definedName name="khuyenkh" localSheetId="0" hidden="1">{"'Sheet1'!$L$16"}</definedName>
    <definedName name="khuyenkh" hidden="1">{"'Sheet1'!$L$16"}</definedName>
    <definedName name="kien" localSheetId="0" hidden="1">{#N/A,#N/A,FALSE,"m66";#N/A,#N/A,FALSE,"m66"}</definedName>
    <definedName name="kien" hidden="1">{#N/A,#N/A,FALSE,"m66";#N/A,#N/A,FALSE,"m66"}</definedName>
    <definedName name="KieuKy2_TramXa" localSheetId="0" hidden="1">{"'Sheet1'!$L$16"}</definedName>
    <definedName name="KieuKy2_TramXa" hidden="1">{"'Sheet1'!$L$16"}</definedName>
    <definedName name="kiuj"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kiuj" hidden="1">{TRUE,TRUE,-1.25,-15.5,604.5,369,FALSE,FALSE,TRUE,TRUE,0,1,83,1,38,4,5,4,TRUE,TRUE,3,TRUE,1,TRUE,75,"Swvu.inputs._.raw._.data.","ACwvu.inputs._.raw._.data.",#N/A,FALSE,FALSE,0.5,0.5,0.5,0.5,2,"&amp;F","&amp;A&amp;RPage &amp;P",FALSE,FALSE,FALSE,FALSE,1,60,#N/A,#N/A,"=R1C61:R53C89","=C1:C5",#N/A,#N/A,FALSE,FALSE,FALSE,1,600,600,FALSE,FALSE,TRUE,TRUE,TRUE}</definedName>
    <definedName name="kiukiu" localSheetId="0" hidden="1">{#N/A,#N/A,FALSE,"H1H2";"Sales by division",#N/A,FALSE,"H1H2";"LFL assumptions",#N/A,FALSE,"H1H2"}</definedName>
    <definedName name="kiukiu" hidden="1">{#N/A,#N/A,FALSE,"H1H2";"Sales by division",#N/A,FALSE,"H1H2";"LFL assumptions",#N/A,FALSE,"H1H2"}</definedName>
    <definedName name="kj"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j"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kkjkk" localSheetId="0" hidden="1">{#N/A,#N/A,FALSE,"Sheet2"}</definedName>
    <definedName name="kkjkk" hidden="1">{#N/A,#N/A,FALSE,"Sheet2"}</definedName>
    <definedName name="KKK" hidden="1">#REF!</definedName>
    <definedName name="kkkk"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lleinene" localSheetId="0" hidden="1">{"Tages_D",#N/A,FALSE,"Tagesbericht";"Tages_PL",#N/A,FALSE,"Tagesbericht"}</definedName>
    <definedName name="kklleinene" hidden="1">{"Tages_D",#N/A,FALSE,"Tagesbericht";"Tages_PL",#N/A,FALSE,"Tagesbericht"}</definedName>
    <definedName name="klcmhioesnmh" localSheetId="0" hidden="1">{"'Sheet1'!$L$16"}</definedName>
    <definedName name="klcmhioesnmh" hidden="1">{"'Sheet1'!$L$16"}</definedName>
    <definedName name="klein1" localSheetId="0" hidden="1">{"weichwaren",#N/A,FALSE,"Liste 1";"hartwaren",#N/A,FALSE,"Liste 1";"food",#N/A,FALSE,"Liste 1";"fleisch",#N/A,FALSE,"Liste 1"}</definedName>
    <definedName name="klein1" hidden="1">{"weichwaren",#N/A,FALSE,"Liste 1";"hartwaren",#N/A,FALSE,"Liste 1";"food",#N/A,FALSE,"Liste 1";"fleisch",#N/A,FALSE,"Liste 1"}</definedName>
    <definedName name="kleine" localSheetId="0" hidden="1">{"TAG1AGMS",#N/A,FALSE,"TAG 1A"}</definedName>
    <definedName name="kleine" hidden="1">{"TAG1AGMS",#N/A,FALSE,"TAG 1A"}</definedName>
    <definedName name="KM" localSheetId="0" hidden="1">{"'매출계획'!$D$2"}</definedName>
    <definedName name="KM" hidden="1">{"'매출계획'!$D$2"}</definedName>
    <definedName name="knong" localSheetId="0" hidden="1">{"'Sheet1'!$L$16"}</definedName>
    <definedName name="knong" hidden="1">{"'Sheet1'!$L$16"}</definedName>
    <definedName name="kpm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pm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sbn" localSheetId="0" hidden="1">{"'Sheet1'!$L$16"}</definedName>
    <definedName name="ksbn" hidden="1">{"'Sheet1'!$L$16"}</definedName>
    <definedName name="kscduchvs" hidden="1">#REF!</definedName>
    <definedName name="kshn" localSheetId="0" hidden="1">{"'Sheet1'!$L$16"}</definedName>
    <definedName name="kshn" hidden="1">{"'Sheet1'!$L$16"}</definedName>
    <definedName name="KSJBDJHAS" localSheetId="0" hidden="1">{"'Sheet1'!$L$16"}</definedName>
    <definedName name="KSJBDJHAS" hidden="1">{"'Sheet1'!$L$16"}</definedName>
    <definedName name="ksls" localSheetId="0" hidden="1">{"'Sheet1'!$L$16"}</definedName>
    <definedName name="ksls" hidden="1">{"'Sheet1'!$L$16"}</definedName>
    <definedName name="kt" hidden="1">#REF!</definedName>
    <definedName name="kuikui" localSheetId="0" hidden="1">{"Clothing PL",#N/A,FALSE,"H1H2";"Food PL",#N/A,FALSE,"H1H2";"Group PL",#N/A,FALSE,"H1H2";"Home Furnishings PL",#N/A,FALSE,"H1H2"}</definedName>
    <definedName name="kuikui" hidden="1">{"Clothing PL",#N/A,FALSE,"H1H2";"Food PL",#N/A,FALSE,"H1H2";"Group PL",#N/A,FALSE,"H1H2";"Home Furnishings PL",#N/A,FALSE,"H1H2"}</definedName>
    <definedName name="kung" localSheetId="0" hidden="1">{"Tages_D",#N/A,FALSE,"Tagesbericht";"Tages_PL",#N/A,FALSE,"Tagesbericht"}</definedName>
    <definedName name="kung" hidden="1">{"Tages_D",#N/A,FALSE,"Tagesbericht";"Tages_PL",#N/A,FALSE,"Tagesbericht"}</definedName>
    <definedName name="kyd.ChngCell.01." hidden="1">#REF!</definedName>
    <definedName name="kyd.ElementList.01." hidden="1">#REF!</definedName>
    <definedName name="kyd.PrintStdAlertCell." hidden="1">#REF!</definedName>
    <definedName name="kyd.ServerCell." hidden="1">#REF!</definedName>
    <definedName name="kyd.Shortcut." hidden="1">FALSE</definedName>
    <definedName name="kyd.StopRow." hidden="1">65536</definedName>
    <definedName name="kyd.WriteMemWhenOptn." hidden="1">3</definedName>
    <definedName name="L" localSheetId="0" hidden="1">{"'매출계획'!$D$2"}</definedName>
    <definedName name="L" hidden="1">{"'매출계획'!$D$2"}</definedName>
    <definedName name="lai" localSheetId="0" hidden="1">{"'Sheet1'!$L$16"}</definedName>
    <definedName name="lai" hidden="1">{"'Sheet1'!$L$16"}</definedName>
    <definedName name="LAM" localSheetId="0" hidden="1">{#N/A,#N/A,TRUE,"BT M200 da 10x20"}</definedName>
    <definedName name="LAM" hidden="1">{#N/A,#N/A,TRUE,"BT M200 da 10x20"}</definedName>
    <definedName name="lan" localSheetId="0" hidden="1">{#N/A,#N/A,TRUE,"BT M200 da 10x20"}</definedName>
    <definedName name="lan" hidden="1">{#N/A,#N/A,TRUE,"BT M200 da 10x20"}</definedName>
    <definedName name="langson" localSheetId="0" hidden="1">{"'Sheet1'!$L$16"}</definedName>
    <definedName name="langson" hidden="1">{"'Sheet1'!$L$16"}</definedName>
    <definedName name="LBO" localSheetId="0" hidden="1">{#N/A,#N/A,FALSE,"Summary";#N/A,#N/A,FALSE,"Projections";#N/A,#N/A,FALSE,"Mkt Mults";#N/A,#N/A,FALSE,"DCF";#N/A,#N/A,FALSE,"Accr Dil";#N/A,#N/A,FALSE,"PIC LBO";#N/A,#N/A,FALSE,"MULT10_4";#N/A,#N/A,FALSE,"CBI LBO"}</definedName>
    <definedName name="LBO" hidden="1">{#N/A,#N/A,FALSE,"Summary";#N/A,#N/A,FALSE,"Projections";#N/A,#N/A,FALSE,"Mkt Mults";#N/A,#N/A,FALSE,"DCF";#N/A,#N/A,FALSE,"Accr Dil";#N/A,#N/A,FALSE,"PIC LBO";#N/A,#N/A,FALSE,"MULT10_4";#N/A,#N/A,FALSE,"CBI LBO"}</definedName>
    <definedName name="LC" localSheetId="0" hidden="1">{"'Sheet1'!$L$16"}</definedName>
    <definedName name="LC" hidden="1">{"'Sheet1'!$L$16"}</definedName>
    <definedName name="ldc"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d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eien" localSheetId="0" hidden="1">{"fleisch",#N/A,FALSE,"WG HK";"food",#N/A,FALSE,"WG HK";"hartwaren",#N/A,FALSE,"WG HK";"weichwaren",#N/A,FALSE,"WG HK"}</definedName>
    <definedName name="leien" hidden="1">{"fleisch",#N/A,FALSE,"WG HK";"food",#N/A,FALSE,"WG HK";"hartwaren",#N/A,FALSE,"WG HK";"weichwaren",#N/A,FALSE,"WG HK"}</definedName>
    <definedName name="LFKFJFO" localSheetId="0" hidden="1">{#N/A,#N/A,FALSE,"CCTV"}</definedName>
    <definedName name="LFKFJFO" hidden="1">{#N/A,#N/A,FALSE,"CCTV"}</definedName>
    <definedName name="limcount" hidden="1">1</definedName>
    <definedName name="line" localSheetId="0" hidden="1">VLOOKUP(MaSo,'Disclaimer + Instructions'!SPC,COLUMN(#REF!),0)</definedName>
    <definedName name="line" hidden="1">VLOOKUP(MaSo,SPC,COLUMN(#REF!),0)</definedName>
    <definedName name="ListOffset" hidden="1">1</definedName>
    <definedName name="lit_phut" localSheetId="0" hidden="1">#REF!</definedName>
    <definedName name="lit_phut" hidden="1">#REF!</definedName>
    <definedName name="LKJHKU" localSheetId="0" hidden="1">{#N/A,#N/A,FALSE,"CCTV"}</definedName>
    <definedName name="LKJHKU" hidden="1">{#N/A,#N/A,FALSE,"CCTV"}</definedName>
    <definedName name="LL" hidden="1">#REF!</definedName>
    <definedName name="lll" localSheetId="0" hidden="1">{"Outflow 1",#N/A,FALSE,"Outflows-Inflows";"Outflow 2",#N/A,FALSE,"Outflows-Inflows";"Inflow 1",#N/A,FALSE,"Outflows-Inflows";"Inflow 2",#N/A,FALSE,"Outflows-Inflows"}</definedName>
    <definedName name="lll" hidden="1">{"Outflow 1",#N/A,FALSE,"Outflows-Inflows";"Outflow 2",#N/A,FALSE,"Outflows-Inflows";"Inflow 1",#N/A,FALSE,"Outflows-Inflows";"Inflow 2",#N/A,FALSE,"Outflows-Inflows"}</definedName>
    <definedName name="llll"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LLL" localSheetId="0" hidden="1">{#N/A,#N/A,FALSE,"Chi tiÆt"}</definedName>
    <definedName name="LLLLL" hidden="1">{#N/A,#N/A,FALSE,"Chi tiÆt"}</definedName>
    <definedName name="LM" localSheetId="0" hidden="1">{"'Sheet1'!$L$16"}</definedName>
    <definedName name="LM" hidden="1">{"'Sheet1'!$L$16"}</definedName>
    <definedName name="LOAD" localSheetId="0" hidden="1">{"'매출계획'!$D$2"}</definedName>
    <definedName name="LOAD" hidden="1">{"'매출계획'!$D$2"}</definedName>
    <definedName name="LOAD1" localSheetId="0" hidden="1">{"'매출계획'!$D$2"}</definedName>
    <definedName name="LOAD1" hidden="1">{"'매출계획'!$D$2"}</definedName>
    <definedName name="LOAD2" localSheetId="0" hidden="1">{"'매출계획'!$D$2"}</definedName>
    <definedName name="LOAD2" hidden="1">{"'매출계획'!$D$2"}</definedName>
    <definedName name="LOAD3" localSheetId="0" hidden="1">{"'매출계획'!$D$2"}</definedName>
    <definedName name="LOAD3" hidden="1">{"'매출계획'!$D$2"}</definedName>
    <definedName name="LOADDD" localSheetId="0" hidden="1">{"'매출계획'!$D$2"}</definedName>
    <definedName name="LOADDD" hidden="1">{"'매출계획'!$D$2"}</definedName>
    <definedName name="lsdfkas" localSheetId="0" hidden="1">{"'Sheet1'!$L$16"}</definedName>
    <definedName name="lsdfkas" hidden="1">{"'Sheet1'!$L$16"}</definedName>
    <definedName name="ltm_BalanceSheet" localSheetId="1" hidden="1">#REF!</definedName>
    <definedName name="ltm_BalanceSheet" hidden="1">#REF!</definedName>
    <definedName name="ltm_IncomeStatement" localSheetId="1" hidden="1">#REF!</definedName>
    <definedName name="ltm_IncomeStatement" hidden="1">#REF!</definedName>
    <definedName name="luan" localSheetId="0" hidden="1">{"'Sheet1'!$L$16"}</definedName>
    <definedName name="luan" hidden="1">{"'Sheet1'!$L$16"}</definedName>
    <definedName name="M_PlaceofPath" hidden="1">"F:\danders\COMPANY\HET\HET_VDF.XLS"</definedName>
    <definedName name="M10." localSheetId="0" hidden="1">{"'Sheet1'!$L$16"}</definedName>
    <definedName name="M10." hidden="1">{"'Sheet1'!$L$16"}</definedName>
    <definedName name="M10._1" localSheetId="0" hidden="1">{"'Sheet1'!$L$16"}</definedName>
    <definedName name="M10._1" hidden="1">{"'Sheet1'!$L$16"}</definedName>
    <definedName name="MAI" localSheetId="0" hidden="1">{"'Sheet1'!$L$16"}</definedName>
    <definedName name="MAI" hidden="1">{"'Sheet1'!$L$16"}</definedName>
    <definedName name="mainline" hidden="1">#REF!</definedName>
    <definedName name="MÂM" localSheetId="0" hidden="1">{"'Sheet1'!$L$16"}</definedName>
    <definedName name="MÂM" hidden="1">{"'Sheet1'!$L$16"}</definedName>
    <definedName name="mau" localSheetId="0" hidden="1">{"'Sheet1'!$L$16"}</definedName>
    <definedName name="mau" hidden="1">{"'Sheet1'!$L$16"}</definedName>
    <definedName name="may"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ma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mdfhjr" localSheetId="0" hidden="1">{"'Sheet1'!$L$16"}</definedName>
    <definedName name="mdfhjr" hidden="1">{"'Sheet1'!$L$16"}</definedName>
    <definedName name="MerrillPrintIt" hidden="1">#REF!</definedName>
    <definedName name="MET" localSheetId="0" hidden="1">{"'Sheet1'!$L$16"}</definedName>
    <definedName name="MET" hidden="1">{"'Sheet1'!$L$16"}</definedName>
    <definedName name="mfigjh" localSheetId="0" hidden="1">{"'Sheet1'!$L$16"}</definedName>
    <definedName name="mfigjh" hidden="1">{"'Sheet1'!$L$16"}</definedName>
    <definedName name="MGHM"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MGHM"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MGM" localSheetId="0" hidden="1">{#N/A,#N/A,FALSE,"CCTV"}</definedName>
    <definedName name="MGM" hidden="1">{#N/A,#N/A,FALSE,"CCTV"}</definedName>
    <definedName name="MH" localSheetId="0" hidden="1">{"'매출계획'!$D$2"}</definedName>
    <definedName name="MH" hidden="1">{"'매출계획'!$D$2"}</definedName>
    <definedName name="MHD" localSheetId="0" hidden="1">{"'매출계획'!$D$2"}</definedName>
    <definedName name="MHD" hidden="1">{"'매출계획'!$D$2"}</definedName>
    <definedName name="mhj"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mhj"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MHY" localSheetId="0" hidden="1">{"'매출계획'!$D$2"}</definedName>
    <definedName name="MHY" hidden="1">{"'매출계획'!$D$2"}</definedName>
    <definedName name="mj" localSheetId="0" hidden="1">{#N/A,#N/A,FALSE,"Heat";#N/A,#N/A,FALSE,"DCF";#N/A,#N/A,FALSE,"LBO";#N/A,#N/A,FALSE,"A";#N/A,#N/A,FALSE,"C";#N/A,#N/A,FALSE,"impd";#N/A,#N/A,FALSE,"Accr-Dilu"}</definedName>
    <definedName name="mj" hidden="1">{#N/A,#N/A,FALSE,"Heat";#N/A,#N/A,FALSE,"DCF";#N/A,#N/A,FALSE,"LBO";#N/A,#N/A,FALSE,"A";#N/A,#N/A,FALSE,"C";#N/A,#N/A,FALSE,"impd";#N/A,#N/A,FALSE,"Accr-Dilu"}</definedName>
    <definedName name="MKU" localSheetId="0" hidden="1">{"'매출계획'!$D$2"}</definedName>
    <definedName name="MKU" hidden="1">{"'매출계획'!$D$2"}</definedName>
    <definedName name="mm" localSheetId="0" hidden="1">{"'Sheet1'!$L$16"}</definedName>
    <definedName name="mm" hidden="1">{"'Sheet1'!$L$16"}</definedName>
    <definedName name="mm_1" localSheetId="0" hidden="1">{"'Key fig. Rpt'!$B$5:$K$94"}</definedName>
    <definedName name="mm_1" hidden="1">{"'Key fig. Rpt'!$B$5:$K$94"}</definedName>
    <definedName name="mmjj"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MMJJKK" localSheetId="0" hidden="1">{"Jan-June",#N/A,FALSE,"Sheet4";"Jul-Dec",#N/A,FALSE,"Sheet4"}</definedName>
    <definedName name="MMJJKK" hidden="1">{"Jan-June",#N/A,FALSE,"Sheet4";"Jul-Dec",#N/A,FALSE,"Sheet4"}</definedName>
    <definedName name="MMMMMMMMMMM" localSheetId="0" hidden="1">{"'Sheet1'!$L$16"}</definedName>
    <definedName name="MMMMMMMMMMM" hidden="1">{"'Sheet1'!$L$16"}</definedName>
    <definedName name="mn" localSheetId="0" hidden="1">{#N/A,#N/A,FALSE,"TS";#N/A,#N/A,FALSE,"Combo";#N/A,#N/A,FALSE,"FAIR";#N/A,#N/A,FALSE,"RBC";#N/A,#N/A,FALSE,"xxxx";#N/A,#N/A,FALSE,"A_D";#N/A,#N/A,FALSE,"WACC";#N/A,#N/A,FALSE,"DCF";#N/A,#N/A,FALSE,"LBO";#N/A,#N/A,FALSE,"AcqMults";#N/A,#N/A,FALSE,"CompMults"}</definedName>
    <definedName name="mn" hidden="1">{#N/A,#N/A,FALSE,"TS";#N/A,#N/A,FALSE,"Combo";#N/A,#N/A,FALSE,"FAIR";#N/A,#N/A,FALSE,"RBC";#N/A,#N/A,FALSE,"xxxx";#N/A,#N/A,FALSE,"A_D";#N/A,#N/A,FALSE,"WACC";#N/A,#N/A,FALSE,"DCF";#N/A,#N/A,FALSE,"LBO";#N/A,#N/A,FALSE,"AcqMults";#N/A,#N/A,FALSE,"CompMults"}</definedName>
    <definedName name="moi" localSheetId="0" hidden="1">{"'Sheet1'!$L$16"}</definedName>
    <definedName name="moi" hidden="1">{"'Sheet1'!$L$16"}</definedName>
    <definedName name="mpc" hidden="1">#REF!</definedName>
    <definedName name="mrn.inv._.budget" localSheetId="0" hidden="1">{"invbud-1",#N/A,FALSE,"A";"invbud-1CW",#N/A,FALSE,"A";"Desinvesteringen",#N/A,FALSE,"C"}</definedName>
    <definedName name="mrn.inv._.budget" hidden="1">{"invbud-1",#N/A,FALSE,"A";"invbud-1CW",#N/A,FALSE,"A";"Desinvesteringen",#N/A,FALSE,"C"}</definedName>
    <definedName name="MTY" localSheetId="0" hidden="1">{"'매출계획'!$D$2"}</definedName>
    <definedName name="MTY" hidden="1">{"'매출계획'!$D$2"}</definedName>
    <definedName name="my" localSheetId="0" hidden="1">{#N/A,#N/A,FALSE,"Index";#N/A,#N/A,FALSE,"inc stmt ";#N/A,#N/A,FALSE,"sumry ytd";#N/A,#N/A,FALSE,"sumry mon";#N/A,#N/A,FALSE,"accruals";#N/A,#N/A,FALSE,"prodsvc";#N/A,#N/A,FALSE,"CVA";#N/A,#N/A,FALSE,"balsheet";#N/A,#N/A,FALSE,"Cflow short";#N/A,#N/A,FALSE,"Cflow long"}</definedName>
    <definedName name="my" hidden="1">{#N/A,#N/A,FALSE,"Index";#N/A,#N/A,FALSE,"inc stmt ";#N/A,#N/A,FALSE,"sumry ytd";#N/A,#N/A,FALSE,"sumry mon";#N/A,#N/A,FALSE,"accruals";#N/A,#N/A,FALSE,"prodsvc";#N/A,#N/A,FALSE,"CVA";#N/A,#N/A,FALSE,"balsheet";#N/A,#N/A,FALSE,"Cflow short";#N/A,#N/A,FALSE,"Cflow long"}</definedName>
    <definedName name="n" hidden="1">#REF!</definedName>
    <definedName name="n\" localSheetId="0" hidden="1">{#N/A,#N/A,FALSE,"Projections";#N/A,#N/A,FALSE,"Multiples Valuation";#N/A,#N/A,FALSE,"LBO";#N/A,#N/A,FALSE,"Multiples_Sensitivity";#N/A,#N/A,FALSE,"Summary"}</definedName>
    <definedName name="n\" hidden="1">{#N/A,#N/A,FALSE,"Projections";#N/A,#N/A,FALSE,"Multiples Valuation";#N/A,#N/A,FALSE,"LBO";#N/A,#N/A,FALSE,"Multiples_Sensitivity";#N/A,#N/A,FALSE,"Summary"}</definedName>
    <definedName name="Nam" hidden="1">#REF!</definedName>
    <definedName name="ND" localSheetId="0" hidden="1">{"'매출계획'!$D$2"}</definedName>
    <definedName name="ND" hidden="1">{"'매출계획'!$D$2"}</definedName>
    <definedName name="ndf0hten" localSheetId="0" hidden="1">{"'Sheet1'!$L$16"}</definedName>
    <definedName name="ndf0hten" hidden="1">{"'Sheet1'!$L$16"}</definedName>
    <definedName name="NEW" localSheetId="0" hidden="1">{"'Sheet1'!$L$16"}</definedName>
    <definedName name="NEW" hidden="1">{"'Sheet1'!$L$16"}</definedName>
    <definedName name="NEWNAME" localSheetId="0" hidden="1">{#N/A,#N/A,FALSE,"CCTV"}</definedName>
    <definedName name="NEWNAME" hidden="1">{#N/A,#N/A,FALSE,"CCTV"}</definedName>
    <definedName name="newn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ewn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ewRange" hidden="1">#REF!</definedName>
    <definedName name="NFG" localSheetId="0" hidden="1">{"'매출계획'!$D$2"}</definedName>
    <definedName name="NFG" hidden="1">{"'매출계획'!$D$2"}</definedName>
    <definedName name="n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ga" hidden="1">#REF!</definedName>
    <definedName name="ngay23" localSheetId="0" hidden="1">{"'Sheet1'!$L$16"}</definedName>
    <definedName name="ngay23" hidden="1">{"'Sheet1'!$L$16"}</definedName>
    <definedName name="NGF" localSheetId="0" hidden="1">{"'매출계획'!$D$2"}</definedName>
    <definedName name="NGF" hidden="1">{"'매출계획'!$D$2"}</definedName>
    <definedName name="ngothithanhthuy" localSheetId="0" hidden="1">{"'Sheet1'!$L$16"}</definedName>
    <definedName name="ngothithanhthuy" hidden="1">{"'Sheet1'!$L$16"}</definedName>
    <definedName name="ngu" localSheetId="0" hidden="1">{"'Sheet1'!$L$16"}</definedName>
    <definedName name="ngu" hidden="1">{"'Sheet1'!$L$16"}</definedName>
    <definedName name="nhantrang" hidden="1">#REF!</definedName>
    <definedName name="nhu" localSheetId="0" hidden="1">{"'Sheet1'!$L$16"}</definedName>
    <definedName name="nhu" hidden="1">{"'Sheet1'!$L$16"}</definedName>
    <definedName name="Nhuphat" localSheetId="0" hidden="1">{"'Sheet1'!$L$16"}</definedName>
    <definedName name="Nhuphat" hidden="1">{"'Sheet1'!$L$16"}</definedName>
    <definedName name="ninhson" localSheetId="0" hidden="1">{"'Sheet1'!$L$16"}</definedName>
    <definedName name="ninhson" hidden="1">{"'Sheet1'!$L$16"}</definedName>
    <definedName name="nj" hidden="1">39</definedName>
    <definedName name="NKKN" localSheetId="0" hidden="1">{"'Sheet1'!$L$16"}</definedName>
    <definedName name="NKKN" hidden="1">{"'Sheet1'!$L$16"}</definedName>
    <definedName name="nll" localSheetId="0" hidden="1">{"'Sheet1'!$L$16"}</definedName>
    <definedName name="nll" hidden="1">{"'Sheet1'!$L$16"}</definedName>
    <definedName name="nnm" hidden="1">25</definedName>
    <definedName name="NNN" localSheetId="0" hidden="1">{"USD",#N/A,FALSE,"Janv 97"}</definedName>
    <definedName name="NNN" hidden="1">{"USD",#N/A,FALSE,"Janv 97"}</definedName>
    <definedName name="NOP" localSheetId="0" hidden="1">{"'Key fig. Rpt'!$B$5:$K$94"}</definedName>
    <definedName name="NOP" hidden="1">{"'Key fig. Rpt'!$B$5:$K$94"}</definedName>
    <definedName name="NOP_1" localSheetId="0" hidden="1">{"'Key fig. Rpt'!$B$5:$K$94"}</definedName>
    <definedName name="NOP_1" hidden="1">{"'Key fig. Rpt'!$B$5:$K$94"}</definedName>
    <definedName name="Notes" hidden="1">#REF!</definedName>
    <definedName name="nrwe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rwe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SOO" localSheetId="0" hidden="1">{"'Sheet1'!$L$16"}</definedName>
    <definedName name="NSOO" hidden="1">{"'Sheet1'!$L$16"}</definedName>
    <definedName name="NTP" localSheetId="0" hidden="1">{"'Sheet1'!$L$16"}</definedName>
    <definedName name="NTP" hidden="1">{"'Sheet1'!$L$16"}</definedName>
    <definedName name="ny" localSheetId="0" hidden="1">{"'Sheet1'!$L$16"}</definedName>
    <definedName name="ny" hidden="1">{"'Sheet1'!$L$16"}</definedName>
    <definedName name="o"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o" hidden="1">{TRUE,TRUE,-1.25,-15.5,604.5,369,FALSE,FALSE,TRUE,TRUE,0,1,83,1,38,4,5,4,TRUE,TRUE,3,TRUE,1,TRUE,75,"Swvu.inputs._.raw._.data.","ACwvu.inputs._.raw._.data.",#N/A,FALSE,FALSE,0.5,0.5,0.5,0.5,2,"&amp;F","&amp;A&amp;RPage &amp;P",FALSE,FALSE,FALSE,FALSE,1,60,#N/A,#N/A,"=R1C61:R53C89","=C1:C5",#N/A,#N/A,FALSE,FALSE,FALSE,1,600,600,FALSE,FALSE,TRUE,TRUE,TRUE}</definedName>
    <definedName name="OCT" hidden="1">#REF!</definedName>
    <definedName name="okkkk" localSheetId="0" hidden="1">{"'Sheet1'!$L$16"}</definedName>
    <definedName name="okkkk" hidden="1">{"'Sheet1'!$L$16"}</definedName>
    <definedName name="old" localSheetId="0" hidden="1">{"Period 5 Income Statements",#N/A,FALSE,"Income Statement";"Period 5 Balance Sheets",#N/A,FALSE,"Balance Sheet";"Period 5 Cashflow Statements",#N/A,FALSE,"Cashflow Statement";"Period 5 Financial Ratios",#N/A,FALSE,"Financial Ratios"}</definedName>
    <definedName name="old" hidden="1">{"Period 5 Income Statements",#N/A,FALSE,"Income Statement";"Period 5 Balance Sheets",#N/A,FALSE,"Balance Sheet";"Period 5 Cashflow Statements",#N/A,FALSE,"Cashflow Statement";"Period 5 Financial Ratios",#N/A,FALSE,"Financial Ratios"}</definedName>
    <definedName name="ONYX19970501222055" hidden="1">#REF!</definedName>
    <definedName name="ONYX19970501222155" hidden="1">#REF!</definedName>
    <definedName name="oo" localSheetId="0" hidden="1">{"'Sheet1'!$L$16"}</definedName>
    <definedName name="oo" hidden="1">{"'Sheet1'!$L$16"}</definedName>
    <definedName name="OOO" localSheetId="0" hidden="1">{"'매출계획'!$D$2"}</definedName>
    <definedName name="OOO" hidden="1">{"'매출계획'!$D$2"}</definedName>
    <definedName name="OOOO" localSheetId="0" hidden="1">{"'매출계획'!$D$2"}</definedName>
    <definedName name="OOOO" hidden="1">{"'매출계획'!$D$2"}</definedName>
    <definedName name="Order_05_06" hidden="1">#REF!</definedName>
    <definedName name="OrderTable" hidden="1">#REF!</definedName>
    <definedName name="ote" localSheetId="0" hidden="1">{#N/A,#N/A,FALSE,"Index";#N/A,#N/A,FALSE,"inc stmt ";#N/A,#N/A,FALSE,"sumry ytd";#N/A,#N/A,FALSE,"sumry mon";#N/A,#N/A,FALSE,"accruals";#N/A,#N/A,FALSE,"prodsvc";#N/A,#N/A,FALSE,"CVA";#N/A,#N/A,FALSE,"balsheet";#N/A,#N/A,FALSE,"Cflow short";#N/A,#N/A,FALSE,"Cflow long"}</definedName>
    <definedName name="ote" hidden="1">{#N/A,#N/A,FALSE,"Index";#N/A,#N/A,FALSE,"inc stmt ";#N/A,#N/A,FALSE,"sumry ytd";#N/A,#N/A,FALSE,"sumry mon";#N/A,#N/A,FALSE,"accruals";#N/A,#N/A,FALSE,"prodsvc";#N/A,#N/A,FALSE,"CVA";#N/A,#N/A,FALSE,"balsheet";#N/A,#N/A,FALSE,"Cflow short";#N/A,#N/A,FALSE,"Cflow long"}</definedName>
    <definedName name="OtherSec" hidden="1">#REF!</definedName>
    <definedName name="Outstanding" hidden="1">#REF!</definedName>
    <definedName name="P_line" hidden="1">#REF!</definedName>
    <definedName name="p.Covenants" localSheetId="1" hidden="1">#REF!</definedName>
    <definedName name="p.Covenants" hidden="1">#REF!</definedName>
    <definedName name="p.Covenants_Titles" localSheetId="1" hidden="1">#REF!</definedName>
    <definedName name="p.Covenants_Titles" hidden="1">#REF!</definedName>
    <definedName name="p.CreditStats" localSheetId="1" hidden="1">#REF!</definedName>
    <definedName name="p.CreditStats" hidden="1">#REF!</definedName>
    <definedName name="p.LTM_BS" localSheetId="1" hidden="1">#REF!</definedName>
    <definedName name="p.LTM_BS" hidden="1">#REF!</definedName>
    <definedName name="p.LTM_IS" localSheetId="1" hidden="1">#REF!</definedName>
    <definedName name="p.LTM_IS" hidden="1">#REF!</definedName>
    <definedName name="p.Summary" localSheetId="1" hidden="1">#REF!</definedName>
    <definedName name="p.Summary" hidden="1">#REF!</definedName>
    <definedName name="p.Summary_Titles" localSheetId="1" hidden="1">#REF!</definedName>
    <definedName name="p.Summary_Titles" hidden="1">#REF!</definedName>
    <definedName name="payabl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able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aymentFreq" hidden="1">#REF!</definedName>
    <definedName name="PHAN" localSheetId="0" hidden="1">{#N/A,#N/A,FALSE,"CCTV"}</definedName>
    <definedName name="PHAN" hidden="1">{#N/A,#N/A,FALSE,"CCTV"}</definedName>
    <definedName name="PHAT" localSheetId="0" hidden="1">{#N/A,#N/A,FALSE,"CCTV"}</definedName>
    <definedName name="PHAT" hidden="1">{#N/A,#N/A,FALSE,"CCTV"}</definedName>
    <definedName name="phogn" localSheetId="0" hidden="1">{"'Sheet1'!$L$16"}</definedName>
    <definedName name="phogn" hidden="1">{"'Sheet1'!$L$16"}</definedName>
    <definedName name="phuong" localSheetId="0" hidden="1">{"'Sheet1'!$L$16"}</definedName>
    <definedName name="phuong" hidden="1">{"'Sheet1'!$L$16"}</definedName>
    <definedName name="PKTN." localSheetId="0" hidden="1">{"'Sheet1'!$L$16"}</definedName>
    <definedName name="PKTN." hidden="1">{"'Sheet1'!$L$16"}</definedName>
    <definedName name="PLK" localSheetId="0" hidden="1">{#N/A,#N/A,FALSE,"CCTV"}</definedName>
    <definedName name="PLK" hidden="1">{#N/A,#N/A,FALSE,"CCTV"}</definedName>
    <definedName name="PopCache_FA_MASS_ADDITIONS_ASSET_TYPE" hidden="1">#REF!</definedName>
    <definedName name="PopCache_FA_MASS_ADDITIONS_DEPRECIATE_FLAG" hidden="1">#REF!</definedName>
    <definedName name="Popn" localSheetId="0" hidden="1">{"'Sheet1'!$L$16"}</definedName>
    <definedName name="Popn" hidden="1">{"'Sheet1'!$L$16"}</definedName>
    <definedName name="PP" localSheetId="0" hidden="1">{"'매출계획'!$D$2"}</definedName>
    <definedName name="PP" hidden="1">{"'매출계획'!$D$2"}</definedName>
    <definedName name="PPP" localSheetId="0" hidden="1">{"'매출계획'!$D$2"}</definedName>
    <definedName name="PPP" hidden="1">{"'매출계획'!$D$2"}</definedName>
    <definedName name="PPPP" localSheetId="0" hidden="1">{"'매출계획'!$D$2"}</definedName>
    <definedName name="PPPP" hidden="1">{"'매출계획'!$D$2"}</definedName>
    <definedName name="_xlnm.Print_Area" localSheetId="0">'Disclaimer + Instructions'!$B$2:$E$28</definedName>
    <definedName name="_xlnm.Print_Area" localSheetId="1">'Property-Input'!$A$2:$AK$42</definedName>
    <definedName name="_xlnm.Print_Area" localSheetId="4">Summary!$A$1:$U$82</definedName>
    <definedName name="ProdForm" localSheetId="0" hidden="1">#REF!</definedName>
    <definedName name="ProdForm" hidden="1">#REF!</definedName>
    <definedName name="Product" localSheetId="0" hidden="1">#REF!</definedName>
    <definedName name="Product" hidden="1">#REF!</definedName>
    <definedName name="PropertyType" localSheetId="0" hidden="1">#REF!</definedName>
    <definedName name="PropertyType" hidden="1">#REF!</definedName>
    <definedName name="ptdm1" localSheetId="0" hidden="1">{#N/A,#N/A,FALSE,"CCTV"}</definedName>
    <definedName name="ptdm1" hidden="1">{#N/A,#N/A,FALSE,"CCTV"}</definedName>
    <definedName name="pthu" localSheetId="0" hidden="1">{"'Sheet1'!$L$16"}</definedName>
    <definedName name="pthu" hidden="1">{"'Sheet1'!$L$16"}</definedName>
    <definedName name="q" localSheetId="0" hidden="1">{"summary1",#N/A,TRUE,"Comps";"summary2",#N/A,TRUE,"Comps";"summary3",#N/A,TRUE,"Comps"}</definedName>
    <definedName name="q" hidden="1">{"summary1",#N/A,TRUE,"Comps";"summary2",#N/A,TRUE,"Comps";"summary3",#N/A,TRUE,"Comps"}</definedName>
    <definedName name="q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e5yh" localSheetId="0" hidden="1">{#N/A,#N/A,FALSE,"Summary";#N/A,#N/A,FALSE,"Projections";#N/A,#N/A,FALSE,"Mkt Mults";#N/A,#N/A,FALSE,"DCF";#N/A,#N/A,FALSE,"Accr Dil";#N/A,#N/A,FALSE,"PIC LBO";#N/A,#N/A,FALSE,"MULT10_4";#N/A,#N/A,FALSE,"CBI LBO"}</definedName>
    <definedName name="qe5yh" hidden="1">{#N/A,#N/A,FALSE,"Summary";#N/A,#N/A,FALSE,"Projections";#N/A,#N/A,FALSE,"Mkt Mults";#N/A,#N/A,FALSE,"DCF";#N/A,#N/A,FALSE,"Accr Dil";#N/A,#N/A,FALSE,"PIC LBO";#N/A,#N/A,FALSE,"MULT10_4";#N/A,#N/A,FALSE,"CBI LBO"}</definedName>
    <definedName name="qeqweq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eqweq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ewe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ew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ewqeqw" localSheetId="0" hidden="1">{#N/A,#N/A,FALSE,"Gesamt";#N/A,#N/A,FALSE,"Ree KG";#N/A,#N/A,FALSE,"Ree Inter";#N/A,#N/A,FALSE,"BTM";#N/A,#N/A,FALSE,"GmbH";#N/A,#N/A,FALSE,"Sonstige"}</definedName>
    <definedName name="qewqeqw" hidden="1">{#N/A,#N/A,FALSE,"Gesamt";#N/A,#N/A,FALSE,"Ree KG";#N/A,#N/A,FALSE,"Ree Inter";#N/A,#N/A,FALSE,"BTM";#N/A,#N/A,FALSE,"GmbH";#N/A,#N/A,FALSE,"Sonstige"}</definedName>
    <definedName name="qgq" hidden="1">#REF!</definedName>
    <definedName name="QQ" localSheetId="0" hidden="1">{"'Sheet1'!$L$16"}</definedName>
    <definedName name="QQ" hidden="1">{"'Sheet1'!$L$16"}</definedName>
    <definedName name="qqq" hidden="1">#REF!</definedName>
    <definedName name="QQQQQ" hidden="1">#REF!</definedName>
    <definedName name="qqqqqqqqqq" hidden="1">71</definedName>
    <definedName name="q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qre" hidden="1">{TRUE,TRUE,-1.25,-15.5,604.5,369,FALSE,FALSE,TRUE,TRUE,0,1,83,1,38,4,5,4,TRUE,TRUE,3,TRUE,1,TRUE,75,"Swvu.inputs._.raw._.data.","ACwvu.inputs._.raw._.data.",#N/A,FALSE,FALSE,0.5,0.5,0.5,0.5,2,"&amp;F","&amp;A&amp;RPage &amp;P",FALSE,FALSE,FALSE,FALSE,1,60,#N/A,#N/A,"=R1C61:R53C89","=C1:C5",#N/A,#N/A,FALSE,FALSE,FALSE,1,600,600,FALSE,FALSE,TRUE,TRUE,TRUE}</definedName>
    <definedName name="qte" localSheetId="0" hidden="1">{"'Sheet1'!$L$16"}</definedName>
    <definedName name="qte" hidden="1">{"'Sheet1'!$L$16"}</definedName>
    <definedName name="QUANG" localSheetId="0" hidden="1">{"'Sheet1'!$L$16"}</definedName>
    <definedName name="QUANG" hidden="1">{"'Sheet1'!$L$16"}</definedName>
    <definedName name="QUOCBAO" localSheetId="0" hidden="1">{"'Sheet1'!$L$16"}</definedName>
    <definedName name="QUOCBAO" hidden="1">{"'Sheet1'!$L$16"}</definedName>
    <definedName name="quoctuyen" localSheetId="0" hidden="1">{"'Sheet1'!$L$16"}</definedName>
    <definedName name="quoctuyen" hidden="1">{"'Sheet1'!$L$16"}</definedName>
    <definedName name="quyet" localSheetId="0" hidden="1">{"'Sheet1'!$L$16"}</definedName>
    <definedName name="quyet" hidden="1">{"'Sheet1'!$L$16"}</definedName>
    <definedName name="qw" localSheetId="0" hidden="1">{#N/A,#N/A,FALSE,"Pooling";#N/A,#N/A,FALSE,"income";#N/A,#N/A,FALSE,"valuation"}</definedName>
    <definedName name="qw" hidden="1">{#N/A,#N/A,FALSE,"Pooling";#N/A,#N/A,FALSE,"income";#N/A,#N/A,FALSE,"valuation"}</definedName>
    <definedName name="qwe" localSheetId="0" hidden="1">{#N/A,#N/A,FALSE,"SPLIT1";#N/A,#N/A,FALSE,"SPLIT2";#N/A,#N/A,FALSE,"TELEX";#N/A,#N/A,FALSE,"TELEX"}</definedName>
    <definedName name="qwe" hidden="1">{#N/A,#N/A,FALSE,"SPLIT1";#N/A,#N/A,FALSE,"SPLIT2";#N/A,#N/A,FALSE,"TELEX";#N/A,#N/A,FALSE,"TELEX"}</definedName>
    <definedName name="qwert"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qwert"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qwewret" hidden="1">#REF!</definedName>
    <definedName name="qwewrtetyrd" hidden="1">#REF!</definedName>
    <definedName name="r.CashFlow" localSheetId="1" hidden="1">#REF!</definedName>
    <definedName name="r.CashFlow" hidden="1">#REF!</definedName>
    <definedName name="r.Leverage" localSheetId="1" hidden="1">#REF!</definedName>
    <definedName name="r.Leverage" hidden="1">#REF!</definedName>
    <definedName name="r.Liquidity" localSheetId="1" hidden="1">#REF!</definedName>
    <definedName name="r.Liquidity" hidden="1">#REF!</definedName>
    <definedName name="r.LTM" localSheetId="1" hidden="1">#REF!</definedName>
    <definedName name="r.LTM" hidden="1">#REF!</definedName>
    <definedName name="r.LTMInterim" localSheetId="1" hidden="1">#REF!</definedName>
    <definedName name="r.LTMInterim" hidden="1">#REF!</definedName>
    <definedName name="r.Market" localSheetId="1" hidden="1">#REF!</definedName>
    <definedName name="r.Market" hidden="1">#REF!</definedName>
    <definedName name="r.Profitability" localSheetId="1" hidden="1">#REF!</definedName>
    <definedName name="r.Profitability" hidden="1">#REF!</definedName>
    <definedName name="r.Summary" localSheetId="1" hidden="1">#REF!</definedName>
    <definedName name="r.Summary" hidden="1">#REF!</definedName>
    <definedName name="Ranhxay" localSheetId="0" hidden="1">{"'Sheet1'!$L$16"}</definedName>
    <definedName name="Ranhxay" hidden="1">{"'Sheet1'!$L$16"}</definedName>
    <definedName name="RateType" hidden="1">#REF!</definedName>
    <definedName name="ray" localSheetId="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ay"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CArea" hidden="1">#REF!</definedName>
    <definedName name="RDF" localSheetId="0" hidden="1">{"'매출계획'!$D$2"}</definedName>
    <definedName name="RDF" hidden="1">{"'매출계획'!$D$2"}</definedName>
    <definedName name="Reasonableness"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easonablene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ec.13501.0113" hidden="1">#REF!</definedName>
    <definedName name="Recap" localSheetId="0" hidden="1">{#N/A,#N/A,FALSE,"IPO";#N/A,#N/A,FALSE,"DCF";#N/A,#N/A,FALSE,"LBO";#N/A,#N/A,FALSE,"MULT_VAL";#N/A,#N/A,FALSE,"Status Quo";#N/A,#N/A,FALSE,"Recap"}</definedName>
    <definedName name="Recap" hidden="1">{#N/A,#N/A,FALSE,"IPO";#N/A,#N/A,FALSE,"DCF";#N/A,#N/A,FALSE,"LBO";#N/A,#N/A,FALSE,"MULT_VAL";#N/A,#N/A,FALSE,"Status Quo";#N/A,#N/A,FALSE,"Recap"}</definedName>
    <definedName name="reconcile.in" localSheetId="0" hidden="1">{"Jan-June",#N/A,FALSE,"Sheet4";"Jul-Dec",#N/A,FALSE,"Sheet4"}</definedName>
    <definedName name="reconcile.in" hidden="1">{"Jan-June",#N/A,FALSE,"Sheet4";"Jul-Dec",#N/A,FALSE,"Sheet4"}</definedName>
    <definedName name="RedefinePrintTableRange" hidden="1">#REF!</definedName>
    <definedName name="ReferenceRate" hidden="1">#REF!</definedName>
    <definedName name="RefRate" hidden="1">#REF!</definedName>
    <definedName name="reg" localSheetId="0" hidden="1">{"Page1",#N/A,FALSE,"CompCo";"Page2",#N/A,FALSE,"CompCo"}</definedName>
    <definedName name="reg" hidden="1">{"Page1",#N/A,FALSE,"CompCo";"Page2",#N/A,FALSE,"CompCo"}</definedName>
    <definedName name="RepaymentType" hidden="1">#REF!</definedName>
    <definedName name="report" localSheetId="0" hidden="1">{#N/A,#N/A,FALSE,"Summary";#N/A,#N/A,FALSE,"Assumptions";#N/A,#N/A,FALSE,"Cash Flow";#N/A,#N/A,FALSE,"Residual Calculation";#N/A,#N/A,FALSE,"Pricing Matrix";#N/A,#N/A,FALSE,"Pricing Matrix II";#N/A,#N/A,FALSE,"Expiration Schedule"}</definedName>
    <definedName name="report" hidden="1">{#N/A,#N/A,FALSE,"Summary";#N/A,#N/A,FALSE,"Assumptions";#N/A,#N/A,FALSE,"Cash Flow";#N/A,#N/A,FALSE,"Residual Calculation";#N/A,#N/A,FALSE,"Pricing Matrix";#N/A,#N/A,FALSE,"Pricing Matrix II";#N/A,#N/A,FALSE,"Expiration Schedule"}</definedName>
    <definedName name="report1" localSheetId="0" hidden="1">{#N/A,#N/A,FALSE,"Summary";#N/A,#N/A,FALSE,"Assumptions";#N/A,#N/A,FALSE,"Cash Flow";#N/A,#N/A,FALSE,"Residual Calculation";#N/A,#N/A,FALSE,"Pricing Matrix";#N/A,#N/A,FALSE,"Pricing Matrix II";#N/A,#N/A,FALSE,"Expiration Schedule"}</definedName>
    <definedName name="report1" hidden="1">{#N/A,#N/A,FALSE,"Summary";#N/A,#N/A,FALSE,"Assumptions";#N/A,#N/A,FALSE,"Cash Flow";#N/A,#N/A,FALSE,"Residual Calculation";#N/A,#N/A,FALSE,"Pricing Matrix";#N/A,#N/A,FALSE,"Pricing Matrix II";#N/A,#N/A,FALSE,"Expiration Schedule"}</definedName>
    <definedName name="report5" localSheetId="0" hidden="1">{#N/A,#N/A,FALSE,"Summary";#N/A,#N/A,FALSE,"Assumptions";#N/A,#N/A,FALSE,"Cash Flow";#N/A,#N/A,FALSE,"Residual Calculation";#N/A,#N/A,FALSE,"Pricing Matrix";#N/A,#N/A,FALSE,"Pricing Matrix II";#N/A,#N/A,FALSE,"Expiration Schedule"}</definedName>
    <definedName name="report5" hidden="1">{#N/A,#N/A,FALSE,"Summary";#N/A,#N/A,FALSE,"Assumptions";#N/A,#N/A,FALSE,"Cash Flow";#N/A,#N/A,FALSE,"Residual Calculation";#N/A,#N/A,FALSE,"Pricing Matrix";#N/A,#N/A,FALSE,"Pricing Matrix II";#N/A,#N/A,FALSE,"Expiration Schedule"}</definedName>
    <definedName name="rer" localSheetId="0" hidden="1">{#N/A,#N/A,FALSE,"Aging Summary";#N/A,#N/A,FALSE,"Ratio Analysis";#N/A,#N/A,FALSE,"Test 120 Day Accts";#N/A,#N/A,FALSE,"Tickmarks"}</definedName>
    <definedName name="rer" hidden="1">{#N/A,#N/A,FALSE,"Aging Summary";#N/A,#N/A,FALSE,"Ratio Analysis";#N/A,#N/A,FALSE,"Test 120 Day Accts";#N/A,#N/A,FALSE,"Tickmarks"}</definedName>
    <definedName name="Res" hidden="1">#REF!</definedName>
    <definedName name="retyu" localSheetId="0" hidden="1">{#N/A,#N/A,FALSE,"AD_Purchase";#N/A,#N/A,FALSE,"Credit";#N/A,#N/A,FALSE,"PF Acquisition";#N/A,#N/A,FALSE,"PF Offering"}</definedName>
    <definedName name="retyu" hidden="1">{#N/A,#N/A,FALSE,"AD_Purchase";#N/A,#N/A,FALSE,"Credit";#N/A,#N/A,FALSE,"PF Acquisition";#N/A,#N/A,FALSE,"PF Offering"}</definedName>
    <definedName name="rfgg" localSheetId="0" hidden="1">{#N/A,#N/A,FALSE,"sum-don";#N/A,#N/A,FALSE,"inc-don"}</definedName>
    <definedName name="rfgg" hidden="1">{#N/A,#N/A,FALSE,"sum-don";#N/A,#N/A,FALSE,"inc-don"}</definedName>
    <definedName name="rfju" localSheetId="0" hidden="1">{"'Sheet1'!$L$16"}</definedName>
    <definedName name="rfju" hidden="1">{"'Sheet1'!$L$16"}</definedName>
    <definedName name="rg" localSheetId="0" hidden="1">{"inputs raw data",#N/A,TRUE,"INPUT"}</definedName>
    <definedName name="rg" hidden="1">{"inputs raw data",#N/A,TRUE,"INPUT"}</definedName>
    <definedName name="RGD" localSheetId="0" hidden="1">{#N/A,#N/A,FALSE,"CCTV"}</definedName>
    <definedName name="RGD" hidden="1">{#N/A,#N/A,FALSE,"CCTV"}</definedName>
    <definedName name="rgdf" localSheetId="0" hidden="1">{"'Sheet1'!$L$16"}</definedName>
    <definedName name="rgdf" hidden="1">{"'Sheet1'!$L$16"}</definedName>
    <definedName name="rg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tr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t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w" hidden="1">#REF!</definedName>
    <definedName name="RH" localSheetId="0" hidden="1">{"'매출계획'!$D$2"}</definedName>
    <definedName name="RH" hidden="1">{"'매출계획'!$D$2"}</definedName>
    <definedName name="RI" localSheetId="0" hidden="1">{"'Sheet1'!$L$16"}</definedName>
    <definedName name="RI" hidden="1">{"'Sheet1'!$L$16"}</definedName>
    <definedName name="rkd" localSheetId="0" hidden="1">{#N/A,#N/A,FALSE,"CCTV"}</definedName>
    <definedName name="rkd" hidden="1">{#N/A,#N/A,FALSE,"CCTV"}</definedName>
    <definedName name="rngComments" hidden="1">#REF!</definedName>
    <definedName name="rngDialogType" hidden="1">#REF!</definedName>
    <definedName name="rngEndDate" hidden="1">#REF!</definedName>
    <definedName name="rngLastQuery" hidden="1">#REF!</definedName>
    <definedName name="rngLastRefreshOffline" hidden="1">#REF!</definedName>
    <definedName name="rngPassword" hidden="1">#REF!</definedName>
    <definedName name="rngPivotLocation" hidden="1">#REF!</definedName>
    <definedName name="rngProtected" hidden="1">#REF!</definedName>
    <definedName name="rngPWD" hidden="1">#REF!</definedName>
    <definedName name="rngQuery" hidden="1">#REF!</definedName>
    <definedName name="rngQueryType" hidden="1">#REF!</definedName>
    <definedName name="rngRangeName" hidden="1">#REF!</definedName>
    <definedName name="rngRefreshedDate" hidden="1">#REF!</definedName>
    <definedName name="rngScenarios" hidden="1">#REF!</definedName>
    <definedName name="rngShow" hidden="1">#REF!</definedName>
    <definedName name="rngStartDate" hidden="1">#REF!</definedName>
    <definedName name="rngStoredProcedure" hidden="1">#REF!</definedName>
    <definedName name="rngUID" hidden="1">#REF!</definedName>
    <definedName name="rngUnplugged" hidden="1">#REF!</definedName>
    <definedName name="rngVersion" hidden="1">#REF!</definedName>
    <definedName name="RPLA" localSheetId="0" hidden="1">{"'Sheet1'!$L$16"}</definedName>
    <definedName name="RPLA" hidden="1">{"'Sheet1'!$L$16"}</definedName>
    <definedName name="rrehe" localSheetId="0" hidden="1">{"Tages_D",#N/A,FALSE,"Tagesbericht";"Tages_PL",#N/A,FALSE,"Tagesbericht"}</definedName>
    <definedName name="rrehe" hidden="1">{"Tages_D",#N/A,FALSE,"Tagesbericht";"Tages_PL",#N/A,FALSE,"Tagesbericht"}</definedName>
    <definedName name="rrrr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ttt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sdtusryu" localSheetId="0" hidden="1">{#N/A,#N/A,FALSE,"CCTV"}</definedName>
    <definedName name="rsdtusryu" hidden="1">{#N/A,#N/A,FALSE,"CCTV"}</definedName>
    <definedName name="rt" localSheetId="0" hidden="1">{"inputs raw data",#N/A,TRUE,"INPUT"}</definedName>
    <definedName name="rt" hidden="1">{"inputs raw data",#N/A,TRUE,"INPUT"}</definedName>
    <definedName name="rtht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th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trr" localSheetId="0" hidden="1">{"Tages_D",#N/A,FALSE,"Tagesbericht";"Tages_PL",#N/A,FALSE,"Tagesbericht"}</definedName>
    <definedName name="rtrr" hidden="1">{"Tages_D",#N/A,FALSE,"Tagesbericht";"Tages_PL",#N/A,FALSE,"Tagesbericht"}</definedName>
    <definedName name="rtuetu" localSheetId="0" hidden="1">{#N/A,#N/A,FALSE,"CCTV"}</definedName>
    <definedName name="rtuetu" hidden="1">{#N/A,#N/A,FALSE,"CCTV"}</definedName>
    <definedName name="ru" localSheetId="0" hidden="1">{"'Sheet1'!$L$16"}</definedName>
    <definedName name="ru" hidden="1">{"'Sheet1'!$L$16"}</definedName>
    <definedName name="rwuswrtu" localSheetId="0" hidden="1">{#N/A,#N/A,FALSE,"CCTV"}</definedName>
    <definedName name="rwuswrtu" hidden="1">{#N/A,#N/A,FALSE,"CCTV"}</definedName>
    <definedName name="rwwrrww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rrwwr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wwtwt" localSheetId="0" hidden="1">{#N/A,#N/A,FALSE,"Debt Accr";#N/A,#N/A,FALSE,"Stock Accr";#N/A,#N/A,FALSE,"Debt Stock Accr"}</definedName>
    <definedName name="rwwtwt" hidden="1">{#N/A,#N/A,FALSE,"Debt Accr";#N/A,#N/A,FALSE,"Stock Accr";#N/A,#N/A,FALSE,"Debt Stock Accr"}</definedName>
    <definedName name="rwyswy" localSheetId="0" hidden="1">{#N/A,#N/A,FALSE,"CCTV"}</definedName>
    <definedName name="rwyswy" hidden="1">{#N/A,#N/A,FALSE,"CCTV"}</definedName>
    <definedName name="ry" localSheetId="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ryswty" localSheetId="0" hidden="1">{#N/A,#N/A,FALSE,"CCTV"}</definedName>
    <definedName name="ryswty" hidden="1">{#N/A,#N/A,FALSE,"CCTV"}</definedName>
    <definedName name="rytiryi" localSheetId="0" hidden="1">{#N/A,#N/A,FALSE,"CCTV"}</definedName>
    <definedName name="rytiryi" hidden="1">{#N/A,#N/A,FALSE,"CCTV"}</definedName>
    <definedName name="sa" localSheetId="0" hidden="1">{"cap_structure",#N/A,FALSE,"Graph-Mkt Cap";"price",#N/A,FALSE,"Graph-Price";"ebit",#N/A,FALSE,"Graph-EBITDA";"ebitda",#N/A,FALSE,"Graph-EBITDA"}</definedName>
    <definedName name="sa" hidden="1">{"cap_structure",#N/A,FALSE,"Graph-Mkt Cap";"price",#N/A,FALSE,"Graph-Price";"ebit",#N/A,FALSE,"Graph-EBITDA";"ebitda",#N/A,FALSE,"Graph-EBITDA"}</definedName>
    <definedName name="sa0" localSheetId="0" hidden="1">{"'Sheet1'!$L$16"}</definedName>
    <definedName name="sa0" hidden="1">{"'Sheet1'!$L$16"}</definedName>
    <definedName name="saa" localSheetId="0" hidden="1">{"rtn",#N/A,FALSE,"RTN";"tables",#N/A,FALSE,"RTN";"cf",#N/A,FALSE,"CF";"stats",#N/A,FALSE,"Stats";"prop",#N/A,FALSE,"Prop"}</definedName>
    <definedName name="saa" hidden="1">{"rtn",#N/A,FALSE,"RTN";"tables",#N/A,FALSE,"RTN";"cf",#N/A,FALSE,"CF";"stats",#N/A,FALSE,"Stats";"prop",#N/A,FALSE,"Prop"}</definedName>
    <definedName name="sad" localSheetId="0" hidden="1">{"'매출계획'!$D$2"}</definedName>
    <definedName name="sad" hidden="1">{"'매출계획'!$D$2"}</definedName>
    <definedName name="sadas" hidden="1">#REF!</definedName>
    <definedName name="sadf" localSheetId="0" hidden="1">{#N/A,#N/A,FALSE,"SPLIT1";#N/A,#N/A,FALSE,"SPLIT2";#N/A,#N/A,FALSE,"TELEX";#N/A,#N/A,FALSE,"TELEX"}</definedName>
    <definedName name="sadf" hidden="1">{#N/A,#N/A,FALSE,"SPLIT1";#N/A,#N/A,FALSE,"SPLIT2";#N/A,#N/A,FALSE,"TELEX";#N/A,#N/A,FALSE,"TELEX"}</definedName>
    <definedName name="sa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a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afas" hidden="1">#REF!</definedName>
    <definedName name="sa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agf" hidden="1">{TRUE,TRUE,-1.25,-15.5,604.5,369,FALSE,FALSE,TRUE,TRUE,0,1,83,1,38,4,5,4,TRUE,TRUE,3,TRUE,1,TRUE,75,"Swvu.inputs._.raw._.data.","ACwvu.inputs._.raw._.data.",#N/A,FALSE,FALSE,0.5,0.5,0.5,0.5,2,"&amp;F","&amp;A&amp;RPage &amp;P",FALSE,FALSE,FALSE,FALSE,1,60,#N/A,#N/A,"=R1C61:R53C89","=C1:C5",#N/A,#N/A,FALSE,FALSE,FALSE,1,600,600,FALSE,FALSE,TRUE,TRUE,TRUE}</definedName>
    <definedName name="Salesmargin" localSheetId="0" hidden="1">{#N/A,#N/A,FALSE,"Aging Summary";#N/A,#N/A,FALSE,"Ratio Analysis";#N/A,#N/A,FALSE,"Test 120 Day Accts";#N/A,#N/A,FALSE,"Tickmarks"}</definedName>
    <definedName name="Salesmargin" hidden="1">{#N/A,#N/A,FALSE,"Aging Summary";#N/A,#N/A,FALSE,"Ratio Analysis";#N/A,#N/A,FALSE,"Test 120 Day Accts";#N/A,#N/A,FALSE,"Tickmarks"}</definedName>
    <definedName name="SANG" localSheetId="0" hidden="1">{#N/A,#N/A,FALSE,"sum";#N/A,#N/A,FALSE,"MARTV";#N/A,#N/A,FALSE,"APRTV"}</definedName>
    <definedName name="SANG" hidden="1">{#N/A,#N/A,FALSE,"sum";#N/A,#N/A,FALSE,"MARTV";#N/A,#N/A,FALSE,"APRTV"}</definedName>
    <definedName name="sanxuat" hidden="1">#REF!</definedName>
    <definedName name="saø" localSheetId="0" hidden="1">{"'Sheet1'!$L$16"}</definedName>
    <definedName name="saø" hidden="1">{"'Sheet1'!$L$16"}</definedName>
    <definedName name="sáoaosao" localSheetId="0" hidden="1">{"'Sheet1'!$L$16"}</definedName>
    <definedName name="sáoaosao" hidden="1">{"'Sheet1'!$L$16"}</definedName>
    <definedName name="SAPBEXdnldView" hidden="1">"45H5IFQWHT1T6INWCVEQ8YPBB"</definedName>
    <definedName name="SAPBEXhrIndnt" hidden="1">"Wide"</definedName>
    <definedName name="SAPBEXrevision" hidden="1">7</definedName>
    <definedName name="SAPBEXsysID" hidden="1">"P57"</definedName>
    <definedName name="SAPBEXwbID" hidden="1">"3JX5BV41R2KVEX9FV6LB6ZNYC"</definedName>
    <definedName name="SAPFuncF4Help" localSheetId="0" hidden="1">Main.SAPF4Help()</definedName>
    <definedName name="SAPFuncF4Help" hidden="1">Main.SAPF4Help()</definedName>
    <definedName name="SAPsysID" hidden="1">"708C5W7SBKP804JT78WJ0JNKI"</definedName>
    <definedName name="SAPwbID" hidden="1">"ARS"</definedName>
    <definedName name="sas" localSheetId="0" hidden="1">{"Outflow 1",#N/A,FALSE,"Outflows-Inflows";"Outflow 2",#N/A,FALSE,"Outflows-Inflows";"Inflow 1",#N/A,FALSE,"Outflows-Inflows";"Inflow 2",#N/A,FALSE,"Outflows-Inflows"}</definedName>
    <definedName name="sas" hidden="1">{"Outflow 1",#N/A,FALSE,"Outflows-Inflows";"Outflow 2",#N/A,FALSE,"Outflows-Inflows";"Inflow 1",#N/A,FALSE,"Outflows-Inflows";"Inflow 2",#N/A,FALSE,"Outflows-Inflows"}</definedName>
    <definedName name="SC" localSheetId="0" hidden="1">{"'Sheet1'!$L$16"}</definedName>
    <definedName name="SC" hidden="1">{"'Sheet1'!$L$16"}</definedName>
    <definedName name="sctcn" localSheetId="0" hidden="1">{"'Sheet1'!$L$16"}</definedName>
    <definedName name="sctcn" hidden="1">{"'Sheet1'!$L$16"}</definedName>
    <definedName name="SCURVE" hidden="1">#REF!</definedName>
    <definedName name="SD" localSheetId="0" hidden="1">{"'Sheet1'!$L$16"}</definedName>
    <definedName name="SD" hidden="1">{"'Sheet1'!$L$16"}</definedName>
    <definedName name="sda" localSheetId="0"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d" hidden="1">#REF!</definedName>
    <definedName name="sdad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ad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afsda" hidden="1">#REF!</definedName>
    <definedName name="sdas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a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asdasd" hidden="1">#REF!</definedName>
    <definedName name="sdcsd" localSheetId="0" hidden="1">{"'Sheet1'!$L$16"}</definedName>
    <definedName name="sdcsd" hidden="1">{"'Sheet1'!$L$16"}</definedName>
    <definedName name="sdd"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dekeloû"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dekeloû"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fasdf" localSheetId="0" hidden="1">{#N/A,#N/A,FALSE,"SPLIT1";#N/A,#N/A,FALSE,"SPLIT2";#N/A,#N/A,FALSE,"TELEX";#N/A,#N/A,FALSE,"TELEX"}</definedName>
    <definedName name="sdfasdf" hidden="1">{#N/A,#N/A,FALSE,"SPLIT1";#N/A,#N/A,FALSE,"SPLIT2";#N/A,#N/A,FALSE,"TELEX";#N/A,#N/A,FALSE,"TELEX"}</definedName>
    <definedName name="sdfass" localSheetId="0" hidden="1">{"Outflow 1",#N/A,FALSE,"Outflows-Inflows";"Outflow 2",#N/A,FALSE,"Outflows-Inflows";"Inflow 1",#N/A,FALSE,"Outflows-Inflows";"Inflow 2",#N/A,FALSE,"Outflows-Inflows"}</definedName>
    <definedName name="sdfass" hidden="1">{"Outflow 1",#N/A,FALSE,"Outflows-Inflows";"Outflow 2",#N/A,FALSE,"Outflows-Inflows";"Inflow 1",#N/A,FALSE,"Outflows-Inflows";"Inflow 2",#N/A,FALSE,"Outflows-Inflows"}</definedName>
    <definedName name="sdfdfg" localSheetId="0" hidden="1">{"Clothing PL",#N/A,FALSE,"H1H2";"Food PL",#N/A,FALSE,"H1H2";"Group PL",#N/A,FALSE,"H1H2";"Home Furnishings PL",#N/A,FALSE,"H1H2";"LFL assumptions",#N/A,FALSE,"H1H2";"Sales by division",#N/A,FALSE,"H1H2";"UK Retail PL",#N/A,FALSE,"H1H2"}</definedName>
    <definedName name="sdfdfg" hidden="1">{"Clothing PL",#N/A,FALSE,"H1H2";"Food PL",#N/A,FALSE,"H1H2";"Group PL",#N/A,FALSE,"H1H2";"Home Furnishings PL",#N/A,FALSE,"H1H2";"LFL assumptions",#N/A,FALSE,"H1H2";"Sales by division",#N/A,FALSE,"H1H2";"UK Retail PL",#N/A,FALSE,"H1H2"}</definedName>
    <definedName name="sdfdfsg" hidden="1">#REF!</definedName>
    <definedName name="sdff"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fg" localSheetId="0" hidden="1">{#N/A,#N/A,FALSE,"CCTV"}</definedName>
    <definedName name="sdfg" hidden="1">{#N/A,#N/A,FALSE,"CCTV"}</definedName>
    <definedName name="sdfg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a"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dfsgsdfg" hidden="1">#REF!</definedName>
    <definedName name="sdfgdgf" localSheetId="0" hidden="1">{"Page1",#N/A,FALSE,"CompCo";"Page2",#N/A,FALSE,"CompCo"}</definedName>
    <definedName name="sdfgdgf" hidden="1">{"Page1",#N/A,FALSE,"CompCo";"Page2",#N/A,FALSE,"CompCo"}</definedName>
    <definedName name="sdfgdsg"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dsg"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dfgfdsg" localSheetId="0" hidden="1">{"summary1",#N/A,TRUE,"Comps";"summary2",#N/A,TRUE,"Comps";"summary3",#N/A,TRUE,"Comps"}</definedName>
    <definedName name="sdfgfdsg" hidden="1">{"summary1",#N/A,TRUE,"Comps";"summary2",#N/A,TRUE,"Comps";"summary3",#N/A,TRUE,"Comps"}</definedName>
    <definedName name="sdfgfsd" localSheetId="0" hidden="1">{#N/A,#N/A,FALSE,"H1H2";"Sales by division",#N/A,FALSE,"H1H2";"LFL assumptions",#N/A,FALSE,"H1H2"}</definedName>
    <definedName name="sdfgfsd" hidden="1">{#N/A,#N/A,FALSE,"H1H2";"Sales by division",#N/A,FALSE,"H1H2";"LFL assumptions",#N/A,FALSE,"H1H2"}</definedName>
    <definedName name="sdfsd" hidden="1">#REF!</definedName>
    <definedName name="sdfw" localSheetId="0" hidden="1">{"'Sheet1'!$L$16"}</definedName>
    <definedName name="sdfw" hidden="1">{"'Sheet1'!$L$16"}</definedName>
    <definedName name="sd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dgdfsdfgdfg" hidden="1">#REF!</definedName>
    <definedName name="sdgfds" hidden="1">#REF!</definedName>
    <definedName name="sdgfsdgsgf" hidden="1">#REF!</definedName>
    <definedName name="SDGHADH" localSheetId="0" hidden="1">{#N/A,#N/A,FALSE,"CCTV"}</definedName>
    <definedName name="SDGHADH" hidden="1">{#N/A,#N/A,FALSE,"CCTV"}</definedName>
    <definedName name="sdgsdfg" hidden="1">#REF!</definedName>
    <definedName name="sdjh0et" localSheetId="0" hidden="1">{"'Sheet1'!$L$16"}</definedName>
    <definedName name="sdjh0et" hidden="1">{"'Sheet1'!$L$16"}</definedName>
    <definedName name="sdlfkdklsf" localSheetId="0" hidden="1">{"'Sheet1'!$L$16"}</definedName>
    <definedName name="sdlfkdklsf" hidden="1">{"'Sheet1'!$L$16"}</definedName>
    <definedName name="SDRH" localSheetId="0" hidden="1">{"'매출계획'!$D$2"}</definedName>
    <definedName name="SDRH" hidden="1">{"'매출계획'!$D$2"}</definedName>
    <definedName name="sdrhsdfh" localSheetId="0" hidden="1">{#N/A,#N/A,FALSE,"CCTV"}</definedName>
    <definedName name="sdrhsdfh" hidden="1">{#N/A,#N/A,FALSE,"CCTV"}</definedName>
    <definedName name="sdrjtdfyj" localSheetId="0" hidden="1">{#N/A,#N/A,FALSE,"CCTV"}</definedName>
    <definedName name="sdrjtdfyj" hidden="1">{#N/A,#N/A,FALSE,"CCTV"}</definedName>
    <definedName name="sds" localSheetId="0" hidden="1">{"'보고양식'!$A$58:$K$111"}</definedName>
    <definedName name="sds" hidden="1">{"'보고양식'!$A$58:$K$111"}</definedName>
    <definedName name="sdsd" localSheetId="0" hidden="1">{#N/A,#N/A,FALSE,"CCTV"}</definedName>
    <definedName name="sdsd" hidden="1">{#N/A,#N/A,FALSE,"CCTV"}</definedName>
    <definedName name="sđsd" hidden="1">#REF!</definedName>
    <definedName name="SdSfg" localSheetId="0" hidden="1">{"Clothing PL",#N/A,FALSE,"H1H2";"Food PL",#N/A,FALSE,"H1H2";"Group PL",#N/A,FALSE,"H1H2";"Home Furnishings PL",#N/A,FALSE,"H1H2";"LFL assumptions",#N/A,FALSE,"H1H2";"Sales by division",#N/A,FALSE,"H1H2";"UK Retail PL",#N/A,FALSE,"H1H2"}</definedName>
    <definedName name="SdSfg" hidden="1">{"Clothing PL",#N/A,FALSE,"H1H2";"Food PL",#N/A,FALSE,"H1H2";"Group PL",#N/A,FALSE,"H1H2";"Home Furnishings PL",#N/A,FALSE,"H1H2";"LFL assumptions",#N/A,FALSE,"H1H2";"Sales by division",#N/A,FALSE,"H1H2";"UK Retail PL",#N/A,FALSE,"H1H2"}</definedName>
    <definedName name="se" localSheetId="0" hidden="1">{"'Sheet1'!$L$16"}</definedName>
    <definedName name="se" hidden="1">{"'Sheet1'!$L$16"}</definedName>
    <definedName name="sell" localSheetId="0" hidden="1">{#N/A,#N/A,FALSE,"Gesamt";#N/A,#N/A,FALSE,"Ree KG";#N/A,#N/A,FALSE,"Ree Inter";#N/A,#N/A,FALSE,"BTM";#N/A,#N/A,FALSE,"GmbH";#N/A,#N/A,FALSE,"Sonstige"}</definedName>
    <definedName name="sell" hidden="1">{#N/A,#N/A,FALSE,"Gesamt";#N/A,#N/A,FALSE,"Ree KG";#N/A,#N/A,FALSE,"Ree Inter";#N/A,#N/A,FALSE,"BTM";#N/A,#N/A,FALSE,"GmbH";#N/A,#N/A,FALSE,"Sonstige"}</definedName>
    <definedName name="Selling"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lling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encount" hidden="1">2</definedName>
    <definedName name="SERG" localSheetId="0" hidden="1">{"'매출계획'!$D$2"}</definedName>
    <definedName name="SERG" hidden="1">{"'매출계획'!$D$2"}</definedName>
    <definedName name="seysety" localSheetId="0" hidden="1">{"'Sheet1'!$L$16"}</definedName>
    <definedName name="seysety" hidden="1">{"'Sheet1'!$L$16"}</definedName>
    <definedName name="sf" localSheetId="0" hidden="1">{"'Sheet1'!$L$16"}</definedName>
    <definedName name="sf" hidden="1">{"'Sheet1'!$L$16"}</definedName>
    <definedName name="sff" localSheetId="0" hidden="1">{"'Sheet1'!$L$16"}</definedName>
    <definedName name="sff" hidden="1">{"'Sheet1'!$L$16"}</definedName>
    <definedName name="SFGDF" localSheetId="0" hidden="1">{"'매출계획'!$D$2"}</definedName>
    <definedName name="SFGDF" hidden="1">{"'매출계획'!$D$2"}</definedName>
    <definedName name="sfgf" hidden="1">#REF!</definedName>
    <definedName name="sfgsdg" hidden="1">#REF!</definedName>
    <definedName name="sfr" localSheetId="0" hidden="1">{#N/A,#N/A,FALSE,"Gesamt";#N/A,#N/A,FALSE,"Ree KG";#N/A,#N/A,FALSE,"Ree Inter";#N/A,#N/A,FALSE,"BTM";#N/A,#N/A,FALSE,"GmbH";#N/A,#N/A,FALSE,"Sonstige"}</definedName>
    <definedName name="sfr" hidden="1">{#N/A,#N/A,FALSE,"Gesamt";#N/A,#N/A,FALSE,"Ree KG";#N/A,#N/A,FALSE,"Ree Inter";#N/A,#N/A,FALSE,"BTM";#N/A,#N/A,FALSE,"GmbH";#N/A,#N/A,FALSE,"Sonstige"}</definedName>
    <definedName name="sfsdc"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sdc"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sfutsu" localSheetId="0" hidden="1">{#N/A,#N/A,FALSE,"CCTV"}</definedName>
    <definedName name="sfutsu" hidden="1">{#N/A,#N/A,FALSE,"CCTV"}</definedName>
    <definedName name="SG" localSheetId="0" hidden="1">{#N/A,#N/A,FALSE,"Index";#N/A,#N/A,FALSE,"inc stmt ";#N/A,#N/A,FALSE,"sumry ytd";#N/A,#N/A,FALSE,"sumry mon";#N/A,#N/A,FALSE,"accruals";#N/A,#N/A,FALSE,"prodsvc";#N/A,#N/A,FALSE,"CVA";#N/A,#N/A,FALSE,"balsheet";#N/A,#N/A,FALSE,"Cflow short";#N/A,#N/A,FALSE,"Cflow long"}</definedName>
    <definedName name="SG" hidden="1">{#N/A,#N/A,FALSE,"Index";#N/A,#N/A,FALSE,"inc stmt ";#N/A,#N/A,FALSE,"sumry ytd";#N/A,#N/A,FALSE,"sumry mon";#N/A,#N/A,FALSE,"accruals";#N/A,#N/A,FALSE,"prodsvc";#N/A,#N/A,FALSE,"CVA";#N/A,#N/A,FALSE,"balsheet";#N/A,#N/A,FALSE,"Cflow short";#N/A,#N/A,FALSE,"Cflow long"}</definedName>
    <definedName name="sgdsgd" localSheetId="0" hidden="1">{#N/A,#N/A,FALSE,"5YRASSPl - consol'd";#N/A,#N/A,FALSE,"5YRASSPl - hotel";#N/A,#N/A,FALSE,"5YRASSPl - excl htl";#N/A,#N/A,FALSE,"VarReport";#N/A,#N/A,FALSE,"Sensitivity";#N/A,#N/A,FALSE,"House View ";#N/A,#N/A,FALSE,"KPI"}</definedName>
    <definedName name="sgdsgd" hidden="1">{#N/A,#N/A,FALSE,"5YRASSPl - consol'd";#N/A,#N/A,FALSE,"5YRASSPl - hotel";#N/A,#N/A,FALSE,"5YRASSPl - excl htl";#N/A,#N/A,FALSE,"VarReport";#N/A,#N/A,FALSE,"Sensitivity";#N/A,#N/A,FALSE,"House View ";#N/A,#N/A,FALSE,"KPI"}</definedName>
    <definedName name="sgdsgd_1" localSheetId="0" hidden="1">{#N/A,#N/A,FALSE,"5YRASSPl - consol'd";#N/A,#N/A,FALSE,"5YRASSPl - hotel";#N/A,#N/A,FALSE,"5YRASSPl - excl htl";#N/A,#N/A,FALSE,"VarReport";#N/A,#N/A,FALSE,"Sensitivity";#N/A,#N/A,FALSE,"House View ";#N/A,#N/A,FALSE,"KPI"}</definedName>
    <definedName name="sgdsgd_1" hidden="1">{#N/A,#N/A,FALSE,"5YRASSPl - consol'd";#N/A,#N/A,FALSE,"5YRASSPl - hotel";#N/A,#N/A,FALSE,"5YRASSPl - excl htl";#N/A,#N/A,FALSE,"VarReport";#N/A,#N/A,FALSE,"Sensitivity";#N/A,#N/A,FALSE,"House View ";#N/A,#N/A,FALSE,"KPI"}</definedName>
    <definedName name="sgfg" hidden="1">#REF!</definedName>
    <definedName name="SGFY" localSheetId="0" hidden="1">{"'Sheet1'!$L$16"}</definedName>
    <definedName name="SGFY" hidden="1">{"'Sheet1'!$L$16"}</definedName>
    <definedName name="SGR" localSheetId="0" hidden="1">{"'매출계획'!$D$2"}</definedName>
    <definedName name="SGR" hidden="1">{"'매출계획'!$D$2"}</definedName>
    <definedName name="ShA" localSheetId="0" hidden="1">{#N/A,#N/A,FALSE,"CCTV"}</definedName>
    <definedName name="ShA" hidden="1">{#N/A,#N/A,FALSE,"CCTV"}</definedName>
    <definedName name="Sheet1_BNE_MESSAGES" hidden="1">#REF!</definedName>
    <definedName name="Sheet1_BNE_MESSAGES_HIDDEN" hidden="1">#REF!</definedName>
    <definedName name="Sheet1_BNE_MESSAGES_LAMP" hidden="1">#REF!</definedName>
    <definedName name="Sheet1_BNE_UPLOAD" hidden="1">#REF!</definedName>
    <definedName name="Sheet1_GL_INTERFACE_ACCOUNTED_CR" hidden="1">#REF!</definedName>
    <definedName name="Sheet1_GL_INTERFACE_ACCOUNTED_DR" hidden="1">#REF!</definedName>
    <definedName name="Sheet1_GL_INTERFACE_ACCOUNTING_DATE" hidden="1">#REF!</definedName>
    <definedName name="Sheet1_GL_INTERFACE_ACTUAL_FLAG" hidden="1">#REF!</definedName>
    <definedName name="Sheet1_GL_INTERFACE_CONTEXT" hidden="1">#REF!</definedName>
    <definedName name="Sheet1_GL_INTERFACE_CURRENCY_CODE" hidden="1">#REF!</definedName>
    <definedName name="Sheet1_GL_INTERFACE_CURRENCY_CONVERSION_DATE" hidden="1">#REF!</definedName>
    <definedName name="Sheet1_GL_INTERFACE_CURRENCY_CONVERSION_RATE" hidden="1">#REF!</definedName>
    <definedName name="Sheet1_GL_INTERFACE_DATABASE" hidden="1">#REF!</definedName>
    <definedName name="Sheet1_GL_INTERFACE_ENTERED_CR" hidden="1">#REF!</definedName>
    <definedName name="Sheet1_GL_INTERFACE_ENTERED_DR" hidden="1">#REF!</definedName>
    <definedName name="Sheet1_GL_INTERFACE_JOURNAL_LINE_DFF" hidden="1">#REF!</definedName>
    <definedName name="Sheet1_GL_INTERFACE_REFERENCE1" hidden="1">#REF!</definedName>
    <definedName name="Sheet1_GL_INTERFACE_REFERENCE10" hidden="1">#REF!</definedName>
    <definedName name="Sheet1_GL_INTERFACE_REFERENCE2" hidden="1">#REF!</definedName>
    <definedName name="Sheet1_GL_INTERFACE_REFERENCE25" hidden="1">#REF!</definedName>
    <definedName name="Sheet1_GL_INTERFACE_REFERENCE4" hidden="1">#REF!</definedName>
    <definedName name="Sheet1_GL_INTERFACE_REFERENCE5" hidden="1">#REF!</definedName>
    <definedName name="Sheet1_GL_INTERFACE_SEGMENT1" hidden="1">#REF!</definedName>
    <definedName name="Sheet1_GL_INTERFACE_SEGMENT2" hidden="1">#REF!</definedName>
    <definedName name="Sheet1_GL_INTERFACE_SEGMENT3" hidden="1">#REF!</definedName>
    <definedName name="Sheet1_GL_INTERFACE_SEGMENT4" hidden="1">#REF!</definedName>
    <definedName name="Sheet1_GL_INTERFACE_SEGMENT5" hidden="1">#REF!</definedName>
    <definedName name="Sheet1_GL_INTERFACE_SEGMENT6" hidden="1">#REF!</definedName>
    <definedName name="Sheet1_GL_INTERFACE_SEGMENT7" hidden="1">#REF!</definedName>
    <definedName name="Sheet1_GL_INTERFACE_SEGMENT8" hidden="1">#REF!</definedName>
    <definedName name="Sheet1_GL_INTERFACE_SET_OF_BOOKS_ID" hidden="1">#REF!</definedName>
    <definedName name="Sheet1_GL_INTERFACE_USER_CURRENCY_CONVERSION_TYPE" hidden="1">#REF!</definedName>
    <definedName name="Sheet1_GL_INTERFACE_USER_JE_CATEGORY_NAME" hidden="1">#REF!</definedName>
    <definedName name="Sheet1_GL_INTERFACE_USER_JE_SOURCE_NAME" hidden="1">#REF!</definedName>
    <definedName name="shshryhasyhj" hidden="1">#REF!</definedName>
    <definedName name="shss" hidden="1">#REF!</definedName>
    <definedName name="sin"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N.bank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klfhkls" hidden="1">#REF!</definedName>
    <definedName name="SleepmasterIncome" localSheetId="0" hidden="1">{#N/A,#N/A,FALSE,"TS";#N/A,#N/A,FALSE,"Combo";#N/A,#N/A,FALSE,"FAIR";#N/A,#N/A,FALSE,"RBC";#N/A,#N/A,FALSE,"xxxx";#N/A,#N/A,FALSE,"A_D";#N/A,#N/A,FALSE,"WACC";#N/A,#N/A,FALSE,"DCF";#N/A,#N/A,FALSE,"LBO";#N/A,#N/A,FALSE,"AcqMults";#N/A,#N/A,FALSE,"CompMults"}</definedName>
    <definedName name="SleepmasterIncome" hidden="1">{#N/A,#N/A,FALSE,"TS";#N/A,#N/A,FALSE,"Combo";#N/A,#N/A,FALSE,"FAIR";#N/A,#N/A,FALSE,"RBC";#N/A,#N/A,FALSE,"xxxx";#N/A,#N/A,FALSE,"A_D";#N/A,#N/A,FALSE,"WACC";#N/A,#N/A,FALSE,"DCF";#N/A,#N/A,FALSE,"LBO";#N/A,#N/A,FALSE,"AcqMults";#N/A,#N/A,FALSE,"CompMults"}</definedName>
    <definedName name="snohdtsp" localSheetId="0" hidden="1">{"'Sheet1'!$L$16"}</definedName>
    <definedName name="snohdtsp" hidden="1">{"'Sheet1'!$L$16"}</definedName>
    <definedName name="songuoi_line" localSheetId="0" hidden="1">VLOOKUP(MaSo,#REF!,COLUMN(#REF!),0)</definedName>
    <definedName name="songuoi_line" hidden="1">VLOOKUP(MaSo,#REF!,COLUMN(#REF!),0)</definedName>
    <definedName name="sor" localSheetId="0" hidden="1">#REF!</definedName>
    <definedName name="sor" hidden="1">#REF!</definedName>
    <definedName name="SPC" localSheetId="0" hidden="1">#REF!</definedName>
    <definedName name="SPC" hidden="1">#REF!</definedName>
    <definedName name="SpecialPrice" localSheetId="0" hidden="1">#REF!</definedName>
    <definedName name="SpecialPrice" hidden="1">#REF!</definedName>
    <definedName name="SPV" hidden="1">#REF!</definedName>
    <definedName name="sruysrt" localSheetId="0" hidden="1">{#N/A,#N/A,FALSE,"CCTV"}</definedName>
    <definedName name="sruysrt" hidden="1">{#N/A,#N/A,FALSE,"CCTV"}</definedName>
    <definedName name="ss" localSheetId="0" hidden="1">{#N/A,#N/A,FALSE,"Debt Accr";#N/A,#N/A,FALSE,"Stock Accr";#N/A,#N/A,FALSE,"Debt Stock Accr"}</definedName>
    <definedName name="ss" hidden="1">{#N/A,#N/A,FALSE,"Debt Accr";#N/A,#N/A,FALSE,"Stock Accr";#N/A,#N/A,FALSE,"Debt Stock Accr"}</definedName>
    <definedName name="ssadsa" localSheetId="0" hidden="1">{"Page1",#N/A,FALSE,"CompCo";"Page2",#N/A,FALSE,"CompCo"}</definedName>
    <definedName name="ssadsa" hidden="1">{"Page1",#N/A,FALSE,"CompCo";"Page2",#N/A,FALSE,"CompCo"}</definedName>
    <definedName name="ssdfds" localSheetId="0" hidden="1">{"Page1",#N/A,FALSE,"CompCo";"Page2",#N/A,FALSE,"CompCo"}</definedName>
    <definedName name="ssdfds" hidden="1">{"Page1",#N/A,FALSE,"CompCo";"Page2",#N/A,FALSE,"CompCo"}</definedName>
    <definedName name="ssh\" hidden="1">#REF!</definedName>
    <definedName name="SSO" localSheetId="0" hidden="1">{#N/A,#N/A,FALSE,"CF Consolidated 2";#N/A,#N/A,FALSE,"Retail Assump";#N/A,#N/A,FALSE,"CF Retail";#N/A,#N/A,FALSE,"Garage Assumpt 1";#N/A,#N/A,FALSE,"Garage Op Proj";#N/A,#N/A,FALSE,"Hist I&amp;E";#N/A,#N/A,FALSE,"Rent Roll";#N/A,#N/A,FALSE,"RE Taxes";#N/A,#N/A,FALSE,"CAM - BH";#N/A,#N/A,FALSE,"Comm.Condo CAM"}</definedName>
    <definedName name="SSO" hidden="1">{#N/A,#N/A,FALSE,"CF Consolidated 2";#N/A,#N/A,FALSE,"Retail Assump";#N/A,#N/A,FALSE,"CF Retail";#N/A,#N/A,FALSE,"Garage Assumpt 1";#N/A,#N/A,FALSE,"Garage Op Proj";#N/A,#N/A,FALSE,"Hist I&amp;E";#N/A,#N/A,FALSE,"Rent Roll";#N/A,#N/A,FALSE,"RE Taxes";#N/A,#N/A,FALSE,"CAM - BH";#N/A,#N/A,FALSE,"Comm.Condo CAM"}</definedName>
    <definedName name="sss" localSheetId="0" hidden="1">{#N/A,#N/A,FALSE,"Gesamt";#N/A,#N/A,FALSE,"Ree KG";#N/A,#N/A,FALSE,"Ree Inter";#N/A,#N/A,FALSE,"BTM";#N/A,#N/A,FALSE,"GmbH";#N/A,#N/A,FALSE,"Sonstige"}</definedName>
    <definedName name="sss" hidden="1">{#N/A,#N/A,FALSE,"Gesamt";#N/A,#N/A,FALSE,"Ree KG";#N/A,#N/A,FALSE,"Ree Inter";#N/A,#N/A,FALSE,"BTM";#N/A,#N/A,FALSE,"GmbH";#N/A,#N/A,FALSE,"Sonstige"}</definedName>
    <definedName name="sssssss" localSheetId="0" hidden="1">{"fleisch",#N/A,FALSE,"WG HK";"food",#N/A,FALSE,"WG HK";"hartwaren",#N/A,FALSE,"WG HK";"weichwaren",#N/A,FALSE,"WG HK"}</definedName>
    <definedName name="sssssss" hidden="1">{"fleisch",#N/A,FALSE,"WG HK";"food",#N/A,FALSE,"WG HK";"hartwaren",#N/A,FALSE,"WG HK";"weichwaren",#N/A,FALSE,"WG HK"}</definedName>
    <definedName name="ssy" hidden="1">#REF!</definedName>
    <definedName name="st" localSheetId="0" hidden="1">{"Has Gets","$10, All Stock, Purchase",FALSE,"Has Gets";"Has Gets","$10, All Stock, Pooling",FALSE,"Has Gets";"Has Gets","$12, All Stock, Purchase",FALSE,"Has Gets";"Has Gets","$12, All Stock, Pooling",FALSE,"Has Gets";"Has Gets","$14, All Stock, Purchase",FALSE,"Has Gets";"Has Gets","$14, All Stock, Pooling",FALSE,"Has Gets"}</definedName>
    <definedName name="st" hidden="1">{"Has Gets","$10, All Stock, Purchase",FALSE,"Has Gets";"Has Gets","$10, All Stock, Pooling",FALSE,"Has Gets";"Has Gets","$12, All Stock, Purchase",FALSE,"Has Gets";"Has Gets","$12, All Stock, Pooling",FALSE,"Has Gets";"Has Gets","$14, All Stock, Purchase",FALSE,"Has Gets";"Has Gets","$14, All Stock, Pooling",FALSE,"Has Gets"}</definedName>
    <definedName name="STEP" localSheetId="0" hidden="1">OFFSET(#REF!,1,0,MAX(#REF!),2)</definedName>
    <definedName name="STEP" hidden="1">OFFSET(#REF!,1,0,MAX(#REF!),2)</definedName>
    <definedName name="STEP_LABEL" localSheetId="0" hidden="1">OFFSET(#REF!,1,0,MAX(#REF!),1)</definedName>
    <definedName name="STEP_LABEL" hidden="1">OFFSET(#REF!,1,0,MAX(#REF!),1)</definedName>
    <definedName name="STEP_VALUE" hidden="1">OFFSET(#REF!,1,1,MAX(#REF!),1)</definedName>
    <definedName name="STEP_XERROR" hidden="1">OFFSET(#REF!,1,2,MAX(#REF!),1)</definedName>
    <definedName name="STEP_YERROR" hidden="1">OFFSET(#REF!,1,3,MAX(#REF!),1)</definedName>
    <definedName name="sticker" hidden="1">#REF!</definedName>
    <definedName name="STOCK" localSheetId="0" hidden="1">{"Jan-June",#N/A,FALSE,"Sheet4";"Jul-Dec",#N/A,FALSE,"Sheet4"}</definedName>
    <definedName name="STOCK" hidden="1">{"Jan-June",#N/A,FALSE,"Sheet4";"Jul-Dec",#N/A,FALSE,"Sheet4"}</definedName>
    <definedName name="stock1" localSheetId="0" hidden="1">{"Jan-June",#N/A,FALSE,"Sheet4";"Jul-Dec",#N/A,FALSE,"Sheet4"}</definedName>
    <definedName name="stock1" hidden="1">{"Jan-June",#N/A,FALSE,"Sheet4";"Jul-Dec",#N/A,FALSE,"Sheet4"}</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tgzd" localSheetId="0" hidden="1">{#N/A,#N/A,FALSE,"CCTV"}</definedName>
    <definedName name="swtgzd" hidden="1">{#N/A,#N/A,FALSE,"CCTV"}</definedName>
    <definedName name="SY" localSheetId="0" hidden="1">{"'매출계획'!$D$2"}</definedName>
    <definedName name="SY" hidden="1">{"'매출계획'!$D$2"}</definedName>
    <definedName name="SZ" localSheetId="0" hidden="1">{"'매출계획'!$D$2"}</definedName>
    <definedName name="SZ" hidden="1">{"'매출계획'!$D$2"}</definedName>
    <definedName name="t" localSheetId="0" hidden="1">{#N/A,#N/A,FALSE,"Aging Summary";#N/A,#N/A,FALSE,"Ratio Analysis";#N/A,#N/A,FALSE,"Test 120 Day Accts";#N/A,#N/A,FALSE,"Tickmarks"}</definedName>
    <definedName name="t" hidden="1">{#N/A,#N/A,FALSE,"Aging Summary";#N/A,#N/A,FALSE,"Ratio Analysis";#N/A,#N/A,FALSE,"Test 120 Day Accts";#N/A,#N/A,FALSE,"Tickmarks"}</definedName>
    <definedName name="T.08" hidden="1">#REF!</definedName>
    <definedName name="ta" localSheetId="0" hidden="1">{"'Sheet1'!$L$16"}</definedName>
    <definedName name="ta" hidden="1">{"'Sheet1'!$L$16"}</definedName>
    <definedName name="Tam" localSheetId="0" hidden="1">{"'Sheet1'!$L$16"}</definedName>
    <definedName name="Tam" hidden="1">{"'Sheet1'!$L$16"}</definedName>
    <definedName name="tao" localSheetId="0" hidden="1">{"'Sheet1'!$L$16"}</definedName>
    <definedName name="tao" hidden="1">{"'Sheet1'!$L$16"}</definedName>
    <definedName name="tax" localSheetId="0" hidden="1">{#N/A,#N/A,FALSE,"Aging Summary";#N/A,#N/A,FALSE,"Ratio Analysis";#N/A,#N/A,FALSE,"Test 120 Day Accts";#N/A,#N/A,FALSE,"Tickmarks"}</definedName>
    <definedName name="tax" hidden="1">{#N/A,#N/A,FALSE,"Aging Summary";#N/A,#N/A,FALSE,"Ratio Analysis";#N/A,#N/A,FALSE,"Test 120 Day Accts";#N/A,#N/A,FALSE,"Tickmarks"}</definedName>
    <definedName name="tbl_ProdInfo" hidden="1">#REF!</definedName>
    <definedName name="tdutyu" localSheetId="0" hidden="1">{#N/A,#N/A,FALSE,"CCTV"}</definedName>
    <definedName name="tdutyu" hidden="1">{#N/A,#N/A,FALSE,"CCTV"}</definedName>
    <definedName name="temp"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1" localSheetId="0"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1"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2"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2"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 localSheetId="0"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q"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q2"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2"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3" localSheetId="0"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tempq3"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tempq4" localSheetId="0"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tempq4"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tempq5" localSheetId="0"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tempq5"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tempq6" localSheetId="0" hidden="1">{#N/A,#N/A,TRUE,"FD IV Portfolio Summary ";#N/A,#N/A,TRUE,"Western";#N/A,#N/A,TRUE,"Kranson";#N/A,#N/A,TRUE,"ARC";#N/A,#N/A,TRUE,"Precise";#N/A,#N/A,TRUE,"WNA"}</definedName>
    <definedName name="tempq6" hidden="1">{#N/A,#N/A,TRUE,"FD IV Portfolio Summary ";#N/A,#N/A,TRUE,"Western";#N/A,#N/A,TRUE,"Kranson";#N/A,#N/A,TRUE,"ARC";#N/A,#N/A,TRUE,"Precise";#N/A,#N/A,TRUE,"WNA"}</definedName>
    <definedName name="tempq7"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7"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8" localSheetId="0"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tempq8"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Tenure" hidden="1">#REF!</definedName>
    <definedName name="tet" localSheetId="0" hidden="1">{"'Sheet1'!$L$16"}</definedName>
    <definedName name="tet" hidden="1">{"'Sheet1'!$L$16"}</definedName>
    <definedName name="tetdet" localSheetId="0" hidden="1">{#N/A,#N/A,TRUE,"BT M200 da 10x20"}</definedName>
    <definedName name="tetdet" hidden="1">{#N/A,#N/A,TRUE,"BT M200 da 10x20"}</definedName>
    <definedName name="tetoffcice" localSheetId="0" hidden="1">{#N/A,#N/A,TRUE,"BT M200 da 10x20"}</definedName>
    <definedName name="tetoffcice" hidden="1">{#N/A,#N/A,TRUE,"BT M200 da 10x20"}</definedName>
    <definedName name="tew" localSheetId="0" hidden="1">{#N/A,#N/A,FALSE,"Gesamt";#N/A,#N/A,FALSE,"Ree KG";#N/A,#N/A,FALSE,"Ree Inter";#N/A,#N/A,FALSE,"BTM";#N/A,#N/A,FALSE,"GmbH";#N/A,#N/A,FALSE,"Sonstige"}</definedName>
    <definedName name="tew" hidden="1">{#N/A,#N/A,FALSE,"Gesamt";#N/A,#N/A,FALSE,"Ree KG";#N/A,#N/A,FALSE,"Ree Inter";#N/A,#N/A,FALSE,"BTM";#N/A,#N/A,FALSE,"GmbH";#N/A,#N/A,FALSE,"Sonstige"}</definedName>
    <definedName name="TextRefCopyRangeCount" hidden="1">1</definedName>
    <definedName name="TextRefCopyRangeCount_1" hidden="1">53</definedName>
    <definedName name="tgv" hidden="1">#REF!</definedName>
    <definedName name="TH" localSheetId="0" hidden="1">{"'Sheet1'!$L$16"}</definedName>
    <definedName name="TH" hidden="1">{"'Sheet1'!$L$16"}</definedName>
    <definedName name="th.xls" localSheetId="0" hidden="1">{"'Sheet1'!$L$16"}</definedName>
    <definedName name="th.xls" hidden="1">{"'Sheet1'!$L$16"}</definedName>
    <definedName name="tha" localSheetId="0" hidden="1">{"'Sheet1'!$L$16"}</definedName>
    <definedName name="tha" hidden="1">{"'Sheet1'!$L$16"}</definedName>
    <definedName name="tha_1" localSheetId="0" hidden="1">{"'Sheet1'!$L$16"}</definedName>
    <definedName name="tha_1" hidden="1">{"'Sheet1'!$L$16"}</definedName>
    <definedName name="THAN" localSheetId="0" hidden="1">{"'Sheet1'!$L$16"}</definedName>
    <definedName name="THAN" hidden="1">{"'Sheet1'!$L$16"}</definedName>
    <definedName name="thang10" localSheetId="0" hidden="1">{"'Sheet1'!$L$16"}</definedName>
    <definedName name="thang10" hidden="1">{"'Sheet1'!$L$16"}</definedName>
    <definedName name="Thang11" localSheetId="0" hidden="1">{#N/A,#N/A,TRUE,"BT M200 da 10x20"}</definedName>
    <definedName name="Thang11" hidden="1">{#N/A,#N/A,TRUE,"BT M200 da 10x20"}</definedName>
    <definedName name="thang12" localSheetId="0" hidden="1">{"'Sheet1'!$L$16"}</definedName>
    <definedName name="thang12" hidden="1">{"'Sheet1'!$L$16"}</definedName>
    <definedName name="thanh" localSheetId="0" hidden="1">{"'Sheet1'!$L$16"}</definedName>
    <definedName name="thanh" hidden="1">{"'Sheet1'!$L$16"}</definedName>
    <definedName name="thanhthao" localSheetId="0" hidden="1">{#N/A,#N/A,FALSE,"Chi tiÆt"}</definedName>
    <definedName name="thanhthao" hidden="1">{#N/A,#N/A,FALSE,"Chi tiÆt"}</definedName>
    <definedName name="Thao" localSheetId="0" hidden="1">{"'Sheet1'!$L$16"}</definedName>
    <definedName name="Thao" hidden="1">{"'Sheet1'!$L$16"}</definedName>
    <definedName name="THCP2" localSheetId="0" hidden="1">{"'Sheet1'!$L$16"}</definedName>
    <definedName name="THCP2" hidden="1">{"'Sheet1'!$L$16"}</definedName>
    <definedName name="THCPCTD" localSheetId="0" hidden="1">{"'Sheet1'!$L$16"}</definedName>
    <definedName name="THCPCTD" hidden="1">{"'Sheet1'!$L$16"}</definedName>
    <definedName name="TheodoiBCTCT" localSheetId="0" hidden="1">{"'Sheet1'!$L$16"}</definedName>
    <definedName name="TheodoiBCTCT" hidden="1">{"'Sheet1'!$L$16"}</definedName>
    <definedName name="thephinh" localSheetId="0" hidden="1">{#N/A,#N/A,FALSE,"CCTV"}</definedName>
    <definedName name="thephinh" hidden="1">{#N/A,#N/A,FALSE,"CCTV"}</definedName>
    <definedName name="Thepsan" localSheetId="0" hidden="1">{"'Sheet1'!$L$16"}</definedName>
    <definedName name="Thepsan" hidden="1">{"'Sheet1'!$L$16"}</definedName>
    <definedName name="thepsan2" localSheetId="0" hidden="1">{"'Sheet1'!$L$16"}</definedName>
    <definedName name="thepsan2" hidden="1">{"'Sheet1'!$L$16"}</definedName>
    <definedName name="thieu" localSheetId="0" hidden="1">{#N/A,#N/A,FALSE,"m66";#N/A,#N/A,FALSE,"m66"}</definedName>
    <definedName name="thieu" hidden="1">{#N/A,#N/A,FALSE,"m66";#N/A,#N/A,FALSE,"m66"}</definedName>
    <definedName name="THJ" localSheetId="0" hidden="1">{"'매출계획'!$D$2"}</definedName>
    <definedName name="THJ" hidden="1">{"'매출계획'!$D$2"}</definedName>
    <definedName name="thkp5" localSheetId="0" hidden="1">{"'Sheet1'!$L$16"}</definedName>
    <definedName name="thkp5" hidden="1">{"'Sheet1'!$L$16"}</definedName>
    <definedName name="thkp6" localSheetId="0" hidden="1">{"'Sheet1'!$L$16"}</definedName>
    <definedName name="thkp6" hidden="1">{"'Sheet1'!$L$16"}</definedName>
    <definedName name="thkp7" localSheetId="0" hidden="1">{"'Sheet1'!$L$16"}</definedName>
    <definedName name="thkp7" hidden="1">{"'Sheet1'!$L$16"}</definedName>
    <definedName name="THKP7YT" localSheetId="0" hidden="1">{"'Sheet1'!$L$16"}</definedName>
    <definedName name="THKP7YT" hidden="1">{"'Sheet1'!$L$16"}</definedName>
    <definedName name="thkpdnt" localSheetId="0" hidden="1">{"'Sheet1'!$L$16"}</definedName>
    <definedName name="thkpdnt" hidden="1">{"'Sheet1'!$L$16"}</definedName>
    <definedName name="thkprtn" localSheetId="0" hidden="1">{"'Sheet1'!$L$16"}</definedName>
    <definedName name="thkprtn" hidden="1">{"'Sheet1'!$L$16"}</definedName>
    <definedName name="thpp"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pp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 localSheetId="0" hidden="1">{"'Sheet1'!$L$16"}</definedName>
    <definedName name="thu" hidden="1">{"'Sheet1'!$L$16"}</definedName>
    <definedName name="thu_1" localSheetId="0" hidden="1">{"'Sheet1'!$L$16"}</definedName>
    <definedName name="thu_1" hidden="1">{"'Sheet1'!$L$16"}</definedName>
    <definedName name="thu_1_1" localSheetId="0" hidden="1">{"'Sheet1'!$L$16"}</definedName>
    <definedName name="thu_1_1" hidden="1">{"'Sheet1'!$L$16"}</definedName>
    <definedName name="thu_1_1_1" localSheetId="0" hidden="1">{"'Sheet1'!$L$16"}</definedName>
    <definedName name="thu_1_1_1" hidden="1">{"'Sheet1'!$L$16"}</definedName>
    <definedName name="thu_1_1_2" localSheetId="0" hidden="1">{"'Sheet1'!$L$16"}</definedName>
    <definedName name="thu_1_1_2" hidden="1">{"'Sheet1'!$L$16"}</definedName>
    <definedName name="thu_1_2" localSheetId="0" hidden="1">{"'Sheet1'!$L$16"}</definedName>
    <definedName name="thu_1_2" hidden="1">{"'Sheet1'!$L$16"}</definedName>
    <definedName name="thu_1_3" localSheetId="0" hidden="1">{"'Sheet1'!$L$16"}</definedName>
    <definedName name="thu_1_3" hidden="1">{"'Sheet1'!$L$16"}</definedName>
    <definedName name="thu_2" localSheetId="0" hidden="1">{"'Sheet1'!$L$16"}</definedName>
    <definedName name="thu_2" hidden="1">{"'Sheet1'!$L$16"}</definedName>
    <definedName name="thu_2_1" localSheetId="0" hidden="1">{"'Sheet1'!$L$16"}</definedName>
    <definedName name="thu_2_1" hidden="1">{"'Sheet1'!$L$16"}</definedName>
    <definedName name="thu_2_2" localSheetId="0" hidden="1">{"'Sheet1'!$L$16"}</definedName>
    <definedName name="thu_2_2" hidden="1">{"'Sheet1'!$L$16"}</definedName>
    <definedName name="thu_3" localSheetId="0" hidden="1">{"'Sheet1'!$L$16"}</definedName>
    <definedName name="thu_3" hidden="1">{"'Sheet1'!$L$16"}</definedName>
    <definedName name="thu_4" localSheetId="0" hidden="1">{"'Sheet1'!$L$16"}</definedName>
    <definedName name="thu_4" hidden="1">{"'Sheet1'!$L$16"}</definedName>
    <definedName name="thu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t" localSheetId="0" hidden="1">{"'Sheet1'!$L$16"}</definedName>
    <definedName name="thut" hidden="1">{"'Sheet1'!$L$16"}</definedName>
    <definedName name="thut_1" localSheetId="0" hidden="1">{"'Sheet1'!$L$16"}</definedName>
    <definedName name="thut_1" hidden="1">{"'Sheet1'!$L$16"}</definedName>
    <definedName name="thut_1_1" localSheetId="0" hidden="1">{"'Sheet1'!$L$16"}</definedName>
    <definedName name="thut_1_1" hidden="1">{"'Sheet1'!$L$16"}</definedName>
    <definedName name="thut_1_1_1" localSheetId="0" hidden="1">{"'Sheet1'!$L$16"}</definedName>
    <definedName name="thut_1_1_1" hidden="1">{"'Sheet1'!$L$16"}</definedName>
    <definedName name="thut_1_1_2" localSheetId="0" hidden="1">{"'Sheet1'!$L$16"}</definedName>
    <definedName name="thut_1_1_2" hidden="1">{"'Sheet1'!$L$16"}</definedName>
    <definedName name="thut_1_2" localSheetId="0" hidden="1">{"'Sheet1'!$L$16"}</definedName>
    <definedName name="thut_1_2" hidden="1">{"'Sheet1'!$L$16"}</definedName>
    <definedName name="thut_1_3" localSheetId="0" hidden="1">{"'Sheet1'!$L$16"}</definedName>
    <definedName name="thut_1_3" hidden="1">{"'Sheet1'!$L$16"}</definedName>
    <definedName name="thut_2" localSheetId="0" hidden="1">{"'Sheet1'!$L$16"}</definedName>
    <definedName name="thut_2" hidden="1">{"'Sheet1'!$L$16"}</definedName>
    <definedName name="thut_2_1" localSheetId="0" hidden="1">{"'Sheet1'!$L$16"}</definedName>
    <definedName name="thut_2_1" hidden="1">{"'Sheet1'!$L$16"}</definedName>
    <definedName name="thut_2_2" localSheetId="0" hidden="1">{"'Sheet1'!$L$16"}</definedName>
    <definedName name="thut_2_2" hidden="1">{"'Sheet1'!$L$16"}</definedName>
    <definedName name="thut_3" localSheetId="0" hidden="1">{"'Sheet1'!$L$16"}</definedName>
    <definedName name="thut_3" hidden="1">{"'Sheet1'!$L$16"}</definedName>
    <definedName name="thut_4" localSheetId="0" hidden="1">{"'Sheet1'!$L$16"}</definedName>
    <definedName name="thut_4" hidden="1">{"'Sheet1'!$L$16"}</definedName>
    <definedName name="thuy" localSheetId="0" hidden="1">{"'Sheet1'!$L$16"}</definedName>
    <definedName name="thuy" hidden="1">{"'Sheet1'!$L$16"}</definedName>
    <definedName name="thuy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huyt" localSheetId="0" hidden="1">{"'Sheet1'!$L$16"}</definedName>
    <definedName name="thuyt" hidden="1">{"'Sheet1'!$L$16"}</definedName>
    <definedName name="thvt" localSheetId="0" hidden="1">{"'Sheet1'!$L$16"}</definedName>
    <definedName name="thvt" hidden="1">{"'Sheet1'!$L$16"}</definedName>
    <definedName name="THXD2" localSheetId="0" hidden="1">{"'Sheet1'!$L$16"}</definedName>
    <definedName name="THXD2" hidden="1">{"'Sheet1'!$L$16"}</definedName>
    <definedName name="thy" hidden="1">#REF!</definedName>
    <definedName name="TI" hidden="1">#REF!</definedName>
    <definedName name="tlc" localSheetId="0" hidden="1">{"'Sheet1'!$L$16"}</definedName>
    <definedName name="tlc" hidden="1">{"'Sheet1'!$L$16"}</definedName>
    <definedName name="TOANCAU" localSheetId="0" hidden="1">{"'Sheet1'!$L$16"}</definedName>
    <definedName name="TOANCAU" hidden="1">{"'Sheet1'!$L$16"}</definedName>
    <definedName name="TOK" hidden="1">#REF!</definedName>
    <definedName name="Tool"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oo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OT" localSheetId="0" hidden="1">OFFSET(INDIRECT("NHAP!"&amp;#REF!),COUNTA(#REF!),0,1,COUNTA(#REF!))</definedName>
    <definedName name="TOT" hidden="1">OFFSET(INDIRECT("NHAP!"&amp;#REF!),COUNTA(#REF!),0,1,COUNTA(#REF!))</definedName>
    <definedName name="tou" localSheetId="0" hidden="1">{#N/A,#N/A,TRUE,"TransPrcd 1";#N/A,#N/A,TRUE,"TransPrcd 2";#N/A,#N/A,TRUE,"TransPrcd 3"}</definedName>
    <definedName name="tou" hidden="1">{#N/A,#N/A,TRUE,"TransPrcd 1";#N/A,#N/A,TRUE,"TransPrcd 2";#N/A,#N/A,TRUE,"TransPrcd 3"}</definedName>
    <definedName name="TOUT"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1"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1"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1_1"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1_1"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1_2"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1_2"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2"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2"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3"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_3"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Q" localSheetId="0" hidden="1">{"'Sheet1'!$L$16"}</definedName>
    <definedName name="TQ" hidden="1">{"'Sheet1'!$L$16"}</definedName>
    <definedName name="TrangKH1A0" localSheetId="0" hidden="1">{"'Sheet1'!$L$16"}</definedName>
    <definedName name="TrangKH1A0" hidden="1">{"'Sheet1'!$L$16"}</definedName>
    <definedName name="trghjyjuytjyujiukiuloilkaefcaedafcdfdwfdwefefrdfwfwqfewf" hidden="1">#REF!</definedName>
    <definedName name="trial" localSheetId="0" hidden="1">{"Outflow 1",#N/A,FALSE,"Outflows-Inflows";"Outflow 2",#N/A,FALSE,"Outflows-Inflows";"Inflow 1",#N/A,FALSE,"Outflows-Inflows";"Inflow 2",#N/A,FALSE,"Outflows-Inflows"}</definedName>
    <definedName name="trial" hidden="1">{"Outflow 1",#N/A,FALSE,"Outflows-Inflows";"Outflow 2",#N/A,FALSE,"Outflows-Inflows";"Inflow 1",#N/A,FALSE,"Outflows-Inflows";"Inflow 2",#N/A,FALSE,"Outflows-Inflows"}</definedName>
    <definedName name="truc" localSheetId="0" hidden="1">{"'Sheet1'!$L$16"}</definedName>
    <definedName name="truc" hidden="1">{"'Sheet1'!$L$16"}</definedName>
    <definedName name="trygmdgdh" localSheetId="0" hidden="1">{"'Sheet1'!$L$16"}</definedName>
    <definedName name="trygmdgdh" hidden="1">{"'Sheet1'!$L$16"}</definedName>
    <definedName name="tryijtryi" localSheetId="0" hidden="1">{"'Sheet1'!$L$16"}</definedName>
    <definedName name="tryijtryi" hidden="1">{"'Sheet1'!$L$16"}</definedName>
    <definedName name="ts" localSheetId="0" hidden="1">{#N/A,#N/A,FALSE,"Index";#N/A,#N/A,FALSE,"inc stmt ";#N/A,#N/A,FALSE,"sumry ytd";#N/A,#N/A,FALSE,"sumry mon";#N/A,#N/A,FALSE,"accruals";#N/A,#N/A,FALSE,"prodsvc";#N/A,#N/A,FALSE,"CVA";#N/A,#N/A,FALSE,"balsheet";#N/A,#N/A,FALSE,"Cflow short";#N/A,#N/A,FALSE,"Cflow long"}</definedName>
    <definedName name="ts" hidden="1">{#N/A,#N/A,FALSE,"Index";#N/A,#N/A,FALSE,"inc stmt ";#N/A,#N/A,FALSE,"sumry ytd";#N/A,#N/A,FALSE,"sumry mon";#N/A,#N/A,FALSE,"accruals";#N/A,#N/A,FALSE,"prodsvc";#N/A,#N/A,FALSE,"CVA";#N/A,#N/A,FALSE,"balsheet";#N/A,#N/A,FALSE,"Cflow short";#N/A,#N/A,FALSE,"Cflow long"}</definedName>
    <definedName name="tt" localSheetId="0" hidden="1">{#N/A,#N/A,FALSE,"Aging Summary";#N/A,#N/A,FALSE,"Ratio Analysis";#N/A,#N/A,FALSE,"Test 120 Day Accts";#N/A,#N/A,FALSE,"Tickmarks"}</definedName>
    <definedName name="tt" hidden="1">{#N/A,#N/A,FALSE,"Aging Summary";#N/A,#N/A,FALSE,"Ratio Analysis";#N/A,#N/A,FALSE,"Test 120 Day Accts";#N/A,#N/A,FALSE,"Tickmarks"}</definedName>
    <definedName name="tthkprtn" localSheetId="0" hidden="1">{"'Sheet1'!$L$16"}</definedName>
    <definedName name="tthkprtn" hidden="1">{"'Sheet1'!$L$16"}</definedName>
    <definedName name="ttr"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SC" localSheetId="0" hidden="1">{"'Sheet1'!$L$16"}</definedName>
    <definedName name="TTSC" hidden="1">{"'Sheet1'!$L$16"}</definedName>
    <definedName name="ttt" localSheetId="0" hidden="1">{"'Sheet1'!$L$16"}</definedName>
    <definedName name="ttt" hidden="1">{"'Sheet1'!$L$16"}</definedName>
    <definedName name="ttteer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eerw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u" localSheetId="0" hidden="1">{"'Sheet1'!$L$16"}</definedName>
    <definedName name="tu" hidden="1">{"'Sheet1'!$L$16"}</definedName>
    <definedName name="tuan03" localSheetId="0" hidden="1">{"'Sheet1'!$L$16"}</definedName>
    <definedName name="tuan03" hidden="1">{"'Sheet1'!$L$16"}</definedName>
    <definedName name="tuanh" localSheetId="0" hidden="1">{"'Sheet1'!$L$16"}</definedName>
    <definedName name="tuanh" hidden="1">{"'Sheet1'!$L$16"}</definedName>
    <definedName name="tuiuddiodo" hidden="1">#REF!</definedName>
    <definedName name="TUYET" localSheetId="0" hidden="1">{"'Sheet1'!$L$16"}</definedName>
    <definedName name="TUYET" hidden="1">{"'Sheet1'!$L$16"}</definedName>
    <definedName name="tuyps" localSheetId="0" hidden="1">{"'Sheet1'!$L$16"}</definedName>
    <definedName name="tuyps" hidden="1">{"'Sheet1'!$L$16"}</definedName>
    <definedName name="tw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w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y" localSheetId="0" hidden="1">{"Assumptions",#N/A,TRUE,"Assumptions";"Income",#N/A,TRUE,"Income";"Balance",#N/A,TRUE,"Balance"}</definedName>
    <definedName name="ty" hidden="1">{"Assumptions",#N/A,TRUE,"Assumptions";"Income",#N/A,TRUE,"Income";"Balance",#N/A,TRUE,"Balance"}</definedName>
    <definedName name="tyr" localSheetId="0" hidden="1">{#N/A,#N/A,FALSE,"AD_Purch";#N/A,#N/A,FALSE,"Projections";#N/A,#N/A,FALSE,"DCF";#N/A,#N/A,FALSE,"Mkt Val"}</definedName>
    <definedName name="tyr" hidden="1">{#N/A,#N/A,FALSE,"AD_Purch";#N/A,#N/A,FALSE,"Projections";#N/A,#N/A,FALSE,"DCF";#N/A,#N/A,FALSE,"Mkt Val"}</definedName>
    <definedName name="tyryu" localSheetId="0" hidden="1">{#N/A,#N/A,FALSE,"Sheet1";#N/A,#N/A,FALSE,"Summary";#N/A,#N/A,FALSE,"proj1";#N/A,#N/A,FALSE,"proj2"}</definedName>
    <definedName name="tyryu" hidden="1">{#N/A,#N/A,FALSE,"Sheet1";#N/A,#N/A,FALSE,"Summary";#N/A,#N/A,FALSE,"proj1";#N/A,#N/A,FALSE,"proj2"}</definedName>
    <definedName name="u" localSheetId="0" hidden="1">{"'Sheet1'!$L$16"}</definedName>
    <definedName name="u" hidden="1">{"'Sheet1'!$L$16"}</definedName>
    <definedName name="U30_FSA" hidden="1">#REF!</definedName>
    <definedName name="ưereterter" hidden="1">#REF!</definedName>
    <definedName name="UGVG" localSheetId="0" hidden="1">{#N/A,#N/A,TRUE,"BT M200 da 10x20"}</definedName>
    <definedName name="UGVG" hidden="1">{#N/A,#N/A,TRUE,"BT M200 da 10x20"}</definedName>
    <definedName name="United" localSheetId="0"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United"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USDollar" localSheetId="0" hidden="1">#REF!</definedName>
    <definedName name="USDollar" localSheetId="1" hidden="1">#REF!</definedName>
    <definedName name="USDollar" hidden="1">#REF!</definedName>
    <definedName name="uuuuu"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u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y" localSheetId="0" hidden="1">{"'Sheet1'!$L$16"}</definedName>
    <definedName name="uy" hidden="1">{"'Sheet1'!$L$16"}</definedName>
    <definedName name="uyen" localSheetId="0" hidden="1">{#N/A,#N/A,TRUE,"BT M200 da 10x20"}</definedName>
    <definedName name="uyen" hidden="1">{#N/A,#N/A,TRUE,"BT M200 da 10x20"}</definedName>
    <definedName name="uyfkf"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uyfkf"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UYR"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UYR"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UYT" localSheetId="0" hidden="1">{#N/A,#N/A,FALSE,"CCTV"}</definedName>
    <definedName name="UYT" hidden="1">{#N/A,#N/A,FALSE,"CCTV"}</definedName>
    <definedName name="v" hidden="1">#REF!</definedName>
    <definedName name="va" localSheetId="0" hidden="1">{#N/A,#N/A,FALSE,"inc stmt ";#N/A,#N/A,FALSE,"sumry ytd";#N/A,#N/A,FALSE,"sumry mon";#N/A,#N/A,FALSE,"accruals";#N/A,#N/A,FALSE,"prodsvc";#N/A,#N/A,FALSE,"CVA";#N/A,#N/A,FALSE,"balsheet";#N/A,#N/A,FALSE,"Cflow short";#N/A,#N/A,FALSE,"Cflow long"}</definedName>
    <definedName name="va" hidden="1">{#N/A,#N/A,FALSE,"inc stmt ";#N/A,#N/A,FALSE,"sumry ytd";#N/A,#N/A,FALSE,"sumry mon";#N/A,#N/A,FALSE,"accruals";#N/A,#N/A,FALSE,"prodsvc";#N/A,#N/A,FALSE,"CVA";#N/A,#N/A,FALSE,"balsheet";#N/A,#N/A,FALSE,"Cflow short";#N/A,#N/A,FALSE,"Cflow long"}</definedName>
    <definedName name="vaaaaaavavv" hidden="1">#REF!</definedName>
    <definedName name="VAN" localSheetId="0" hidden="1">{#N/A,#N/A,FALSE,"Chi tiÆt"}</definedName>
    <definedName name="VAN" hidden="1">{#N/A,#N/A,FALSE,"Chi tiÆt"}</definedName>
    <definedName name="VAN_1" localSheetId="0" hidden="1">{#N/A,#N/A,FALSE,"Chi tiÆt"}</definedName>
    <definedName name="VAN_1" hidden="1">{#N/A,#N/A,FALSE,"Chi tiÆt"}</definedName>
    <definedName name="va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a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ATinput" localSheetId="0" hidden="1">{"Jan-June",#N/A,FALSE,"Sheet4";"Jul-Dec",#N/A,FALSE,"Sheet4"}</definedName>
    <definedName name="VATinput" hidden="1">{"Jan-June",#N/A,FALSE,"Sheet4";"Jul-Dec",#N/A,FALSE,"Sheet4"}</definedName>
    <definedName name="VATM" localSheetId="0" hidden="1">{"'Sheet1'!$L$16"}</definedName>
    <definedName name="VATM" hidden="1">{"'Sheet1'!$L$16"}</definedName>
    <definedName name="vay" localSheetId="0" hidden="1">{"'Sheet1'!$L$16"}</definedName>
    <definedName name="vay" hidden="1">{"'Sheet1'!$L$16"}</definedName>
    <definedName name="VB" localSheetId="0" hidden="1">{"'매출계획'!$D$2"}</definedName>
    <definedName name="VB" hidden="1">{"'매출계획'!$D$2"}</definedName>
    <definedName name="vbjfgh" localSheetId="0" hidden="1">{#N/A,#N/A,FALSE,"CCTV"}</definedName>
    <definedName name="vbjfgh" hidden="1">{#N/A,#N/A,FALSE,"CCTV"}</definedName>
    <definedName name="vccv" localSheetId="0" hidden="1">{"'Sheet1'!$L$16"}</definedName>
    <definedName name="vccv" hidden="1">{"'Sheet1'!$L$16"}</definedName>
    <definedName name="VCMX" localSheetId="0" hidden="1">{#N/A,#N/A,FALSE,"CCTV"}</definedName>
    <definedName name="VCMX" hidden="1">{#N/A,#N/A,FALSE,"CCTV"}</definedName>
    <definedName name="vcoto" localSheetId="0" hidden="1">{"'Sheet1'!$L$16"}</definedName>
    <definedName name="vcoto" hidden="1">{"'Sheet1'!$L$16"}</definedName>
    <definedName name="vertex42_copyright" hidden="1">"© 2015 Vertex42 LLC"</definedName>
    <definedName name="vertex42_id" hidden="1">"rental-cash-flow.xlsx"</definedName>
    <definedName name="vertex42_title" hidden="1">"Rental Property Cash Flow Analysis"</definedName>
    <definedName name="vfhkfhk" localSheetId="0" hidden="1">{#N/A,#N/A,FALSE,"CCTV"}</definedName>
    <definedName name="vfhkfhk" hidden="1">{#N/A,#N/A,FALSE,"CCTV"}</definedName>
    <definedName name="vgkhjfg" localSheetId="0" hidden="1">{#N/A,#N/A,FALSE,"Chi tiÆt"}</definedName>
    <definedName name="vgkhjfg" hidden="1">{#N/A,#N/A,FALSE,"Chi tiÆt"}</definedName>
    <definedName name="vhjh" localSheetId="0" hidden="1">{#N/A,#N/A,FALSE,"CCTV"}</definedName>
    <definedName name="vhjh" hidden="1">{#N/A,#N/A,FALSE,"CCTV"}</definedName>
    <definedName name="vhxfj" localSheetId="0" hidden="1">{"'Sheet1'!$L$16"}</definedName>
    <definedName name="vhxfj" hidden="1">{"'Sheet1'!$L$16"}</definedName>
    <definedName name="VIET" localSheetId="0" hidden="1">{#N/A,#N/A,FALSE,"m66";#N/A,#N/A,FALSE,"m66"}</definedName>
    <definedName name="VIET" hidden="1">{#N/A,#N/A,FALSE,"m66";#N/A,#N/A,FALSE,"m66"}</definedName>
    <definedName name="vj" localSheetId="0" hidden="1">{#N/A,#N/A,FALSE,"Assumptions";#N/A,#N/A,FALSE,"10-Yr - detail";#N/A,#N/A,FALSE,"Rent Roll";#N/A,#N/A,FALSE,"Historical (2)";#N/A,#N/A,FALSE,"RET's";#N/A,#N/A,FALSE,"Lse-Exp.";#N/A,#N/A,FALSE,"Lease Rollover";#N/A,#N/A,FALSE,"Service Contracts"}</definedName>
    <definedName name="vj" hidden="1">{#N/A,#N/A,FALSE,"Assumptions";#N/A,#N/A,FALSE,"10-Yr - detail";#N/A,#N/A,FALSE,"Rent Roll";#N/A,#N/A,FALSE,"Historical (2)";#N/A,#N/A,FALSE,"RET's";#N/A,#N/A,FALSE,"Lse-Exp.";#N/A,#N/A,FALSE,"Lease Rollover";#N/A,#N/A,FALSE,"Service Contracts"}</definedName>
    <definedName name="VN" localSheetId="0" hidden="1">{"'Sheet1'!$L$16"}</definedName>
    <definedName name="VN" hidden="1">{"'Sheet1'!$L$16"}</definedName>
    <definedName name="VNJ" localSheetId="0" hidden="1">{#N/A,#N/A,FALSE,"CCTV"}</definedName>
    <definedName name="VNJ" hidden="1">{#N/A,#N/A,FALSE,"CCTV"}</definedName>
    <definedName name="vnn" localSheetId="0" hidden="1">{#N/A,#N/A,FALSE,"Gesamt";#N/A,#N/A,FALSE,"Ree KG";#N/A,#N/A,FALSE,"Ree Inter";#N/A,#N/A,FALSE,"BTM";#N/A,#N/A,FALSE,"GmbH";#N/A,#N/A,FALSE,"Sonstige"}</definedName>
    <definedName name="vnn" hidden="1">{#N/A,#N/A,FALSE,"Gesamt";#N/A,#N/A,FALSE,"Ree KG";#N/A,#N/A,FALSE,"Ree Inter";#N/A,#N/A,FALSE,"BTM";#N/A,#N/A,FALSE,"GmbH";#N/A,#N/A,FALSE,"Sonstige"}</definedName>
    <definedName name="vnn." localSheetId="0" hidden="1">{#N/A,#N/A,FALSE,"Gesamt";#N/A,#N/A,FALSE,"Ree KG";#N/A,#N/A,FALSE,"Ree Inter";#N/A,#N/A,FALSE,"BTM";#N/A,#N/A,FALSE,"GmbH";#N/A,#N/A,FALSE,"Sonstige"}</definedName>
    <definedName name="vnn." hidden="1">{#N/A,#N/A,FALSE,"Gesamt";#N/A,#N/A,FALSE,"Ree KG";#N/A,#N/A,FALSE,"Ree Inter";#N/A,#N/A,FALSE,"BTM";#N/A,#N/A,FALSE,"GmbH";#N/A,#N/A,FALSE,"Sonstige"}</definedName>
    <definedName name="VS" localSheetId="0" hidden="1">{"'매출계획'!$D$2"}</definedName>
    <definedName name="VS" hidden="1">{"'매출계획'!$D$2"}</definedName>
    <definedName name="VTM_1" hidden="1">#REF!</definedName>
    <definedName name="VTM_2" hidden="1">#REF!</definedName>
    <definedName name="VTM_3" hidden="1">#REF!</definedName>
    <definedName name="VTN_8888" hidden="1">#REF!</definedName>
    <definedName name="VVV" localSheetId="0" hidden="1">{"USD",#N/A,FALSE,"Dec 96 "}</definedName>
    <definedName name="VVV" hidden="1">{"USD",#N/A,FALSE,"Dec 96 "}</definedName>
    <definedName name="vvv_1" localSheetId="0" hidden="1">{"'Key fig. Rpt'!$B$5:$K$94"}</definedName>
    <definedName name="vvv_1" hidden="1">{"'Key fig. Rpt'!$B$5:$K$94"}</definedName>
    <definedName name="VVVVVV" localSheetId="0" hidden="1">{"'Sheet1'!$L$16"}</definedName>
    <definedName name="VVVVVV" hidden="1">{"'Sheet1'!$L$16"}</definedName>
    <definedName name="w" localSheetId="0" hidden="1">{"cap_structure",#N/A,FALSE,"Graph-Mkt Cap";"price",#N/A,FALSE,"Graph-Price";"ebit",#N/A,FALSE,"Graph-EBITDA";"ebitda",#N/A,FALSE,"Graph-EBITDA"}</definedName>
    <definedName name="w" hidden="1">{"cap_structure",#N/A,FALSE,"Graph-Mkt Cap";"price",#N/A,FALSE,"Graph-Price";"ebit",#N/A,FALSE,"Graph-EBITDA";"ebitda",#N/A,FALSE,"Graph-EBITDA"}</definedName>
    <definedName name="w5y2367"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5y2367" hidden="1">{#N/A,#N/A,FALSE,"Projections";#N/A,#N/A,FALSE,"AccrDil";#N/A,#N/A,FALSE,"PurchPriMult";#N/A,#N/A,FALSE,"Mults7_13";#N/A,#N/A,FALSE,"Mkt Mults";#N/A,#N/A,FALSE,"Acq Mults";#N/A,#N/A,FALSE,"StockPrices";#N/A,#N/A,FALSE,"Prem Paid";#N/A,#N/A,FALSE,"DCF";#N/A,#N/A,FALSE,"AUTO";#N/A,#N/A,FALSE,"Relative Trading";#N/A,#N/A,FALSE,"Mkt Val";#N/A,#N/A,FALSE,"Acq Val"}</definedName>
    <definedName name="wafe" localSheetId="0" hidden="1">{"summary1",#N/A,TRUE,"Comps";"summary2",#N/A,TRUE,"Comps";"summary3",#N/A,TRUE,"Comps"}</definedName>
    <definedName name="wafe" hidden="1">{"summary1",#N/A,TRUE,"Comps";"summary2",#N/A,TRUE,"Comps";"summary3",#N/A,TRUE,"Comps"}</definedName>
    <definedName name="wdwq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dwq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A"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EA"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efaf"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efaf"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eq" hidden="1">#REF!</definedName>
    <definedName name="weqewq" localSheetId="0" hidden="1">{#N/A,#N/A,FALSE,"Gesamt";#N/A,#N/A,FALSE,"Ree KG";#N/A,#N/A,FALSE,"Ree Inter";#N/A,#N/A,FALSE,"BTM";#N/A,#N/A,FALSE,"GmbH";#N/A,#N/A,FALSE,"Sonstige"}</definedName>
    <definedName name="weqewq" hidden="1">{#N/A,#N/A,FALSE,"Gesamt";#N/A,#N/A,FALSE,"Ree KG";#N/A,#N/A,FALSE,"Ree Inter";#N/A,#N/A,FALSE,"BTM";#N/A,#N/A,FALSE,"GmbH";#N/A,#N/A,FALSE,"Sonstige"}</definedName>
    <definedName name="WEQQE" localSheetId="0" hidden="1">{"summary1",#N/A,TRUE,"Comps";"summary2",#N/A,TRUE,"Comps";"summary3",#N/A,TRUE,"Comps"}</definedName>
    <definedName name="WEQQE" hidden="1">{"summary1",#N/A,TRUE,"Comps";"summary2",#N/A,TRUE,"Comps";"summary3",#N/A,TRUE,"Comps"}</definedName>
    <definedName name="wergqerrgqwergr" hidden="1">#REF!</definedName>
    <definedName name="werwe"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erwe" hidden="1">{#N/A,#N/A,FALSE,"Projections";#N/A,#N/A,FALSE,"AccrDil";#N/A,#N/A,FALSE,"PurchPriMult";#N/A,#N/A,FALSE,"Mults7_13";#N/A,#N/A,FALSE,"Mkt Mults";#N/A,#N/A,FALSE,"Acq Mults";#N/A,#N/A,FALSE,"StockPrices";#N/A,#N/A,FALSE,"Prem Paid";#N/A,#N/A,FALSE,"DCF";#N/A,#N/A,FALSE,"AUTO";#N/A,#N/A,FALSE,"Relative Trading";#N/A,#N/A,FALSE,"Mkt Val";#N/A,#N/A,FALSE,"Acq Val"}</definedName>
    <definedName name="werwer" localSheetId="0" hidden="1">{"'Sheet1'!$L$16"}</definedName>
    <definedName name="werwer" hidden="1">{"'Sheet1'!$L$16"}</definedName>
    <definedName name="wetew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tew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trwergfwer" localSheetId="0" hidden="1">{"cap_structure",#N/A,FALSE,"Graph-Mkt Cap";"price",#N/A,FALSE,"Graph-Price";"ebit",#N/A,FALSE,"Graph-EBITDA";"ebitda",#N/A,FALSE,"Graph-EBITDA"}</definedName>
    <definedName name="wetrwergfwer" hidden="1">{"cap_structure",#N/A,FALSE,"Graph-Mkt Cap";"price",#N/A,FALSE,"Graph-Price";"ebit",#N/A,FALSE,"Graph-EBITDA";"ebitda",#N/A,FALSE,"Graph-EBITDA"}</definedName>
    <definedName name="wetwe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twe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tw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tw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we" localSheetId="0" hidden="1">{"cap_structure",#N/A,FALSE,"Graph-Mkt Cap";"price",#N/A,FALSE,"Graph-Price";"ebit",#N/A,FALSE,"Graph-EBITDA";"ebitda",#N/A,FALSE,"Graph-EBITDA"}</definedName>
    <definedName name="wewe" hidden="1">{"cap_structure",#N/A,FALSE,"Graph-Mkt Cap";"price",#N/A,FALSE,"Graph-Price";"ebit",#N/A,FALSE,"Graph-EBITDA";"ebitda",#N/A,FALSE,"Graph-EBITDA"}</definedName>
    <definedName name="weweq"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we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hat" localSheetId="0" hidden="1">{"mgmt forecast",#N/A,FALSE,"Mgmt Forecast";"dcf table",#N/A,FALSE,"Mgmt Forecast";"sensitivity",#N/A,FALSE,"Mgmt Forecast";"table inputs",#N/A,FALSE,"Mgmt Forecast";"calculations",#N/A,FALSE,"Mgmt Forecast"}</definedName>
    <definedName name="what" hidden="1">{"mgmt forecast",#N/A,FALSE,"Mgmt Forecast";"dcf table",#N/A,FALSE,"Mgmt Forecast";"sensitivity",#N/A,FALSE,"Mgmt Forecast";"table inputs",#N/A,FALSE,"Mgmt Forecast";"calculations",#N/A,FALSE,"Mgmt Forecast"}</definedName>
    <definedName name="what_1" localSheetId="0" hidden="1">{"mgmt forecast",#N/A,FALSE,"Mgmt Forecast";"dcf table",#N/A,FALSE,"Mgmt Forecast";"sensitivity",#N/A,FALSE,"Mgmt Forecast";"table inputs",#N/A,FALSE,"Mgmt Forecast";"calculations",#N/A,FALSE,"Mgmt Forecast"}</definedName>
    <definedName name="what_1" hidden="1">{"mgmt forecast",#N/A,FALSE,"Mgmt Forecast";"dcf table",#N/A,FALSE,"Mgmt Forecast";"sensitivity",#N/A,FALSE,"Mgmt Forecast";"table inputs",#N/A,FALSE,"Mgmt Forecast";"calculations",#N/A,FALSE,"Mgmt Forecast"}</definedName>
    <definedName name="what_1_1" localSheetId="0" hidden="1">{"mgmt forecast",#N/A,FALSE,"Mgmt Forecast";"dcf table",#N/A,FALSE,"Mgmt Forecast";"sensitivity",#N/A,FALSE,"Mgmt Forecast";"table inputs",#N/A,FALSE,"Mgmt Forecast";"calculations",#N/A,FALSE,"Mgmt Forecast"}</definedName>
    <definedName name="what_1_1" hidden="1">{"mgmt forecast",#N/A,FALSE,"Mgmt Forecast";"dcf table",#N/A,FALSE,"Mgmt Forecast";"sensitivity",#N/A,FALSE,"Mgmt Forecast";"table inputs",#N/A,FALSE,"Mgmt Forecast";"calculations",#N/A,FALSE,"Mgmt Forecast"}</definedName>
    <definedName name="what_1_2" localSheetId="0" hidden="1">{"mgmt forecast",#N/A,FALSE,"Mgmt Forecast";"dcf table",#N/A,FALSE,"Mgmt Forecast";"sensitivity",#N/A,FALSE,"Mgmt Forecast";"table inputs",#N/A,FALSE,"Mgmt Forecast";"calculations",#N/A,FALSE,"Mgmt Forecast"}</definedName>
    <definedName name="what_1_2" hidden="1">{"mgmt forecast",#N/A,FALSE,"Mgmt Forecast";"dcf table",#N/A,FALSE,"Mgmt Forecast";"sensitivity",#N/A,FALSE,"Mgmt Forecast";"table inputs",#N/A,FALSE,"Mgmt Forecast";"calculations",#N/A,FALSE,"Mgmt Forecast"}</definedName>
    <definedName name="what_2" localSheetId="0" hidden="1">{"mgmt forecast",#N/A,FALSE,"Mgmt Forecast";"dcf table",#N/A,FALSE,"Mgmt Forecast";"sensitivity",#N/A,FALSE,"Mgmt Forecast";"table inputs",#N/A,FALSE,"Mgmt Forecast";"calculations",#N/A,FALSE,"Mgmt Forecast"}</definedName>
    <definedName name="what_2" hidden="1">{"mgmt forecast",#N/A,FALSE,"Mgmt Forecast";"dcf table",#N/A,FALSE,"Mgmt Forecast";"sensitivity",#N/A,FALSE,"Mgmt Forecast";"table inputs",#N/A,FALSE,"Mgmt Forecast";"calculations",#N/A,FALSE,"Mgmt Forecast"}</definedName>
    <definedName name="what_3" localSheetId="0" hidden="1">{"mgmt forecast",#N/A,FALSE,"Mgmt Forecast";"dcf table",#N/A,FALSE,"Mgmt Forecast";"sensitivity",#N/A,FALSE,"Mgmt Forecast";"table inputs",#N/A,FALSE,"Mgmt Forecast";"calculations",#N/A,FALSE,"Mgmt Forecast"}</definedName>
    <definedName name="what_3" hidden="1">{"mgmt forecast",#N/A,FALSE,"Mgmt Forecast";"dcf table",#N/A,FALSE,"Mgmt Forecast";"sensitivity",#N/A,FALSE,"Mgmt Forecast";"table inputs",#N/A,FALSE,"Mgmt Forecast";"calculations",#N/A,FALSE,"Mgmt Forecast"}</definedName>
    <definedName name="What1" localSheetId="0" hidden="1">{"mgmt forecast",#N/A,FALSE,"Mgmt Forecast";"dcf table",#N/A,FALSE,"Mgmt Forecast";"sensitivity",#N/A,FALSE,"Mgmt Forecast";"table inputs",#N/A,FALSE,"Mgmt Forecast";"calculations",#N/A,FALSE,"Mgmt Forecast"}</definedName>
    <definedName name="What1" hidden="1">{"mgmt forecast",#N/A,FALSE,"Mgmt Forecast";"dcf table",#N/A,FALSE,"Mgmt Forecast";"sensitivity",#N/A,FALSE,"Mgmt Forecast";"table inputs",#N/A,FALSE,"Mgmt Forecast";"calculations",#N/A,FALSE,"Mgmt Forecast"}</definedName>
    <definedName name="What1_1" localSheetId="0" hidden="1">{"mgmt forecast",#N/A,FALSE,"Mgmt Forecast";"dcf table",#N/A,FALSE,"Mgmt Forecast";"sensitivity",#N/A,FALSE,"Mgmt Forecast";"table inputs",#N/A,FALSE,"Mgmt Forecast";"calculations",#N/A,FALSE,"Mgmt Forecast"}</definedName>
    <definedName name="What1_1" hidden="1">{"mgmt forecast",#N/A,FALSE,"Mgmt Forecast";"dcf table",#N/A,FALSE,"Mgmt Forecast";"sensitivity",#N/A,FALSE,"Mgmt Forecast";"table inputs",#N/A,FALSE,"Mgmt Forecast";"calculations",#N/A,FALSE,"Mgmt Forecast"}</definedName>
    <definedName name="What1_1_1" localSheetId="0" hidden="1">{"mgmt forecast",#N/A,FALSE,"Mgmt Forecast";"dcf table",#N/A,FALSE,"Mgmt Forecast";"sensitivity",#N/A,FALSE,"Mgmt Forecast";"table inputs",#N/A,FALSE,"Mgmt Forecast";"calculations",#N/A,FALSE,"Mgmt Forecast"}</definedName>
    <definedName name="What1_1_1" hidden="1">{"mgmt forecast",#N/A,FALSE,"Mgmt Forecast";"dcf table",#N/A,FALSE,"Mgmt Forecast";"sensitivity",#N/A,FALSE,"Mgmt Forecast";"table inputs",#N/A,FALSE,"Mgmt Forecast";"calculations",#N/A,FALSE,"Mgmt Forecast"}</definedName>
    <definedName name="What1_1_2" localSheetId="0" hidden="1">{"mgmt forecast",#N/A,FALSE,"Mgmt Forecast";"dcf table",#N/A,FALSE,"Mgmt Forecast";"sensitivity",#N/A,FALSE,"Mgmt Forecast";"table inputs",#N/A,FALSE,"Mgmt Forecast";"calculations",#N/A,FALSE,"Mgmt Forecast"}</definedName>
    <definedName name="What1_1_2" hidden="1">{"mgmt forecast",#N/A,FALSE,"Mgmt Forecast";"dcf table",#N/A,FALSE,"Mgmt Forecast";"sensitivity",#N/A,FALSE,"Mgmt Forecast";"table inputs",#N/A,FALSE,"Mgmt Forecast";"calculations",#N/A,FALSE,"Mgmt Forecast"}</definedName>
    <definedName name="What1_2" localSheetId="0" hidden="1">{"mgmt forecast",#N/A,FALSE,"Mgmt Forecast";"dcf table",#N/A,FALSE,"Mgmt Forecast";"sensitivity",#N/A,FALSE,"Mgmt Forecast";"table inputs",#N/A,FALSE,"Mgmt Forecast";"calculations",#N/A,FALSE,"Mgmt Forecast"}</definedName>
    <definedName name="What1_2" hidden="1">{"mgmt forecast",#N/A,FALSE,"Mgmt Forecast";"dcf table",#N/A,FALSE,"Mgmt Forecast";"sensitivity",#N/A,FALSE,"Mgmt Forecast";"table inputs",#N/A,FALSE,"Mgmt Forecast";"calculations",#N/A,FALSE,"Mgmt Forecast"}</definedName>
    <definedName name="What1_3" localSheetId="0" hidden="1">{"mgmt forecast",#N/A,FALSE,"Mgmt Forecast";"dcf table",#N/A,FALSE,"Mgmt Forecast";"sensitivity",#N/A,FALSE,"Mgmt Forecast";"table inputs",#N/A,FALSE,"Mgmt Forecast";"calculations",#N/A,FALSE,"Mgmt Forecast"}</definedName>
    <definedName name="What1_3" hidden="1">{"mgmt forecast",#N/A,FALSE,"Mgmt Forecast";"dcf table",#N/A,FALSE,"Mgmt Forecast";"sensitivity",#N/A,FALSE,"Mgmt Forecast";"table inputs",#N/A,FALSE,"Mgmt Forecast";"calculations",#N/A,FALSE,"Mgmt Forecast"}</definedName>
    <definedName name="WK" hidden="1">OFFSET(#REF!,1,0,1,COUNTA(#REF!))</definedName>
    <definedName name="wm"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m"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ORKINGCAP" localSheetId="0">#REF!</definedName>
    <definedName name="WORKINGCAP">#REF!</definedName>
    <definedName name="WP"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P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QE"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QE"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qeqe"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qeq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r"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rg.Tages" localSheetId="0" hidden="1">{"Tages_D",#N/A,FALSE,"Tagesbericht";"Tages_PL",#N/A,FALSE,"Tagesbericht"}</definedName>
    <definedName name="wrg.Tages" hidden="1">{"Tages_D",#N/A,FALSE,"Tagesbericht";"Tages_PL",#N/A,FALSE,"Tagesbericht"}</definedName>
    <definedName name="WRITE" localSheetId="0" hidden="1">{#N/A,#N/A,FALSE,"CCTV"}</definedName>
    <definedName name="WRITE" hidden="1">{#N/A,#N/A,FALSE,"CCTV"}</definedName>
    <definedName name="WRN" localSheetId="0" hidden="1">{#N/A,#N/A,FALSE,"CCTV"}</definedName>
    <definedName name="WRN" hidden="1">{#N/A,#N/A,FALSE,"CCTV"}</definedName>
    <definedName name="wrn.1." localSheetId="0" hidden="1">{#N/A,#N/A,FALSE,"Sheet2"}</definedName>
    <definedName name="wrn.1." hidden="1">{#N/A,#N/A,FALSE,"Sheet2"}</definedName>
    <definedName name="wrn.12_30._.Adv._.Book." localSheetId="0" hidden="1">{#N/A,#N/A,TRUE,"Fd II Bullets";#N/A,#N/A,TRUE,"Fd II Cap. Position ";#N/A,#N/A,TRUE,"FD II Portfolio Summary";#N/A,#N/A,TRUE,"Fund II BV";#N/A,#N/A,TRUE,"Fund II FV";#N/A,#N/A,TRUE,"JRI";#N/A,#N/A,TRUE,"Weasler";#N/A,#N/A,TRUE,"NDS ";#N/A,#N/A,TRUE,"J Chain";#N/A,#N/A,TRUE,"Stronghaven";#N/A,#N/A,TRUE,"Connor";#N/A,#N/A,TRUE,"DSI";#N/A,#N/A,TRUE,"HWC";#N/A,#N/A,TRUE,"Temple";#N/A,#N/A,TRUE,"F3 Bullets";#N/A,#N/A,TRUE,"Fd III Cap. Position ";#N/A,#N/A,TRUE,"FD III Port Summ";#N/A,#N/A,TRUE,"Fund III BV";#N/A,#N/A,TRUE,"Fund III MV";#N/A,#N/A,TRUE,"Beacon";#N/A,#N/A,TRUE,"CII";#N/A,#N/A,TRUE,"MCA";#N/A,#N/A,TRUE,"Elm";#N/A,#N/A,TRUE,"Tharco";#N/A,#N/A,TRUE,"Dee H";#N/A,#N/A,TRUE,"Globe";#N/A,#N/A,TRUE,"Hunt Valve";#N/A,#N/A,TRUE,"KBA";#N/A,#N/A,TRUE,"Glassmaster";#N/A,#N/A,TRUE,"May";#N/A,#N/A,TRUE,"CBSA";#N/A,#N/A,TRUE,"ACE";#N/A,#N/A,TRUE,"United Central";#N/A,#N/A,TRUE,"Jakel";#N/A,#N/A,TRUE,"Lake City ";#N/A,#N/A,TRUE,"F4 Bullets ";#N/A,#N/A,TRUE,"Fd IV Cap. Position  ";#N/A,#N/A,TRUE,"FD IV Portfolio Summary ";#N/A,#N/A,TRUE,"Fund IV BV";#N/A,#N/A,TRUE,"Western";#N/A,#N/A,TRUE,"Kranson"}</definedName>
    <definedName name="wrn.12_30._.Adv._.Book." hidden="1">{#N/A,#N/A,TRUE,"Fd II Bullets";#N/A,#N/A,TRUE,"Fd II Cap. Position ";#N/A,#N/A,TRUE,"FD II Portfolio Summary";#N/A,#N/A,TRUE,"Fund II BV";#N/A,#N/A,TRUE,"Fund II FV";#N/A,#N/A,TRUE,"JRI";#N/A,#N/A,TRUE,"Weasler";#N/A,#N/A,TRUE,"NDS ";#N/A,#N/A,TRUE,"J Chain";#N/A,#N/A,TRUE,"Stronghaven";#N/A,#N/A,TRUE,"Connor";#N/A,#N/A,TRUE,"DSI";#N/A,#N/A,TRUE,"HWC";#N/A,#N/A,TRUE,"Temple";#N/A,#N/A,TRUE,"F3 Bullets";#N/A,#N/A,TRUE,"Fd III Cap. Position ";#N/A,#N/A,TRUE,"FD III Port Summ";#N/A,#N/A,TRUE,"Fund III BV";#N/A,#N/A,TRUE,"Fund III MV";#N/A,#N/A,TRUE,"Beacon";#N/A,#N/A,TRUE,"CII";#N/A,#N/A,TRUE,"MCA";#N/A,#N/A,TRUE,"Elm";#N/A,#N/A,TRUE,"Tharco";#N/A,#N/A,TRUE,"Dee H";#N/A,#N/A,TRUE,"Globe";#N/A,#N/A,TRUE,"Hunt Valve";#N/A,#N/A,TRUE,"KBA";#N/A,#N/A,TRUE,"Glassmaster";#N/A,#N/A,TRUE,"May";#N/A,#N/A,TRUE,"CBSA";#N/A,#N/A,TRUE,"ACE";#N/A,#N/A,TRUE,"United Central";#N/A,#N/A,TRUE,"Jakel";#N/A,#N/A,TRUE,"Lake City ";#N/A,#N/A,TRUE,"F4 Bullets ";#N/A,#N/A,TRUE,"Fd IV Cap. Position  ";#N/A,#N/A,TRUE,"FD IV Portfolio Summary ";#N/A,#N/A,TRUE,"Fund IV BV";#N/A,#N/A,TRUE,"Western";#N/A,#N/A,TRUE,"Kranson"}</definedName>
    <definedName name="wrn.123100._.Port._.Review." localSheetId="0" hidden="1">{#N/A,#N/A,TRUE,"Port Summary II";#N/A,#N/A,TRUE,"II BV IRR";#N/A,#N/A,TRUE,"II FV IRR";#N/A,#N/A,TRUE,"JRI";#N/A,#N/A,TRUE,"Weasler";#N/A,#N/A,TRUE,"Stronghaven";#N/A,#N/A,TRUE,"Connor";#N/A,#N/A,TRUE,"HWC";#N/A,#N/A,TRUE,"Temple";#N/A,#N/A,TRUE,"Port Summary III";#N/A,#N/A,TRUE,"III BV IRR";#N/A,#N/A,TRUE,"III MV IRR";#N/A,#N/A,TRUE,"Beacon";#N/A,#N/A,TRUE,"CII";#N/A,#N/A,TRUE,"MCA";#N/A,#N/A,TRUE,"Elm";#N/A,#N/A,TRUE,"Elm Memo";#N/A,#N/A,TRUE,"Tharco";#N/A,#N/A,TRUE,"Dee H";#N/A,#N/A,TRUE,"DH Memo";#N/A,#N/A,TRUE,"Hunt Valve";#N/A,#N/A,TRUE,"KBA";#N/A,#N/A,TRUE,"Glassmaster";#N/A,#N/A,TRUE,"MLS";#N/A,#N/A,TRUE,"CBSA";#N/A,#N/A,TRUE,"ACE";#N/A,#N/A,TRUE,"United Central";#N/A,#N/A,TRUE,"Jakel";#N/A,#N/A,TRUE,"Lake City ";#N/A,#N/A,TRUE,"LCI Memo";#N/A,#N/A,TRUE,"Port Summary IV";#N/A,#N/A,TRUE,"IV BV IRR";#N/A,#N/A,TRUE,"Western";#N/A,#N/A,TRUE,"Kranson";#N/A,#N/A,TRUE,"ARC";#N/A,#N/A,TRUE,"Precise";#N/A,#N/A,TRUE,"WNA"}</definedName>
    <definedName name="wrn.123100._.Port._.Review." hidden="1">{#N/A,#N/A,TRUE,"Port Summary II";#N/A,#N/A,TRUE,"II BV IRR";#N/A,#N/A,TRUE,"II FV IRR";#N/A,#N/A,TRUE,"JRI";#N/A,#N/A,TRUE,"Weasler";#N/A,#N/A,TRUE,"Stronghaven";#N/A,#N/A,TRUE,"Connor";#N/A,#N/A,TRUE,"HWC";#N/A,#N/A,TRUE,"Temple";#N/A,#N/A,TRUE,"Port Summary III";#N/A,#N/A,TRUE,"III BV IRR";#N/A,#N/A,TRUE,"III MV IRR";#N/A,#N/A,TRUE,"Beacon";#N/A,#N/A,TRUE,"CII";#N/A,#N/A,TRUE,"MCA";#N/A,#N/A,TRUE,"Elm";#N/A,#N/A,TRUE,"Elm Memo";#N/A,#N/A,TRUE,"Tharco";#N/A,#N/A,TRUE,"Dee H";#N/A,#N/A,TRUE,"DH Memo";#N/A,#N/A,TRUE,"Hunt Valve";#N/A,#N/A,TRUE,"KBA";#N/A,#N/A,TRUE,"Glassmaster";#N/A,#N/A,TRUE,"MLS";#N/A,#N/A,TRUE,"CBSA";#N/A,#N/A,TRUE,"ACE";#N/A,#N/A,TRUE,"United Central";#N/A,#N/A,TRUE,"Jakel";#N/A,#N/A,TRUE,"Lake City ";#N/A,#N/A,TRUE,"LCI Memo";#N/A,#N/A,TRUE,"Port Summary IV";#N/A,#N/A,TRUE,"IV BV IRR";#N/A,#N/A,TRUE,"Western";#N/A,#N/A,TRUE,"Kranson";#N/A,#N/A,TRUE,"ARC";#N/A,#N/A,TRUE,"Precise";#N/A,#N/A,TRUE,"WNA"}</definedName>
    <definedName name="wrn.275PricingBook." localSheetId="0" hidden="1">{#N/A,#N/A,FALSE,"Assumptions";#N/A,#N/A,FALSE,"Impact Assumptions";#N/A,#N/A,FALSE,"10-Yr - detail";#N/A,#N/A,FALSE,"1,5,10 yr comp";#N/A,#N/A,FALSE,"Lse-Exp.";#N/A,#N/A,FALSE,"Rent Roll";#N/A,#N/A,FALSE,"Historical (2)";#N/A,#N/A,FALSE,"RET's";#N/A,#N/A,FALSE,"Lease Rollover"}</definedName>
    <definedName name="wrn.275PricingBook." hidden="1">{#N/A,#N/A,FALSE,"Assumptions";#N/A,#N/A,FALSE,"Impact Assumptions";#N/A,#N/A,FALSE,"10-Yr - detail";#N/A,#N/A,FALSE,"1,5,10 yr comp";#N/A,#N/A,FALSE,"Lse-Exp.";#N/A,#N/A,FALSE,"Rent Roll";#N/A,#N/A,FALSE,"Historical (2)";#N/A,#N/A,FALSE,"RET's";#N/A,#N/A,FALSE,"Lease Rollover"}</definedName>
    <definedName name="wrn.275Schedulles." localSheetId="0" hidden="1">{#N/A,#N/A,FALSE,"Assumptions";#N/A,#N/A,FALSE,"10-Yr - detail";#N/A,#N/A,FALSE,"Rent Roll";#N/A,#N/A,FALSE,"Historical (2)";#N/A,#N/A,FALSE,"RET's";#N/A,#N/A,FALSE,"Lse-Exp.";#N/A,#N/A,FALSE,"Lease Rollover";#N/A,#N/A,FALSE,"Service Contracts"}</definedName>
    <definedName name="wrn.275Schedulles." hidden="1">{#N/A,#N/A,FALSE,"Assumptions";#N/A,#N/A,FALSE,"10-Yr - detail";#N/A,#N/A,FALSE,"Rent Roll";#N/A,#N/A,FALSE,"Historical (2)";#N/A,#N/A,FALSE,"RET's";#N/A,#N/A,FALSE,"Lse-Exp.";#N/A,#N/A,FALSE,"Lease Rollover";#N/A,#N/A,FALSE,"Service Contracts"}</definedName>
    <definedName name="wrn.3.00._.Adv.._.Board." localSheetId="0" hidden="1">{#N/A,#N/A,TRUE,"Fd II Inv. act.";#N/A,#N/A,TRUE,"Fd II Cap. Position ";#N/A,#N/A,TRUE,"FD II Portfolio Summary";#N/A,#N/A,TRUE,"BV Valuation";#N/A,#N/A,TRUE,"FV Valuation";#N/A,#N/A,TRUE,"JRI";#N/A,#N/A,TRUE,"Weasler";#N/A,#N/A,TRUE,"NDS ";#N/A,#N/A,TRUE,"Stronghaven";#N/A,#N/A,TRUE,"Connor";#N/A,#N/A,TRUE,"DSI";#N/A,#N/A,TRUE,"HWC";#N/A,#N/A,TRUE,"Temple";#N/A,#N/A,TRUE,"Fd III Inv. act.";#N/A,#N/A,TRUE,"Fd III Cap. Position ";#N/A,#N/A,TRUE,"FD III Port Summ";#N/A,#N/A,TRUE,"FD III BV";#N/A,#N/A,TRUE,"FD III MV";#N/A,#N/A,TRUE,"Beacon";#N/A,#N/A,TRUE,"CII";#N/A,#N/A,TRUE,"MCA";#N/A,#N/A,TRUE,"Elm";#N/A,#N/A,TRUE,"Tharco";#N/A,#N/A,TRUE,"Dee H";#N/A,#N/A,TRUE,"Globe";#N/A,#N/A,TRUE,"Hunt Valve";#N/A,#N/A,TRUE,"KBA";#N/A,#N/A,TRUE,"Glassmaster";#N/A,#N/A,TRUE,"MLS";#N/A,#N/A,TRUE,"CBSA";#N/A,#N/A,TRUE,"ACE";#N/A,#N/A,TRUE,"United Central";#N/A,#N/A,TRUE,"Jakel";#N/A,#N/A,TRUE,"Lake City ";#N/A,#N/A,TRUE,"Fd IV Inv. act.";#N/A,#N/A,TRUE,"Fd IV Cap. Position  ";#N/A,#N/A,TRUE,"FD IV Portfolio Summary ";#N/A,#N/A,TRUE,"FD IV BV";#N/A,#N/A,TRUE,"Western";#N/A,#N/A,TRUE,"Kranson"}</definedName>
    <definedName name="wrn.3.00._.Adv.._.Board." hidden="1">{#N/A,#N/A,TRUE,"Fd II Inv. act.";#N/A,#N/A,TRUE,"Fd II Cap. Position ";#N/A,#N/A,TRUE,"FD II Portfolio Summary";#N/A,#N/A,TRUE,"BV Valuation";#N/A,#N/A,TRUE,"FV Valuation";#N/A,#N/A,TRUE,"JRI";#N/A,#N/A,TRUE,"Weasler";#N/A,#N/A,TRUE,"NDS ";#N/A,#N/A,TRUE,"Stronghaven";#N/A,#N/A,TRUE,"Connor";#N/A,#N/A,TRUE,"DSI";#N/A,#N/A,TRUE,"HWC";#N/A,#N/A,TRUE,"Temple";#N/A,#N/A,TRUE,"Fd III Inv. act.";#N/A,#N/A,TRUE,"Fd III Cap. Position ";#N/A,#N/A,TRUE,"FD III Port Summ";#N/A,#N/A,TRUE,"FD III BV";#N/A,#N/A,TRUE,"FD III MV";#N/A,#N/A,TRUE,"Beacon";#N/A,#N/A,TRUE,"CII";#N/A,#N/A,TRUE,"MCA";#N/A,#N/A,TRUE,"Elm";#N/A,#N/A,TRUE,"Tharco";#N/A,#N/A,TRUE,"Dee H";#N/A,#N/A,TRUE,"Globe";#N/A,#N/A,TRUE,"Hunt Valve";#N/A,#N/A,TRUE,"KBA";#N/A,#N/A,TRUE,"Glassmaster";#N/A,#N/A,TRUE,"MLS";#N/A,#N/A,TRUE,"CBSA";#N/A,#N/A,TRUE,"ACE";#N/A,#N/A,TRUE,"United Central";#N/A,#N/A,TRUE,"Jakel";#N/A,#N/A,TRUE,"Lake City ";#N/A,#N/A,TRUE,"Fd IV Inv. act.";#N/A,#N/A,TRUE,"Fd IV Cap. Position  ";#N/A,#N/A,TRUE,"FD IV Portfolio Summary ";#N/A,#N/A,TRUE,"FD IV BV";#N/A,#N/A,TRUE,"Western";#N/A,#N/A,TRUE,"Kranson"}</definedName>
    <definedName name="wrn.9_30._.Adv._.Board." localSheetId="0" hidden="1">{#N/A,#N/A,TRUE,"Fd II Bullets";#N/A,#N/A,TRUE,"Fd II Cap. Position ";#N/A,#N/A,TRUE,"FD II Portfolio Summary";#N/A,#N/A,TRUE,"BV Valuation ";#N/A,#N/A,TRUE,"FV Valuation";#N/A,#N/A,TRUE,"Valuation Change II";#N/A,#N/A,TRUE,"Costumes";#N/A,#N/A,TRUE,"DSI";#N/A,#N/A,TRUE,"Temple";#N/A,#N/A,TRUE,"Temple Value";#N/A,#N/A,TRUE,"JRI";#N/A,#N/A,TRUE,"Weasler";#N/A,#N/A,TRUE,"NDS ";#N/A,#N/A,TRUE,"J Chain";#N/A,#N/A,TRUE,"Stronghaven";#N/A,#N/A,TRUE,"Connor";#N/A,#N/A,TRUE,"HWC";#N/A,#N/A,TRUE,"F3 Bullets";#N/A,#N/A,TRUE,"Fd III Cap. Position  ";#N/A,#N/A,TRUE,"FD III Port Summ";#N/A,#N/A,TRUE,"BV Valuation";#N/A,#N/A,TRUE,"MV Valuation";#N/A,#N/A,TRUE,"Valuation Change III";#N/A,#N/A,TRUE,"Beacon";#N/A,#N/A,TRUE,"Beacon Value";#N/A,#N/A,TRUE,"Tharco";#N/A,#N/A,TRUE,"Tharco Value";#N/A,#N/A,TRUE,"Dee H";#N/A,#N/A,TRUE,"Dee H Value";#N/A,#N/A,TRUE,"Globe";#N/A,#N/A,TRUE,"Globe Value";#N/A,#N/A,TRUE,"CII";#N/A,#N/A,TRUE,"MCA";#N/A,#N/A,TRUE,"Elm";#N/A,#N/A,TRUE,"Hunt Valve";#N/A,#N/A,TRUE,"Hund 2";#N/A,#N/A,TRUE,"KBA";#N/A,#N/A,TRUE,"Glassmaster";#N/A,#N/A,TRUE,"May";#N/A,#N/A,TRUE,"CBSA";#N/A,#N/A,TRUE,"ACE";#N/A,#N/A,TRUE,"United Central";#N/A,#N/A,TRUE,"Jakel";#N/A,#N/A,TRUE,"Lake City ";#N/A,#N/A,TRUE,"F4 Bullets ";#N/A,#N/A,TRUE,"Fd IV Cap. Position  ";#N/A,#N/A,TRUE,"FD IV Portfolio Summary ";#N/A,#N/A,TRUE,"BV Valuation IV ";#N/A,#N/A,TRUE,"Western"}</definedName>
    <definedName name="wrn.9_30._.Adv._.Board." hidden="1">{#N/A,#N/A,TRUE,"Fd II Bullets";#N/A,#N/A,TRUE,"Fd II Cap. Position ";#N/A,#N/A,TRUE,"FD II Portfolio Summary";#N/A,#N/A,TRUE,"BV Valuation ";#N/A,#N/A,TRUE,"FV Valuation";#N/A,#N/A,TRUE,"Valuation Change II";#N/A,#N/A,TRUE,"Costumes";#N/A,#N/A,TRUE,"DSI";#N/A,#N/A,TRUE,"Temple";#N/A,#N/A,TRUE,"Temple Value";#N/A,#N/A,TRUE,"JRI";#N/A,#N/A,TRUE,"Weasler";#N/A,#N/A,TRUE,"NDS ";#N/A,#N/A,TRUE,"J Chain";#N/A,#N/A,TRUE,"Stronghaven";#N/A,#N/A,TRUE,"Connor";#N/A,#N/A,TRUE,"HWC";#N/A,#N/A,TRUE,"F3 Bullets";#N/A,#N/A,TRUE,"Fd III Cap. Position  ";#N/A,#N/A,TRUE,"FD III Port Summ";#N/A,#N/A,TRUE,"BV Valuation";#N/A,#N/A,TRUE,"MV Valuation";#N/A,#N/A,TRUE,"Valuation Change III";#N/A,#N/A,TRUE,"Beacon";#N/A,#N/A,TRUE,"Beacon Value";#N/A,#N/A,TRUE,"Tharco";#N/A,#N/A,TRUE,"Tharco Value";#N/A,#N/A,TRUE,"Dee H";#N/A,#N/A,TRUE,"Dee H Value";#N/A,#N/A,TRUE,"Globe";#N/A,#N/A,TRUE,"Globe Value";#N/A,#N/A,TRUE,"CII";#N/A,#N/A,TRUE,"MCA";#N/A,#N/A,TRUE,"Elm";#N/A,#N/A,TRUE,"Hunt Valve";#N/A,#N/A,TRUE,"Hund 2";#N/A,#N/A,TRUE,"KBA";#N/A,#N/A,TRUE,"Glassmaster";#N/A,#N/A,TRUE,"May";#N/A,#N/A,TRUE,"CBSA";#N/A,#N/A,TRUE,"ACE";#N/A,#N/A,TRUE,"United Central";#N/A,#N/A,TRUE,"Jakel";#N/A,#N/A,TRUE,"Lake City ";#N/A,#N/A,TRUE,"F4 Bullets ";#N/A,#N/A,TRUE,"Fd IV Cap. Position  ";#N/A,#N/A,TRUE,"FD IV Portfolio Summary ";#N/A,#N/A,TRUE,"BV Valuation IV ";#N/A,#N/A,TRUE,"Western"}</definedName>
    <definedName name="wrn.9_30._.LP._.Meeting." localSheetId="0" hidden="1">{#N/A,#N/A,TRUE,"Fund II Graph";#N/A,#N/A,TRUE,"Fd II Cap. Position ";#N/A,#N/A,TRUE,"Fd II Inv. act.";#N/A,#N/A,TRUE,"FD II Portfolio Summary";#N/A,#N/A,TRUE,"BV Valuation II";#N/A,#N/A,TRUE,"FV Valuation II";#N/A,#N/A,TRUE,"Fund II Per.";#N/A,#N/A,TRUE,"Valuation Change II";#N/A,#N/A,TRUE,"JRI";#N/A,#N/A,TRUE,"Weasler";#N/A,#N/A,TRUE,"Return Analysis";#N/A,#N/A,TRUE,"NDS Return";#N/A,#N/A,TRUE,"NDS";#N/A,#N/A,TRUE,"Stronghaven";#N/A,#N/A,TRUE,"Connor";#N/A,#N/A,TRUE,"HWC";#N/A,#N/A,TRUE,"Temple";#N/A,#N/A,TRUE,"Fund III Graph";#N/A,#N/A,TRUE,"Fd III Cap. Position ";#N/A,#N/A,TRUE,"Add-ons";#N/A,#N/A,TRUE,"Fd III Inv. act.";#N/A,#N/A,TRUE,"FD III Port Summ";#N/A,#N/A,TRUE,"BV Valuation III";#N/A,#N/A,TRUE,"MV Valuation III";#N/A,#N/A,TRUE,"Fund III Per.";#N/A,#N/A,TRUE,"Valuation Change III";#N/A,#N/A,TRUE,"Beacon";#N/A,#N/A,TRUE,"CII";#N/A,#N/A,TRUE,"MCA";#N/A,#N/A,TRUE,"Elm";#N/A,#N/A,TRUE,"Tharco";#N/A,#N/A,TRUE,"Tharco Write-up";#N/A,#N/A,TRUE,"Dee H";#N/A,#N/A,TRUE,"Dee H. Memo";#N/A,#N/A,TRUE,"Globe";#N/A,#N/A,TRUE,"Hunt Valve";#N/A,#N/A,TRUE,"KBA";#N/A,#N/A,TRUE,"Glassmaster";#N/A,#N/A,TRUE,"MLS";#N/A,#N/A,TRUE,"CBSA";#N/A,#N/A,TRUE,"ACE";#N/A,#N/A,TRUE,"United Central";#N/A,#N/A,TRUE,"Jakel";#N/A,#N/A,TRUE,"Lake City ";#N/A,#N/A,TRUE,"LCF Com.";#N/A,#N/A,TRUE,"Fund IV Graph";#N/A,#N/A,TRUE,"Fd IV Cap. Position  ";#N/A,#N/A,TRUE,"Fd IV Inv. act.";#N/A,#N/A,TRUE,"FD IV Portfolio Summary ";#N/A,#N/A,TRUE,"BV Valuation";#N/A,#N/A,TRUE,"Fund IV Per.";#N/A,#N/A,TRUE,"Western";#N/A,#N/A,TRUE,"Kranson";#N/A,#N/A,TRUE,"ARC";#N/A,#N/A,TRUE,"Precise";#N/A,#N/A,TRUE,"WNA"}</definedName>
    <definedName name="wrn.9_30._.LP._.Meeting." hidden="1">{#N/A,#N/A,TRUE,"Fund II Graph";#N/A,#N/A,TRUE,"Fd II Cap. Position ";#N/A,#N/A,TRUE,"Fd II Inv. act.";#N/A,#N/A,TRUE,"FD II Portfolio Summary";#N/A,#N/A,TRUE,"BV Valuation II";#N/A,#N/A,TRUE,"FV Valuation II";#N/A,#N/A,TRUE,"Fund II Per.";#N/A,#N/A,TRUE,"Valuation Change II";#N/A,#N/A,TRUE,"JRI";#N/A,#N/A,TRUE,"Weasler";#N/A,#N/A,TRUE,"Return Analysis";#N/A,#N/A,TRUE,"NDS Return";#N/A,#N/A,TRUE,"NDS";#N/A,#N/A,TRUE,"Stronghaven";#N/A,#N/A,TRUE,"Connor";#N/A,#N/A,TRUE,"HWC";#N/A,#N/A,TRUE,"Temple";#N/A,#N/A,TRUE,"Fund III Graph";#N/A,#N/A,TRUE,"Fd III Cap. Position ";#N/A,#N/A,TRUE,"Add-ons";#N/A,#N/A,TRUE,"Fd III Inv. act.";#N/A,#N/A,TRUE,"FD III Port Summ";#N/A,#N/A,TRUE,"BV Valuation III";#N/A,#N/A,TRUE,"MV Valuation III";#N/A,#N/A,TRUE,"Fund III Per.";#N/A,#N/A,TRUE,"Valuation Change III";#N/A,#N/A,TRUE,"Beacon";#N/A,#N/A,TRUE,"CII";#N/A,#N/A,TRUE,"MCA";#N/A,#N/A,TRUE,"Elm";#N/A,#N/A,TRUE,"Tharco";#N/A,#N/A,TRUE,"Tharco Write-up";#N/A,#N/A,TRUE,"Dee H";#N/A,#N/A,TRUE,"Dee H. Memo";#N/A,#N/A,TRUE,"Globe";#N/A,#N/A,TRUE,"Hunt Valve";#N/A,#N/A,TRUE,"KBA";#N/A,#N/A,TRUE,"Glassmaster";#N/A,#N/A,TRUE,"MLS";#N/A,#N/A,TRUE,"CBSA";#N/A,#N/A,TRUE,"ACE";#N/A,#N/A,TRUE,"United Central";#N/A,#N/A,TRUE,"Jakel";#N/A,#N/A,TRUE,"Lake City ";#N/A,#N/A,TRUE,"LCF Com.";#N/A,#N/A,TRUE,"Fund IV Graph";#N/A,#N/A,TRUE,"Fd IV Cap. Position  ";#N/A,#N/A,TRUE,"Fd IV Inv. act.";#N/A,#N/A,TRUE,"FD IV Portfolio Summary ";#N/A,#N/A,TRUE,"BV Valuation";#N/A,#N/A,TRUE,"Fund IV Per.";#N/A,#N/A,TRUE,"Western";#N/A,#N/A,TRUE,"Kranson";#N/A,#N/A,TRUE,"ARC";#N/A,#N/A,TRUE,"Precise";#N/A,#N/A,TRUE,"WNA"}</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 localSheetId="0"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wrn.A."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wrn.aaa." localSheetId="0" hidden="1">{#N/A,#N/A,FALSE,"Sheet1";#N/A,#N/A,FALSE,"Sheet1";#N/A,#N/A,FALSE,"Sheet1"}</definedName>
    <definedName name="wrn.aaa." hidden="1">{#N/A,#N/A,FALSE,"Sheet1";#N/A,#N/A,FALSE,"Sheet1";#N/A,#N/A,FALSE,"Sheet1"}</definedName>
    <definedName name="wrn.Accr_Dil." localSheetId="0" hidden="1">{#N/A,#N/A,FALSE,"Debt Accr";#N/A,#N/A,FALSE,"Stock Accr";#N/A,#N/A,FALSE,"Debt Stock Accr"}</definedName>
    <definedName name="wrn.Accr_Dil." hidden="1">{#N/A,#N/A,FALSE,"Debt Accr";#N/A,#N/A,FALSE,"Stock Accr";#N/A,#N/A,FALSE,"Debt Stock Accr"}</definedName>
    <definedName name="wrn.Accretion." localSheetId="0" hidden="1">{"Accretion",#N/A,FALSE,"Assum"}</definedName>
    <definedName name="wrn.Accretion." hidden="1">{"Accretion",#N/A,FALSE,"Assum"}</definedName>
    <definedName name="wrn.ACCRUE._.PAYROLL." localSheetId="0" hidden="1">{"HK PR",#N/A,FALSE,"HK";"SUMMARY",#N/A,FALSE,"PAYROLL";"SUMMARY",#N/A,FALSE,"PAYROLL";"HK PR",#N/A,FALSE,"HK"}</definedName>
    <definedName name="wrn.ACCRUE._.PAYROLL." hidden="1">{"HK PR",#N/A,FALSE,"HK";"SUMMARY",#N/A,FALSE,"PAYROLL";"SUMMARY",#N/A,FALSE,"PAYROLL";"HK PR",#N/A,FALSE,"HK"}</definedName>
    <definedName name="wrn.Acq._.Model." localSheetId="0" hidden="1">{"RTN",#N/A,FALSE,"RTN";"Inc Stmt",#N/A,FALSE,"Inc Stmt";"Stats",#N/A,FALSE,"Stats";"Rnds",#N/A,FALSE,"Rnds";"Capx",#N/A,FALSE,"CapX";"Dues",#N/A,FALSE,"Dues";"Hist",#N/A,FALSE,"Hist";"Rev1",#N/A,FALSE,"Rev";"Rev2",#N/A,FALSE,"Rev";"Exp",#N/A,FALSE,"Exp";"Rounds",#N/A,FALSE,"Rounds";"Cap Imp",#N/A,FALSE,"Cap Imp"}</definedName>
    <definedName name="wrn.Acq._.Model." hidden="1">{"RTN",#N/A,FALSE,"RTN";"Inc Stmt",#N/A,FALSE,"Inc Stmt";"Stats",#N/A,FALSE,"Stats";"Rnds",#N/A,FALSE,"Rnds";"Capx",#N/A,FALSE,"CapX";"Dues",#N/A,FALSE,"Dues";"Hist",#N/A,FALSE,"Hist";"Rev1",#N/A,FALSE,"Rev";"Rev2",#N/A,FALSE,"Rev";"Exp",#N/A,FALSE,"Exp";"Rounds",#N/A,FALSE,"Rounds";"Cap Imp",#N/A,FALSE,"Cap Imp"}</definedName>
    <definedName name="wrn.Acquisition._.Model." localSheetId="0" hidden="1">{"Return",#N/A,FALSE,"RTN";"Inc Stmt",#N/A,FALSE,"Inc Stmt";"Stats",#N/A,FALSE,"Stats";"Rnds",#N/A,FALSE,"Rnds";"Dues",#N/A,FALSE,"Dues";"Capx",#N/A,FALSE,"CapX";"History",#N/A,FALSE,"Hist";"Rev",#N/A,FALSE,"Rev";"Expenses",#N/A,FALSE,"Exp";"Rounds",#N/A,FALSE,"Rounds";"Capex",#N/A,FALSE,"Capex"}</definedName>
    <definedName name="wrn.Acquisition._.Model." hidden="1">{"Return",#N/A,FALSE,"RTN";"Inc Stmt",#N/A,FALSE,"Inc Stmt";"Stats",#N/A,FALSE,"Stats";"Rnds",#N/A,FALSE,"Rnds";"Dues",#N/A,FALSE,"Dues";"Capx",#N/A,FALSE,"CapX";"History",#N/A,FALSE,"Hist";"Rev",#N/A,FALSE,"Rev";"Expenses",#N/A,FALSE,"Exp";"Rounds",#N/A,FALSE,"Rounds";"Capex",#N/A,FALSE,"Capex"}</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 localSheetId="0" hidden="1">{#N/A,#N/A,FALSE,"Index";#N/A,#N/A,FALSE,"inc stmt ";#N/A,#N/A,FALSE,"sumry ytd";#N/A,#N/A,FALSE,"sumry mon";#N/A,#N/A,FALSE,"accruals";#N/A,#N/A,FALSE,"prodsvc";#N/A,#N/A,FALSE,"CVA";#N/A,#N/A,FALSE,"balsheet";#N/A,#N/A,FALSE,"Cflow short";#N/A,#N/A,FALSE,"Cflow long"}</definedName>
    <definedName name="wrn.ALL." hidden="1">{#N/A,#N/A,FALSE,"Index";#N/A,#N/A,FALSE,"inc stmt ";#N/A,#N/A,FALSE,"sumry ytd";#N/A,#N/A,FALSE,"sumry mon";#N/A,#N/A,FALSE,"accruals";#N/A,#N/A,FALSE,"prodsvc";#N/A,#N/A,FALSE,"CVA";#N/A,#N/A,FALSE,"balsheet";#N/A,#N/A,FALSE,"Cflow short";#N/A,#N/A,FALSE,"Cflow long"}</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0" hidden="1">{#N/A,#N/A,FALSE,"puboff";#N/A,#N/A,FALSE,"financials";#N/A,#N/A,FALSE,"valuation";#N/A,#N/A,FALSE,"split"}</definedName>
    <definedName name="wrn.ALL._.PAGES." hidden="1">{#N/A,#N/A,FALSE,"puboff";#N/A,#N/A,FALSE,"financials";#N/A,#N/A,FALSE,"valuation";#N/A,#N/A,FALSE,"split"}</definedName>
    <definedName name="wrn.All._.Schedules." localSheetId="0" hidden="1">{#N/A,#N/A,FALSE,"CF Consolidated 2";#N/A,#N/A,FALSE,"Retail Assump";#N/A,#N/A,FALSE,"CF Retail";#N/A,#N/A,FALSE,"Garage Assumpt 1";#N/A,#N/A,FALSE,"Garage Op Proj";#N/A,#N/A,FALSE,"Hist I&amp;E";#N/A,#N/A,FALSE,"Rent Roll";#N/A,#N/A,FALSE,"RE Taxes";#N/A,#N/A,FALSE,"CAM - BH";#N/A,#N/A,FALSE,"Comm.Condo CAM"}</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Stock_10_12_14." localSheetId="0" hidden="1">{"Has Gets","$10, All Stock, Purchase",FALSE,"Has Gets";"Has Gets","$10, All Stock, Pooling",FALSE,"Has Gets";"Has Gets","$12, All Stock, Purchase",FALSE,"Has Gets";"Has Gets","$12, All Stock, Pooling",FALSE,"Has Gets";"Has Gets","$14, All Stock, Purchase",FALSE,"Has Gets";"Has Gets","$14, All Stock, Pooling",FALSE,"Has Gets"}</definedName>
    <definedName name="wrn.All._.Stock_10_12_14." hidden="1">{"Has Gets","$10, All Stock, Purchase",FALSE,"Has Gets";"Has Gets","$10, All Stock, Pooling",FALSE,"Has Gets";"Has Gets","$12, All Stock, Purchase",FALSE,"Has Gets";"Has Gets","$12, All Stock, Pooling",FALSE,"Has Gets";"Has Gets","$14, All Stock, Purchase",FALSE,"Has Gets";"Has Gets","$14, All Stock, Pooling",FALSE,"Has Gets"}</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e." localSheetId="0" hidden="1">{#N/A,#N/A,TRUE,"Budget Summary";#N/A,#N/A,TRUE,"Budget_illustration";#N/A,#N/A,TRUE,"Budget_comparison";#N/A,#N/A,TRUE,"Budget_Strategy";#N/A,#N/A,TRUE,"SBU Summary"}</definedName>
    <definedName name="wrn.alle." hidden="1">{#N/A,#N/A,TRUE,"Budget Summary";#N/A,#N/A,TRUE,"Budget_illustration";#N/A,#N/A,TRUE,"Budget_comparison";#N/A,#N/A,TRUE,"Budget_Strategy";#N/A,#N/A,TRUE,"SBU Summary"}</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nnualRentRoll." localSheetId="0" hidden="1">{"AnnualRentRoll",#N/A,FALSE,"RentRoll"}</definedName>
    <definedName name="wrn.AnnualRentRoll." hidden="1">{"AnnualRentRoll",#N/A,FALSE,"RentRoll"}</definedName>
    <definedName name="wrn.Assumptions." localSheetId="0" hidden="1">{"Assumptions",#N/A,FALSE,"Assum"}</definedName>
    <definedName name="wrn.Assumptions." hidden="1">{"Assumptions",#N/A,FALSE,"Assum"}</definedName>
    <definedName name="wrn.balance._.sheet." localSheetId="0" hidden="1">{"bs",#N/A,FALSE,"SCF"}</definedName>
    <definedName name="wrn.balance._.sheet." hidden="1">{"bs",#N/A,FALSE,"SCF"}</definedName>
    <definedName name="wrn.BAOCAO." localSheetId="0" hidden="1">{#N/A,#N/A,FALSE,"sum";#N/A,#N/A,FALSE,"MARTV";#N/A,#N/A,FALSE,"APRTV"}</definedName>
    <definedName name="wrn.BAOCAO." hidden="1">{#N/A,#N/A,FALSE,"sum";#N/A,#N/A,FALSE,"MARTV";#N/A,#N/A,FALSE,"APRTV"}</definedName>
    <definedName name="wrn.Basic." localSheetId="0" hidden="1">{#N/A,#N/A,FALSE,"Cover";#N/A,#N/A,FALSE,"Assumptions";#N/A,#N/A,FALSE,"Acquirer";#N/A,#N/A,FALSE,"Target";#N/A,#N/A,FALSE,"Income Statement";#N/A,#N/A,FALSE,"Summary Tables"}</definedName>
    <definedName name="wrn.Basic." hidden="1">{#N/A,#N/A,FALSE,"Cover";#N/A,#N/A,FALSE,"Assumptions";#N/A,#N/A,FALSE,"Acquirer";#N/A,#N/A,FALSE,"Target";#N/A,#N/A,FALSE,"Income Statement";#N/A,#N/A,FALSE,"Summary Tables"}</definedName>
    <definedName name="wrn.Basic._.Report." localSheetId="0"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lackWhite." localSheetId="0" hidden="1">{#N/A,#N/A,FALSE,"NNN sum";#N/A,#N/A,FALSE,"10-yr Opt. A Sum";#N/A,#N/A,FALSE,"10-yr Opt A Other Costs";#N/A,#N/A,FALSE,"Purchase Sum";#N/A,#N/A,FALSE,"Purchase Other Costs"}</definedName>
    <definedName name="wrn.BlackWhite." hidden="1">{#N/A,#N/A,FALSE,"NNN sum";#N/A,#N/A,FALSE,"10-yr Opt. A Sum";#N/A,#N/A,FALSE,"10-yr Opt A Other Costs";#N/A,#N/A,FALSE,"Purchase Sum";#N/A,#N/A,FALSE,"Purchase Other Costs"}</definedName>
    <definedName name="wrn.BlackWhite5" localSheetId="0" hidden="1">{#N/A,#N/A,FALSE,"NNN sum";#N/A,#N/A,FALSE,"10-yr Opt. A Sum";#N/A,#N/A,FALSE,"10-yr Opt A Other Costs";#N/A,#N/A,FALSE,"Purchase Sum";#N/A,#N/A,FALSE,"Purchase Other Costs"}</definedName>
    <definedName name="wrn.BlackWhite5" hidden="1">{#N/A,#N/A,FALSE,"NNN sum";#N/A,#N/A,FALSE,"10-yr Opt. A Sum";#N/A,#N/A,FALSE,"10-yr Opt A Other Costs";#N/A,#N/A,FALSE,"Purchase Sum";#N/A,#N/A,FALSE,"Purchase Other Costs"}</definedName>
    <definedName name="wrn.BM." localSheetId="0" hidden="1">{#N/A,#N/A,FALSE,"CCTV"}</definedName>
    <definedName name="wrn.BM." hidden="1">{#N/A,#N/A,FALSE,"CCTV"}</definedName>
    <definedName name="wrn.Bonds." localSheetId="0" hidden="1">{#N/A,#N/A,FALSE,"Bonds - Consol";#N/A,#N/A,FALSE,"Bonds - Lakes";#N/A,#N/A,FALSE,"Bonds - Chabot";#N/A,#N/A,FALSE,"Bonds - Diablo"}</definedName>
    <definedName name="wrn.Bonds." hidden="1">{#N/A,#N/A,FALSE,"Bonds - Consol";#N/A,#N/A,FALSE,"Bonds - Lakes";#N/A,#N/A,FALSE,"Bonds - Chabot";#N/A,#N/A,FALSE,"Bonds - Diablo"}</definedName>
    <definedName name="wrn.BSAnnualModel." localSheetId="0" hidden="1">{"BSAnnualModel",#N/A,FALSE,"BS"}</definedName>
    <definedName name="wrn.BSAnnualModel." hidden="1">{"BSAnnualModel",#N/A,FALSE,"BS"}</definedName>
    <definedName name="wrn.budget._.forms." localSheetId="0" hidden="1">{#N/A,#N/A,FALSE,"Form no. 1";#N/A,#N/A,FALSE,"Form no. 2";#N/A,#N/A,FALSE,"Form no. 3";#N/A,#N/A,FALSE,"Form no. 4";#N/A,#N/A,FALSE,"form no. 5";#N/A,#N/A,FALSE,"Form no. 6A";#N/A,#N/A,FALSE,"From no. 6B";#N/A,#N/A,FALSE,"Form no. 6C";#N/A,#N/A,FALSE,"Form no. 7";#N/A,#N/A,FALSE,"Form no 8";#N/A,#N/A,FALSE,"Form no. 9";#N/A,#N/A,FALSE,"Form no. 10";#N/A,#N/A,FALSE,"Form no. 11"}</definedName>
    <definedName name="wrn.budget._.forms." hidden="1">{#N/A,#N/A,FALSE,"Form no. 1";#N/A,#N/A,FALSE,"Form no. 2";#N/A,#N/A,FALSE,"Form no. 3";#N/A,#N/A,FALSE,"Form no. 4";#N/A,#N/A,FALSE,"form no. 5";#N/A,#N/A,FALSE,"Form no. 6A";#N/A,#N/A,FALSE,"From no. 6B";#N/A,#N/A,FALSE,"Form no. 6C";#N/A,#N/A,FALSE,"Form no. 7";#N/A,#N/A,FALSE,"Form no 8";#N/A,#N/A,FALSE,"Form no. 9";#N/A,#N/A,FALSE,"Form no. 10";#N/A,#N/A,FALSE,"Form no. 11"}</definedName>
    <definedName name="wrn.bullshit1." localSheetId="0" hidden="1">{#N/A,#N/A,FALSE,"Sheet1";#N/A,#N/A,FALSE,"Summary";#N/A,#N/A,FALSE,"proj1";#N/A,#N/A,FALSE,"proj2"}</definedName>
    <definedName name="wrn.bullshit1." hidden="1">{#N/A,#N/A,FALSE,"Sheet1";#N/A,#N/A,FALSE,"Summary";#N/A,#N/A,FALSE,"proj1";#N/A,#N/A,FALSE,"proj2"}</definedName>
    <definedName name="wrn.C1000BAS." localSheetId="0" hidden="1">{#N/A,"BRÅNEMARK",FALSE,"C1000BAS";#N/A,"PROCERA",FALSE,"C1000BAS"}</definedName>
    <definedName name="wrn.C1000BAS." hidden="1">{#N/A,"BRÅNEMARK",FALSE,"C1000BAS";#N/A,"PROCERA",FALSE,"C1000BAS"}</definedName>
    <definedName name="wrn.C1000BAS._1" localSheetId="0" hidden="1">{#N/A,"BRÅNEMARK",FALSE,"C1000BAS";#N/A,"PROCERA",FALSE,"C1000BAS"}</definedName>
    <definedName name="wrn.C1000BAS._1" hidden="1">{#N/A,"BRÅNEMARK",FALSE,"C1000BAS";#N/A,"PROCERA",FALSE,"C1000BAS"}</definedName>
    <definedName name="wrn.Capex." localSheetId="0" hidden="1">{#N/A,#N/A,TRUE,"Capex Summ";#N/A,#N/A,TRUE,"Essential Works.tw";#N/A,#N/A,TRUE,"Desirable Works.tw";#N/A,#N/A,TRUE,"Essential Works.rt";#N/A,#N/A,TRUE,"Desirable Works.rt";#N/A,#N/A,TRUE,"Mthly";#N/A,#N/A,TRUE,"Essential Works.ht";#N/A,#N/A,TRUE,"Desirable Works.ht";#N/A,#N/A,TRUE,"Incentives"}</definedName>
    <definedName name="wrn.Capex." hidden="1">{#N/A,#N/A,TRUE,"Capex Summ";#N/A,#N/A,TRUE,"Essential Works.tw";#N/A,#N/A,TRUE,"Desirable Works.tw";#N/A,#N/A,TRUE,"Essential Works.rt";#N/A,#N/A,TRUE,"Desirable Works.rt";#N/A,#N/A,TRUE,"Mthly";#N/A,#N/A,TRUE,"Essential Works.ht";#N/A,#N/A,TRUE,"Desirable Works.ht";#N/A,#N/A,TRUE,"Incentives"}</definedName>
    <definedName name="wrn.Capex._1" localSheetId="0" hidden="1">{#N/A,#N/A,TRUE,"Capex Summ";#N/A,#N/A,TRUE,"Essential Works.tw";#N/A,#N/A,TRUE,"Desirable Works.tw";#N/A,#N/A,TRUE,"Essential Works.rt";#N/A,#N/A,TRUE,"Desirable Works.rt";#N/A,#N/A,TRUE,"Mthly";#N/A,#N/A,TRUE,"Essential Works.ht";#N/A,#N/A,TRUE,"Desirable Works.ht";#N/A,#N/A,TRUE,"Incentives"}</definedName>
    <definedName name="wrn.Capex._1" hidden="1">{#N/A,#N/A,TRUE,"Capex Summ";#N/A,#N/A,TRUE,"Essential Works.tw";#N/A,#N/A,TRUE,"Desirable Works.tw";#N/A,#N/A,TRUE,"Essential Works.rt";#N/A,#N/A,TRUE,"Desirable Works.rt";#N/A,#N/A,TRUE,"Mthly";#N/A,#N/A,TRUE,"Essential Works.ht";#N/A,#N/A,TRUE,"Desirable Works.ht";#N/A,#N/A,TRUE,"Incentives"}</definedName>
    <definedName name="wrn.Capx." localSheetId="0" hidden="1">{"Capx/exp",#N/A,FALSE,"CapX"}</definedName>
    <definedName name="wrn.Capx." hidden="1">{"Capx/exp",#N/A,FALSE,"CapX"}</definedName>
    <definedName name="wrn.Cash_Proj." localSheetId="0" hidden="1">{"CashProj",#N/A,FALSE,"WIP Report"}</definedName>
    <definedName name="wrn.Cash_Proj." hidden="1">{"CashProj",#N/A,FALSE,"WIP Report"}</definedName>
    <definedName name="wrn.Cash._.Flow._.and._.Matrix." localSheetId="0" hidden="1">{#N/A,#N/A,FALSE,"Matrix";#N/A,#N/A,FALSE,"Cash Flow";#N/A,#N/A,FALSE,"10 Year Cost Analysis"}</definedName>
    <definedName name="wrn.Cash._.Flow._.and._.Matrix." hidden="1">{#N/A,#N/A,FALSE,"Matrix";#N/A,#N/A,FALSE,"Cash Flow";#N/A,#N/A,FALSE,"10 Year Cost Analysis"}</definedName>
    <definedName name="wrn.CASH._.FLOWS._.ONLY." localSheetId="0" hidden="1">{#N/A,#N/A,FALSE,"Assumptions";#N/A,#N/A,FALSE,"Consol CF";#N/A,#N/A,FALSE,"Hacienda CF";#N/A,#N/A,FALSE,"Chabot CF";#N/A,#N/A,FALSE,"Diablo CF"}</definedName>
    <definedName name="wrn.CASH._.FLOWS._.ONLY." hidden="1">{#N/A,#N/A,FALSE,"Assumptions";#N/A,#N/A,FALSE,"Consol CF";#N/A,#N/A,FALSE,"Hacienda CF";#N/A,#N/A,FALSE,"Chabot CF";#N/A,#N/A,FALSE,"Diablo CF"}</definedName>
    <definedName name="wrn.CDA._.Plan._.Page." localSheetId="0" hidden="1">{#N/A,#N/A,FALSE,"CDA Plan"}</definedName>
    <definedName name="wrn.CDA._.Plan._.Page." hidden="1">{#N/A,#N/A,FALSE,"CDA Plan"}</definedName>
    <definedName name="wrn.CF._.Print." localSheetId="0"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SModel." localSheetId="0" hidden="1">{"CFSModel",#N/A,FALSE,"CFS"}</definedName>
    <definedName name="wrn.CFSModel." hidden="1">{"CFSModel",#N/A,FALSE,"CFS"}</definedName>
    <definedName name="wrn.chi._.tiÆt." localSheetId="0" hidden="1">{#N/A,#N/A,FALSE,"Chi tiÆt"}</definedName>
    <definedName name="wrn.chi._.tiÆt." hidden="1">{#N/A,#N/A,FALSE,"Chi tiÆt"}</definedName>
    <definedName name="wrn.chi._.tiÆt._1" localSheetId="0" hidden="1">{#N/A,#N/A,FALSE,"Chi tiÆt"}</definedName>
    <definedName name="wrn.chi._.tiÆt._1" hidden="1">{#N/A,#N/A,FALSE,"Chi tiÆt"}</definedName>
    <definedName name="wrn.chi._.tiÆt._1_1" localSheetId="0" hidden="1">{#N/A,#N/A,FALSE,"Chi tiÆt"}</definedName>
    <definedName name="wrn.chi._.tiÆt._1_1" hidden="1">{#N/A,#N/A,FALSE,"Chi tiÆt"}</definedName>
    <definedName name="wrn.chi._.tiÆt._1_1_1" localSheetId="0" hidden="1">{#N/A,#N/A,FALSE,"Chi tiÆt"}</definedName>
    <definedName name="wrn.chi._.tiÆt._1_1_1" hidden="1">{#N/A,#N/A,FALSE,"Chi tiÆt"}</definedName>
    <definedName name="wrn.chi._.tiÆt._1_1_2" localSheetId="0" hidden="1">{#N/A,#N/A,FALSE,"Chi tiÆt"}</definedName>
    <definedName name="wrn.chi._.tiÆt._1_1_2" hidden="1">{#N/A,#N/A,FALSE,"Chi tiÆt"}</definedName>
    <definedName name="wrn.chi._.tiÆt._1_2" localSheetId="0" hidden="1">{#N/A,#N/A,FALSE,"Chi tiÆt"}</definedName>
    <definedName name="wrn.chi._.tiÆt._1_2" hidden="1">{#N/A,#N/A,FALSE,"Chi tiÆt"}</definedName>
    <definedName name="wrn.chi._.tiÆt._1_3" localSheetId="0" hidden="1">{#N/A,#N/A,FALSE,"Chi tiÆt"}</definedName>
    <definedName name="wrn.chi._.tiÆt._1_3" hidden="1">{#N/A,#N/A,FALSE,"Chi tiÆt"}</definedName>
    <definedName name="wrn.chi._.tiÆt._2" localSheetId="0" hidden="1">{#N/A,#N/A,FALSE,"Chi tiÆt"}</definedName>
    <definedName name="wrn.chi._.tiÆt._2" hidden="1">{#N/A,#N/A,FALSE,"Chi tiÆt"}</definedName>
    <definedName name="wrn.chi._.tiÆt._2_1" localSheetId="0" hidden="1">{#N/A,#N/A,FALSE,"Chi tiÆt"}</definedName>
    <definedName name="wrn.chi._.tiÆt._2_1" hidden="1">{#N/A,#N/A,FALSE,"Chi tiÆt"}</definedName>
    <definedName name="wrn.chi._.tiÆt._2_2" localSheetId="0" hidden="1">{#N/A,#N/A,FALSE,"Chi tiÆt"}</definedName>
    <definedName name="wrn.chi._.tiÆt._2_2" hidden="1">{#N/A,#N/A,FALSE,"Chi tiÆt"}</definedName>
    <definedName name="wrn.chi._.tiÆt._3" localSheetId="0" hidden="1">{#N/A,#N/A,FALSE,"Chi tiÆt"}</definedName>
    <definedName name="wrn.chi._.tiÆt._3" hidden="1">{#N/A,#N/A,FALSE,"Chi tiÆt"}</definedName>
    <definedName name="wrn.chi._.tiÆt._4" localSheetId="0" hidden="1">{#N/A,#N/A,FALSE,"Chi tiÆt"}</definedName>
    <definedName name="wrn.chi._.tiÆt._4" hidden="1">{#N/A,#N/A,FALSE,"Chi tiÆt"}</definedName>
    <definedName name="wrn.clientcopy." localSheetId="0"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MPCO." localSheetId="0" hidden="1">{"Page1",#N/A,FALSE,"CompCo";"Page2",#N/A,FALSE,"CompCo"}</definedName>
    <definedName name="wrn.COMPCO." hidden="1">{"Page1",#N/A,FALSE,"CompCo";"Page2",#N/A,FALSE,"CompCo"}</definedName>
    <definedName name="wrn.Complete._.Report." localSheetId="0"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ng." localSheetId="0" hidden="1">{#N/A,#N/A,FALSE,"Sheet1"}</definedName>
    <definedName name="wrn.cong." hidden="1">{#N/A,#N/A,FALSE,"Sheet1"}</definedName>
    <definedName name="wrn.COSA._.FS._.국문." localSheetId="0"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TMODEL." localSheetId="0" hidden="1">{#N/A,#N/A,TRUE,"Main";#N/A,#N/A,TRUE,"Vehicle Costs";#N/A,#N/A,TRUE,"IT Hardware";#N/A,#N/A,TRUE,"Financial";#N/A,#N/A,TRUE,"Cost Break-down"}</definedName>
    <definedName name="wrn.COSTMODEL." hidden="1">{#N/A,#N/A,TRUE,"Main";#N/A,#N/A,TRUE,"Vehicle Costs";#N/A,#N/A,TRUE,"IT Hardware";#N/A,#N/A,TRUE,"Financial";#N/A,#N/A,TRUE,"Cost Break-down"}</definedName>
    <definedName name="wrn.data." localSheetId="0" hidden="1">{"data",#N/A,FALSE,"INPUT"}</definedName>
    <definedName name="wrn.data." hidden="1">{"data",#N/A,FALSE,"INPUT"}</definedName>
    <definedName name="wrn.data5" localSheetId="0" hidden="1">{"data",#N/A,FALSE,"INPUT"}</definedName>
    <definedName name="wrn.data5" hidden="1">{"data",#N/A,FALSE,"INPUT"}</definedName>
    <definedName name="wrn.dcf." localSheetId="0"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1" localSheetId="0" hidden="1">{"mgmt forecast",#N/A,FALSE,"Mgmt Forecast";"dcf table",#N/A,FALSE,"Mgmt Forecast";"sensitivity",#N/A,FALSE,"Mgmt Forecast";"table inputs",#N/A,FALSE,"Mgmt Forecast";"calculations",#N/A,FALSE,"Mgmt Forecast"}</definedName>
    <definedName name="wrn.dcf._1" hidden="1">{"mgmt forecast",#N/A,FALSE,"Mgmt Forecast";"dcf table",#N/A,FALSE,"Mgmt Forecast";"sensitivity",#N/A,FALSE,"Mgmt Forecast";"table inputs",#N/A,FALSE,"Mgmt Forecast";"calculations",#N/A,FALSE,"Mgmt Forecast"}</definedName>
    <definedName name="wrn.dcf._1_1" localSheetId="0" hidden="1">{"mgmt forecast",#N/A,FALSE,"Mgmt Forecast";"dcf table",#N/A,FALSE,"Mgmt Forecast";"sensitivity",#N/A,FALSE,"Mgmt Forecast";"table inputs",#N/A,FALSE,"Mgmt Forecast";"calculations",#N/A,FALSE,"Mgmt Forecast"}</definedName>
    <definedName name="wrn.dcf._1_1" hidden="1">{"mgmt forecast",#N/A,FALSE,"Mgmt Forecast";"dcf table",#N/A,FALSE,"Mgmt Forecast";"sensitivity",#N/A,FALSE,"Mgmt Forecast";"table inputs",#N/A,FALSE,"Mgmt Forecast";"calculations",#N/A,FALSE,"Mgmt Forecast"}</definedName>
    <definedName name="wrn.dcf._1_2" localSheetId="0" hidden="1">{"mgmt forecast",#N/A,FALSE,"Mgmt Forecast";"dcf table",#N/A,FALSE,"Mgmt Forecast";"sensitivity",#N/A,FALSE,"Mgmt Forecast";"table inputs",#N/A,FALSE,"Mgmt Forecast";"calculations",#N/A,FALSE,"Mgmt Forecast"}</definedName>
    <definedName name="wrn.dcf._1_2" hidden="1">{"mgmt forecast",#N/A,FALSE,"Mgmt Forecast";"dcf table",#N/A,FALSE,"Mgmt Forecast";"sensitivity",#N/A,FALSE,"Mgmt Forecast";"table inputs",#N/A,FALSE,"Mgmt Forecast";"calculations",#N/A,FALSE,"Mgmt Forecast"}</definedName>
    <definedName name="wrn.dcf._2" localSheetId="0" hidden="1">{"mgmt forecast",#N/A,FALSE,"Mgmt Forecast";"dcf table",#N/A,FALSE,"Mgmt Forecast";"sensitivity",#N/A,FALSE,"Mgmt Forecast";"table inputs",#N/A,FALSE,"Mgmt Forecast";"calculations",#N/A,FALSE,"Mgmt Forecast"}</definedName>
    <definedName name="wrn.dcf._2" hidden="1">{"mgmt forecast",#N/A,FALSE,"Mgmt Forecast";"dcf table",#N/A,FALSE,"Mgmt Forecast";"sensitivity",#N/A,FALSE,"Mgmt Forecast";"table inputs",#N/A,FALSE,"Mgmt Forecast";"calculations",#N/A,FALSE,"Mgmt Forecast"}</definedName>
    <definedName name="wrn.dcf._3" localSheetId="0" hidden="1">{"mgmt forecast",#N/A,FALSE,"Mgmt Forecast";"dcf table",#N/A,FALSE,"Mgmt Forecast";"sensitivity",#N/A,FALSE,"Mgmt Forecast";"table inputs",#N/A,FALSE,"Mgmt Forecast";"calculations",#N/A,FALSE,"Mgmt Forecast"}</definedName>
    <definedName name="wrn.dcf._3" hidden="1">{"mgmt forecast",#N/A,FALSE,"Mgmt Forecast";"dcf table",#N/A,FALSE,"Mgmt Forecast";"sensitivity",#N/A,FALSE,"Mgmt Forecast";"table inputs",#N/A,FALSE,"Mgmt Forecast";"calculations",#N/A,FALSE,"Mgmt Forecast"}</definedName>
    <definedName name="wrn.detail." localSheetId="0" hidden="1">{"detail1",#N/A,FALSE,"Sheet1";"detail2",#N/A,FALSE,"Sheet1";"detail3",#N/A,FALSE,"Sheet1";"detail4",#N/A,FALSE,"Sheet1";"detail5",#N/A,FALSE,"Sheet1";"detail6",#N/A,FALSE,"Sheet1";"detail7",#N/A,FALSE,"Sheet1";"detail8",#N/A,FALSE,"Sheet1";"detail9",#N/A,FALSE,"Sheet1"}</definedName>
    <definedName name="wrn.detail." hidden="1">{"detail1",#N/A,FALSE,"Sheet1";"detail2",#N/A,FALSE,"Sheet1";"detail3",#N/A,FALSE,"Sheet1";"detail4",#N/A,FALSE,"Sheet1";"detail5",#N/A,FALSE,"Sheet1";"detail6",#N/A,FALSE,"Sheet1";"detail7",#N/A,FALSE,"Sheet1";"detail8",#N/A,FALSE,"Sheet1";"detail9",#N/A,FALSE,"Sheet1"}</definedName>
    <definedName name="wrn.Development._.Budget." localSheetId="0" hidden="1">{"Year 1",#N/A,FALSE,"Budget";"Year 2",#N/A,FALSE,"Budget";"Year 3",#N/A,FALSE,"Budget";"Year 4",#N/A,FALSE,"Budget"}</definedName>
    <definedName name="wrn.Development._.Budget." hidden="1">{"Year 1",#N/A,FALSE,"Budget";"Year 2",#N/A,FALSE,"Budget";"Year 3",#N/A,FALSE,"Budget";"Year 4",#N/A,FALSE,"Budget"}</definedName>
    <definedName name="wrn.Development._.Hours." localSheetId="0" hidden="1">{#N/A,#N/A,FALSE,"July 95";#N/A,#N/A,FALSE,"Aug 95";#N/A,#N/A,FALSE,"Sep 95";#N/A,#N/A,FALSE,"October 95"}</definedName>
    <definedName name="wrn.Development._.Hours." hidden="1">{#N/A,#N/A,FALSE,"July 95";#N/A,#N/A,FALSE,"Aug 95";#N/A,#N/A,FALSE,"Sep 95";#N/A,#N/A,FALSE,"October 95"}</definedName>
    <definedName name="wrn.Earnings._.Model." localSheetId="0"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ntire._.Model." localSheetId="0" hidden="1">{"Clothing PL",#N/A,FALSE,"H1H2";"Food PL",#N/A,FALSE,"H1H2";"Group PL",#N/A,FALSE,"H1H2";"Home Furnishings PL",#N/A,FALSE,"H1H2";"LFL assumptions",#N/A,FALSE,"H1H2";"Sales by division",#N/A,FALSE,"H1H2";"UK Retail PL",#N/A,FALSE,"H1H2"}</definedName>
    <definedName name="wrn.Entire._.Model." hidden="1">{"Clothing PL",#N/A,FALSE,"H1H2";"Food PL",#N/A,FALSE,"H1H2";"Group PL",#N/A,FALSE,"H1H2";"Home Furnishings PL",#N/A,FALSE,"H1H2";"LFL assumptions",#N/A,FALSE,"H1H2";"Sales by division",#N/A,FALSE,"H1H2";"UK Retail PL",#N/A,FALSE,"H1H2"}</definedName>
    <definedName name="wrn.Entire._.Package." localSheetId="0" hidden="1">{"Summary",#N/A,FALSE,"Assumptions";"Development 1 2",#N/A,FALSE,"Budget";"Operating Income",#N/A,FALSE,"Budget"}</definedName>
    <definedName name="wrn.Entire._.Package." hidden="1">{"Summary",#N/A,FALSE,"Assumptions";"Development 1 2",#N/A,FALSE,"Budget";"Operating Income",#N/A,FALSE,"Budget"}</definedName>
    <definedName name="wrn.Everything." localSheetId="0"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_Cover." localSheetId="0" hidden="1">{#N/A,#N/A,FALSE,"inc stmt ";#N/A,#N/A,FALSE,"sumry ytd";#N/A,#N/A,FALSE,"sumry mon";#N/A,#N/A,FALSE,"accruals";#N/A,#N/A,FALSE,"prodsvc";#N/A,#N/A,FALSE,"CVA";#N/A,#N/A,FALSE,"balsheet";#N/A,#N/A,FALSE,"Cflow short";#N/A,#N/A,FALSE,"Cflow long"}</definedName>
    <definedName name="wrn.EX_Cover." hidden="1">{#N/A,#N/A,FALSE,"inc stmt ";#N/A,#N/A,FALSE,"sumry ytd";#N/A,#N/A,FALSE,"sumry mon";#N/A,#N/A,FALSE,"accruals";#N/A,#N/A,FALSE,"prodsvc";#N/A,#N/A,FALSE,"CVA";#N/A,#N/A,FALSE,"balsheet";#N/A,#N/A,FALSE,"Cflow short";#N/A,#N/A,FALSE,"Cflow long"}</definedName>
    <definedName name="wrn.Exhibits." localSheetId="0" hidden="1">{#N/A,#N/A,FALSE,"Historical";#N/A,#N/A,FALSE,"Adjusted";#N/A,#N/A,FALSE,"CAM Alloc.";#N/A,#N/A,FALSE,"Projected CAM"}</definedName>
    <definedName name="wrn.Exhibits." hidden="1">{#N/A,#N/A,FALSE,"Historical";#N/A,#N/A,FALSE,"Adjusted";#N/A,#N/A,FALSE,"CAM Alloc.";#N/A,#N/A,FALSE,"Projected CAM"}</definedName>
    <definedName name="wrn.ExitAndSalesAssumptions." localSheetId="0" hidden="1">{#N/A,#N/A,FALSE,"ExitStratigy"}</definedName>
    <definedName name="wrn.ExitAndSalesAssumptions." hidden="1">{#N/A,#N/A,FALSE,"ExitStratigy"}</definedName>
    <definedName name="wrn.FCB." localSheetId="0" hidden="1">{"FCB_ALL",#N/A,FALSE,"FCB"}</definedName>
    <definedName name="wrn.FCB." hidden="1">{"FCB_ALL",#N/A,FALSE,"FCB"}</definedName>
    <definedName name="wrn.fcb2" localSheetId="0" hidden="1">{"FCB_ALL",#N/A,FALSE,"FCB"}</definedName>
    <definedName name="wrn.fcb2" hidden="1">{"FCB_ALL",#N/A,FALSE,"FCB"}</definedName>
    <definedName name="wrn.FDII6_01PortReview." localSheetId="0" hidden="1">{#N/A,#N/A,TRUE,"Port Summary II";#N/A,#N/A,TRUE,"BV Valuation";#N/A,#N/A,TRUE,"FV Valuation";#N/A,#N/A,TRUE,"JRI";#N/A,#N/A,TRUE,"Weasler";#N/A,#N/A,TRUE,"Stronghaven";#N/A,#N/A,TRUE,"Connor";#N/A,#N/A,TRUE,"HWC";#N/A,#N/A,TRUE,"Temple"}</definedName>
    <definedName name="wrn.FDII6_01PortReview." hidden="1">{#N/A,#N/A,TRUE,"Port Summary II";#N/A,#N/A,TRUE,"BV Valuation";#N/A,#N/A,TRUE,"FV Valuation";#N/A,#N/A,TRUE,"JRI";#N/A,#N/A,TRUE,"Weasler";#N/A,#N/A,TRUE,"Stronghaven";#N/A,#N/A,TRUE,"Connor";#N/A,#N/A,TRUE,"HWC";#N/A,#N/A,TRUE,"Temple"}</definedName>
    <definedName name="wrn.FdIII6_30_01PortRev.." localSheetId="0" hidden="1">{#N/A,#N/A,TRUE,"Beacon";#N/A,#N/A,TRUE,"CII";#N/A,#N/A,TRUE,"MCA";#N/A,#N/A,TRUE,"Elm";#N/A,#N/A,TRUE,"Tharco";#N/A,#N/A,TRUE,"Dee H";#N/A,#N/A,TRUE,"Hunt Valve";#N/A,#N/A,TRUE,"KBA";#N/A,#N/A,TRUE,"Glassmaster";#N/A,#N/A,TRUE,"MLS";#N/A,#N/A,TRUE,"CBSA";#N/A,#N/A,TRUE,"ACE";#N/A,#N/A,TRUE,"United Central";#N/A,#N/A,TRUE,"Jakel";#N/A,#N/A,TRUE,"Lake City "}</definedName>
    <definedName name="wrn.FdIII6_30_01PortRev.." hidden="1">{#N/A,#N/A,TRUE,"Beacon";#N/A,#N/A,TRUE,"CII";#N/A,#N/A,TRUE,"MCA";#N/A,#N/A,TRUE,"Elm";#N/A,#N/A,TRUE,"Tharco";#N/A,#N/A,TRUE,"Dee H";#N/A,#N/A,TRUE,"Hunt Valve";#N/A,#N/A,TRUE,"KBA";#N/A,#N/A,TRUE,"Glassmaster";#N/A,#N/A,TRUE,"MLS";#N/A,#N/A,TRUE,"CBSA";#N/A,#N/A,TRUE,"ACE";#N/A,#N/A,TRUE,"United Central";#N/A,#N/A,TRUE,"Jakel";#N/A,#N/A,TRUE,"Lake City "}</definedName>
    <definedName name="wrn.filecopy." localSheetId="0"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 localSheetId="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localSheetId="0"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 hidden="1">{#N/A,#N/A,FALSE,"Contents";#N/A,#N/A,FALSE,"Cash";#N/A,#N/A,FALSE,"Accts Rec";#N/A,#N/A,FALSE,"Prepaids &amp; Other";#N/A,#N/A,FALSE,"Property &amp; Equip";#N/A,#N/A,FALSE,"Property &amp; Equip ytd";#N/A,#N/A,FALSE,"Other Assets";#N/A,#N/A,FALSE,"AP Trade";#N/A,#N/A,FALSE,"Deferred Rev-ST";#N/A,#N/A,FALSE,"Accrued Payroll &amp; Benefits";#N/A,#N/A,FALSE,"Accrued Taxes Payable";#N/A,#N/A,FALSE,"Accounts Payable Other";#N/A,#N/A,FALSE,"Deferred Revenue";#N/A,#N/A,FALSE,"Notes Payable";#N/A,#N/A,FALSE,"Equity"}</definedName>
    <definedName name="wrn.Financial._.Statements." localSheetId="0" hidden="1">{"Consolidated Balance Sheet",#N/A,FALSE,"Sheet2";"Consolidating Balance Sheet",#N/A,FALSE,"Sheet2";"Consolidated Income Statement",#N/A,FALSE,"Sheet2";"Consolidating Income Statement",#N/A,FALSE,"Sheet2";"Statement of Stockholders equity",#N/A,FALSE,"Sheet2"}</definedName>
    <definedName name="wrn.Financial._.Statements." hidden="1">{"Consolidated Balance Sheet",#N/A,FALSE,"Sheet2";"Consolidating Balance Sheet",#N/A,FALSE,"Sheet2";"Consolidated Income Statement",#N/A,FALSE,"Sheet2";"Consolidating Income Statement",#N/A,FALSE,"Sheet2";"Statement of Stockholders equity",#N/A,FALSE,"Sheet2"}</definedName>
    <definedName name="wrn.first2." localSheetId="0" hidden="1">{#N/A,#N/A,FALSE,"sum-don";#N/A,#N/A,FALSE,"inc-don"}</definedName>
    <definedName name="wrn.first2." hidden="1">{#N/A,#N/A,FALSE,"sum-don";#N/A,#N/A,FALSE,"inc-don"}</definedName>
    <definedName name="wrn.first3." localSheetId="0" hidden="1">{#N/A,#N/A,FALSE,"Summary";#N/A,#N/A,FALSE,"proj1";#N/A,#N/A,FALSE,"proj2"}</definedName>
    <definedName name="wrn.first3." hidden="1">{#N/A,#N/A,FALSE,"Summary";#N/A,#N/A,FALSE,"proj1";#N/A,#N/A,FALSE,"proj2"}</definedName>
    <definedName name="wrn.first4." localSheetId="0" hidden="1">{#N/A,#N/A,FALSE,"Summary";#N/A,#N/A,FALSE,"proj1";#N/A,#N/A,FALSE,"proj2";#N/A,#N/A,FALSE,"DCF"}</definedName>
    <definedName name="wrn.first4." hidden="1">{#N/A,#N/A,FALSE,"Summary";#N/A,#N/A,FALSE,"proj1";#N/A,#N/A,FALSE,"proj2";#N/A,#N/A,FALSE,"DCF"}</definedName>
    <definedName name="wrn.FIXED._.ASSETS._.REGISTER." localSheetId="0" hidden="1">{#N/A,#N/A,FALSE,"F.E-register";#N/A,#N/A,FALSE,"MV-register";#N/A,#N/A,FALSE,"Off.Eq-Resister";#N/A,#N/A,FALSE,"Off.F&amp;F.resister";#N/A,#N/A,FALSE,"CPT-resister";#N/A,#N/A,FALSE,"H Equip-resister"}</definedName>
    <definedName name="wrn.FIXED._.ASSETS._.REGISTER." hidden="1">{#N/A,#N/A,FALSE,"F.E-register";#N/A,#N/A,FALSE,"MV-register";#N/A,#N/A,FALSE,"Off.Eq-Resister";#N/A,#N/A,FALSE,"Off.F&amp;F.resister";#N/A,#N/A,FALSE,"CPT-resister";#N/A,#N/A,FALSE,"H Equip-resister"}</definedName>
    <definedName name="wrn.FOschedules." localSheetId="0" hidden="1">{"FOschedule1",#N/A,FALSE,"Sheet1";"FOschedule2",#N/A,FALSE,"Sheet1";"FOschedule3",#N/A,FALSE,"Sheet1"}</definedName>
    <definedName name="wrn.FOschedules." hidden="1">{"FOschedule1",#N/A,FALSE,"Sheet1";"FOschedule2",#N/A,FALSE,"Sheet1";"FOschedule3",#N/A,FALSE,"Sheet1"}</definedName>
    <definedName name="wrn.Full." localSheetId="0" hidden="1">{#N/A,#N/A,FALSE,"JV";#N/A,#N/A,FALSE,"Source"}</definedName>
    <definedName name="wrn.Full." hidden="1">{#N/A,#N/A,FALSE,"JV";#N/A,#N/A,FALSE,"Source"}</definedName>
    <definedName name="wrn.Full._.Model." localSheetId="0" hidden="1">{"P&amp;L",#N/A,FALSE,"P&amp;LPlan";"Cashflow",#N/A,FALSE,"Cash Flow";"Bal Sht",#N/A,FALSE,"Bal Sht";"Revenue",#N/A,FALSE,"Revenue";"Capital",#N/A,FALSE,"Capital";"Assumptions",#N/A,FALSE,"Assumptions";"G&amp;A",#N/A,FALSE,"G&amp;A";"Sales",#N/A,FALSE,"Sales";"Mktg",#N/A,FALSE,"Mktg";"R&amp;D",#N/A,FALSE,"R&amp;D";"Ttl Svc Cost",#N/A,FALSE,"TotalSvcCost";"Tech Sppt",#N/A,FALSE,"Tech Support";"Consulting",#N/A,FALSE,"Consulting";"Training",#N/A,FALSE,"Training"}</definedName>
    <definedName name="wrn.Full._.Model." hidden="1">{"P&amp;L",#N/A,FALSE,"P&amp;LPlan";"Cashflow",#N/A,FALSE,"Cash Flow";"Bal Sht",#N/A,FALSE,"Bal Sht";"Revenue",#N/A,FALSE,"Revenue";"Capital",#N/A,FALSE,"Capital";"Assumptions",#N/A,FALSE,"Assumptions";"G&amp;A",#N/A,FALSE,"G&amp;A";"Sales",#N/A,FALSE,"Sales";"Mktg",#N/A,FALSE,"Mktg";"R&amp;D",#N/A,FALSE,"R&amp;D";"Ttl Svc Cost",#N/A,FALSE,"TotalSvcCost";"Tech Sppt",#N/A,FALSE,"Tech Support";"Consulting",#N/A,FALSE,"Consulting";"Training",#N/A,FALSE,"Training"}</definedName>
    <definedName name="wrn.FULL._.SET._.EXCL._.CF." localSheetId="0" hidden="1">{"Profit vs budget",#N/A,FALSE,"P&amp;L";"Profit Trend",#N/A,FALSE,"P&amp;L";#N/A,#N/A,FALSE,"Stat"}</definedName>
    <definedName name="wrn.FULL._.SET._.EXCL._.CF." hidden="1">{"Profit vs budget",#N/A,FALSE,"P&amp;L";"Profit Trend",#N/A,FALSE,"P&amp;L";#N/A,#N/A,FALSE,"Stat"}</definedName>
    <definedName name="wrn.fullreport."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wrn.fullreport."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wrn.fullreport._1" localSheetId="0"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wrn.fullreport._1" hidden="1">{#N/A,#N/A,FALSE,"530&amp;120Consol";#N/A,#N/A,FALSE,"530aplan";#N/A,#N/A,FALSE,"120aplan";#N/A,#N/A,FALSE,"mgmt report";#N/A,#N/A,FALSE,"variance";#N/A,#N/A,FALSE,"SENSITIVE 9899";#N/A,#N/A,FALSE,"Letup 530";#N/A,#N/A,FALSE,"LETUP 120";#N/A,#N/A,FALSE,"Rent Review";#N/A,#N/A,FALSE,"Option";#N/A,#N/A,FALSE,"530 capex summ";#N/A,#N/A,FALSE,"120 capex summ";#N/A,#N/A,FALSE,"mtlhy cashflow";#N/A,#N/A,FALSE,"530 Collins E&amp;D";#N/A,#N/A,FALSE,"120 King E&amp;D";#N/A,#N/A,FALSE,"House View  530std  "}</definedName>
    <definedName name="wrn.Fund._.II." localSheetId="0" hidden="1">{#N/A,#N/A,TRUE,"Fd II Bullets";#N/A,#N/A,TRUE,"FD II Portfolio Summary";#N/A,#N/A,TRUE,"BV Valuation";#N/A,#N/A,TRUE,"FV Valuation";#N/A,#N/A,TRUE,"Fd II Cap. Position ";#N/A,#N/A,TRUE,"JRI";#N/A,#N/A,TRUE,"Weasler";#N/A,#N/A,TRUE,"Weasler val";#N/A,#N/A,TRUE,"NDS ";#N/A,#N/A,TRUE,"J Chain";#N/A,#N/A,TRUE,"J Chain Val";#N/A,#N/A,TRUE,"Monona";#N/A,#N/A,TRUE,"Monona Val";#N/A,#N/A,TRUE,"Stronghaven";#N/A,#N/A,TRUE,"Connor";#N/A,#N/A,TRUE,"DSI";#N/A,#N/A,TRUE,"DSI Val";#N/A,#N/A,TRUE,"HWC";#N/A,#N/A,TRUE,"Temple";#N/A,#N/A,TRUE,"Temple Val"}</definedName>
    <definedName name="wrn.Fund._.II." hidden="1">{#N/A,#N/A,TRUE,"Fd II Bullets";#N/A,#N/A,TRUE,"FD II Portfolio Summary";#N/A,#N/A,TRUE,"BV Valuation";#N/A,#N/A,TRUE,"FV Valuation";#N/A,#N/A,TRUE,"Fd II Cap. Position ";#N/A,#N/A,TRUE,"JRI";#N/A,#N/A,TRUE,"Weasler";#N/A,#N/A,TRUE,"Weasler val";#N/A,#N/A,TRUE,"NDS ";#N/A,#N/A,TRUE,"J Chain";#N/A,#N/A,TRUE,"J Chain Val";#N/A,#N/A,TRUE,"Monona";#N/A,#N/A,TRUE,"Monona Val";#N/A,#N/A,TRUE,"Stronghaven";#N/A,#N/A,TRUE,"Connor";#N/A,#N/A,TRUE,"DSI";#N/A,#N/A,TRUE,"DSI Val";#N/A,#N/A,TRUE,"HWC";#N/A,#N/A,TRUE,"Temple";#N/A,#N/A,TRUE,"Temple Val"}</definedName>
    <definedName name="wrn.Fund._.II._.Adv._.Mtg.." localSheetId="0"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wrn.Fund._.II._.Adv._.Mtg.."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wrn.Fund._.II._.Adv.._.Brd._.June._.2000." localSheetId="0" hidden="1">{#N/A,#N/A,TRUE,"FD II Portfolio Summary";#N/A,#N/A,TRUE,"JRI";#N/A,#N/A,TRUE,"NDS";#N/A,#N/A,TRUE,"Weasler";#N/A,#N/A,TRUE,"Stronghaven";#N/A,#N/A,TRUE,"Connor";#N/A,#N/A,TRUE,"Docu";#N/A,#N/A,TRUE,"HWC";#N/A,#N/A,TRUE,"Temple"}</definedName>
    <definedName name="wrn.Fund._.II._.Adv.._.Brd._.June._.2000." hidden="1">{#N/A,#N/A,TRUE,"FD II Portfolio Summary";#N/A,#N/A,TRUE,"JRI";#N/A,#N/A,TRUE,"NDS";#N/A,#N/A,TRUE,"Weasler";#N/A,#N/A,TRUE,"Stronghaven";#N/A,#N/A,TRUE,"Connor";#N/A,#N/A,TRUE,"Docu";#N/A,#N/A,TRUE,"HWC";#N/A,#N/A,TRUE,"Temple"}</definedName>
    <definedName name="wrn.Fund._.II._.Mtg.."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Fund._.II._.Mtg.."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Fund._.III." localSheetId="0"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wrn.Fund._.III."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wrn.Fund._.III._.Adv._.Mtg.." localSheetId="0"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wrn.Fund._.III._.Adv._.Mtg.."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wrn.Fund._.III._.Adv.._.Brd.._.June._.2000." localSheetId="0"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wrn.Fund._.III._.Adv.._.Brd.._.June._.2000."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wrn.Fund._.IV._.Adv.._.Brd.._.June._.2000." localSheetId="0" hidden="1">{#N/A,#N/A,TRUE,"FD IV Portfolio Summary ";#N/A,#N/A,TRUE,"Western";#N/A,#N/A,TRUE,"Kranson";#N/A,#N/A,TRUE,"ARC";#N/A,#N/A,TRUE,"Precise";#N/A,#N/A,TRUE,"WNA"}</definedName>
    <definedName name="wrn.Fund._.IV._.Adv.._.Brd.._.June._.2000." hidden="1">{#N/A,#N/A,TRUE,"FD IV Portfolio Summary ";#N/A,#N/A,TRUE,"Western";#N/A,#N/A,TRUE,"Kranson";#N/A,#N/A,TRUE,"ARC";#N/A,#N/A,TRUE,"Precise";#N/A,#N/A,TRUE,"WNA"}</definedName>
    <definedName name="wrn.Garage." localSheetId="0" hidden="1">{#N/A,#N/A,FALSE,"Garage Assumpt 1";#N/A,#N/A,FALSE,"Garage Op Proj";#N/A,#N/A,FALSE,"Hist I&amp;E";#N/A,#N/A,FALSE,"Garage Lease"}</definedName>
    <definedName name="wrn.Garage." hidden="1">{#N/A,#N/A,FALSE,"Garage Assumpt 1";#N/A,#N/A,FALSE,"Garage Op Proj";#N/A,#N/A,FALSE,"Hist I&amp;E";#N/A,#N/A,FALSE,"Garage Lease"}</definedName>
    <definedName name="wrn.Grup" localSheetId="0" hidden="1">{"fleisch",#N/A,FALSE,"WG HK";"food",#N/A,FALSE,"WG HK";"hartwaren",#N/A,FALSE,"WG HK";"weichwaren",#N/A,FALSE,"WG HK"}</definedName>
    <definedName name="wrn.Grup" hidden="1">{"fleisch",#N/A,FALSE,"WG HK";"food",#N/A,FALSE,"WG HK";"hartwaren",#N/A,FALSE,"WG HK";"weichwaren",#N/A,FALSE,"WG HK"}</definedName>
    <definedName name="wrn.GSA._.PRINT." localSheetId="0" hidden="1">{#N/A,#N/A,FALSE,"DEV COSTS";#N/A,#N/A,FALSE,"10-YR C. F."}</definedName>
    <definedName name="wrn.GSA._.PRINT." hidden="1">{#N/A,#N/A,FALSE,"DEV COSTS";#N/A,#N/A,FALSE,"10-YR C. F."}</definedName>
    <definedName name="wrn.gsa._PRINT5" localSheetId="0" hidden="1">{#N/A,#N/A,FALSE,"DEV COSTS";#N/A,#N/A,FALSE,"10-YR C. F."}</definedName>
    <definedName name="wrn.gsa._PRINT5" hidden="1">{#N/A,#N/A,FALSE,"DEV COSTS";#N/A,#N/A,FALSE,"10-YR C. F."}</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et." localSheetId="0" hidden="1">{#N/A,#N/A,FALSE,"Title";#N/A,#N/A,FALSE,"Bal.sheet";#N/A,#N/A,FALSE,"Income";#N/A,#N/A,FALSE,"sale";#N/A,#N/A,FALSE,"cash";#N/A,#N/A,FALSE,"AR";#N/A,#N/A,FALSE,"AR-other";#N/A,#N/A,FALSE,"asset";#N/A,#N/A,FALSE,"Pre-Op";#N/A,#N/A,FALSE,"AP";#N/A,#N/A,FALSE,"Parent";#N/A,#N/A,FALSE,"Qty";#N/A,#N/A,FALSE,"COGS";#N/A,#N/A,FALSE,"GOH-Sell";#N/A,#N/A,FALSE,"Interest"}</definedName>
    <definedName name="wrn.het." hidden="1">{#N/A,#N/A,FALSE,"Title";#N/A,#N/A,FALSE,"Bal.sheet";#N/A,#N/A,FALSE,"Income";#N/A,#N/A,FALSE,"sale";#N/A,#N/A,FALSE,"cash";#N/A,#N/A,FALSE,"AR";#N/A,#N/A,FALSE,"AR-other";#N/A,#N/A,FALSE,"asset";#N/A,#N/A,FALSE,"Pre-Op";#N/A,#N/A,FALSE,"AP";#N/A,#N/A,FALSE,"Parent";#N/A,#N/A,FALSE,"Qty";#N/A,#N/A,FALSE,"COGS";#N/A,#N/A,FALSE,"GOH-Sell";#N/A,#N/A,FALSE,"Interest"}</definedName>
    <definedName name="wrn.Hist._.InE." localSheetId="0" hidden="1">{#N/A,#N/A,FALSE,"Hist I&amp;E - Consol";#N/A,#N/A,FALSE,"Hist I&amp;E - Lakes";#N/A,#N/A,FALSE,"Hist I&amp;E - Chabot";#N/A,#N/A,FALSE,"Hist I&amp;E - Diablo"}</definedName>
    <definedName name="wrn.Hist._.InE." hidden="1">{#N/A,#N/A,FALSE,"Hist I&amp;E - Consol";#N/A,#N/A,FALSE,"Hist I&amp;E - Lakes";#N/A,#N/A,FALSE,"Hist I&amp;E - Chabot";#N/A,#N/A,FALSE,"Hist I&amp;E - Diablo"}</definedName>
    <definedName name="wrn.Hist._.InE2." localSheetId="0" hidden="1">{#N/A,#N/A,FALSE,"Hist I&amp;E - #2";#N/A,#N/A,FALSE,"Hist I&amp;E - #3";#N/A,#N/A,FALSE,"Hist I&amp;E - #4";#N/A,#N/A,FALSE,"Hist I&amp;E - #5";#N/A,#N/A,FALSE,"Hist I&amp;E - #6";#N/A,#N/A,FALSE,"Hist I&amp;E - #8";#N/A,#N/A,FALSE,"Hist I&amp;E - #9";#N/A,#N/A,FALSE,"Hist I&amp;E - #10"}</definedName>
    <definedName name="wrn.Hist._.InE2." hidden="1">{#N/A,#N/A,FALSE,"Hist I&amp;E - #2";#N/A,#N/A,FALSE,"Hist I&amp;E - #3";#N/A,#N/A,FALSE,"Hist I&amp;E - #4";#N/A,#N/A,FALSE,"Hist I&amp;E - #5";#N/A,#N/A,FALSE,"Hist I&amp;E - #6";#N/A,#N/A,FALSE,"Hist I&amp;E - #8";#N/A,#N/A,FALSE,"Hist I&amp;E - #9";#N/A,#N/A,FALSE,"Hist I&amp;E - #10"}</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I._.PortRev33102." localSheetId="0" hidden="1">{#N/A,#N/A,TRUE,"Port Summary II";#N/A,#N/A,TRUE,"BV Valuation";#N/A,#N/A,TRUE,"FV Valuation";#N/A,#N/A,TRUE,"JRI";#N/A,#N/A,TRUE,"Weasler";#N/A,#N/A,TRUE,"Stronghaven";#N/A,#N/A,TRUE,"Connor";#N/A,#N/A,TRUE,"HWC";#N/A,#N/A,TRUE,"Temple"}</definedName>
    <definedName name="wrn.II._.PortRev33102." hidden="1">{#N/A,#N/A,TRUE,"Port Summary II";#N/A,#N/A,TRUE,"BV Valuation";#N/A,#N/A,TRUE,"FV Valuation";#N/A,#N/A,TRUE,"JRI";#N/A,#N/A,TRUE,"Weasler";#N/A,#N/A,TRUE,"Stronghaven";#N/A,#N/A,TRUE,"Connor";#N/A,#N/A,TRUE,"HWC";#N/A,#N/A,TRUE,"Temple"}</definedName>
    <definedName name="wrn.Income._.Statements." localSheetId="0" hidden="1">{"Annual Income",#N/A,FALSE,"Revenues";"Quarter Income",#N/A,FALSE,"Revenues"}</definedName>
    <definedName name="wrn.Income._.Statements." hidden="1">{"Annual Income",#N/A,FALSE,"Revenues";"Quarter Income",#N/A,FALSE,"Revenues"}</definedName>
    <definedName name="wrn.integral." localSheetId="0" hidden="1">{#N/A,#N/A,FALSE,"inv";#N/A,#N/A,FALSE,"acq";#N/A,#N/A,FALSE,"desinv";#N/A,#N/A,FALSE,"Mba";#N/A,#N/A,FALSE,"autofi";#N/A,#N/A,FALSE,"Synt"}</definedName>
    <definedName name="wrn.integral." hidden="1">{#N/A,#N/A,FALSE,"inv";#N/A,#N/A,FALSE,"acq";#N/A,#N/A,FALSE,"desinv";#N/A,#N/A,FALSE,"Mba";#N/A,#N/A,FALSE,"autofi";#N/A,#N/A,FALSE,"Synt"}</definedName>
    <definedName name="wrn.inv._.budget." localSheetId="0" hidden="1">{"invbud-1",#N/A,FALSE,"A";"invbud-1CW",#N/A,FALSE,"A";"Desinvesteringen",#N/A,FALSE,"C"}</definedName>
    <definedName name="wrn.inv._.budget." hidden="1">{"invbud-1",#N/A,FALSE,"A";"invbud-1CW",#N/A,FALSE,"A";"Desinvesteringen",#N/A,FALSE,"C"}</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AnnualModel." localSheetId="0" hidden="1">{"AnnModel",#N/A,FALSE,"IS"}</definedName>
    <definedName name="wrn.ISAnnualModel." hidden="1">{"AnnModel",#N/A,FALSE,"IS"}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SQtrModel." localSheetId="0" hidden="1">{"QtrModel",#N/A,FALSE,"IS"}</definedName>
    <definedName name="wrn.ISQtrModel." hidden="1">{"QtrModel",#N/A,FALSE,"IS"}</definedName>
    <definedName name="wrn.Lead._.Schedule." localSheetId="0"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st" localSheetId="0" hidden="1">{"weichwaren",#N/A,FALSE,"Liste 1";"hartwaren",#N/A,FALSE,"Liste 1";"food",#N/A,FALSE,"Liste 1";"fleisch",#N/A,FALSE,"Liste 1"}</definedName>
    <definedName name="wrn.list" hidden="1">{"weichwaren",#N/A,FALSE,"Liste 1";"hartwaren",#N/A,FALSE,"Liste 1";"food",#N/A,FALSE,"Liste 1";"fleisch",#N/A,FALSE,"Liste 1"}</definedName>
    <definedName name="wrn.LISTE." localSheetId="0" hidden="1">{"weichwaren",#N/A,FALSE,"Liste 1";"hartwaren",#N/A,FALSE,"Liste 1";"food",#N/A,FALSE,"Liste 1";"fleisch",#N/A,FALSE,"Liste 1"}</definedName>
    <definedName name="wrn.LISTE." hidden="1">{"weichwaren",#N/A,FALSE,"Liste 1";"hartwaren",#N/A,FALSE,"Liste 1";"food",#N/A,FALSE,"Liste 1";"fleisch",#N/A,FALSE,"Liste 1"}</definedName>
    <definedName name="wrn.LoanInformation." localSheetId="0" hidden="1">{#N/A,#N/A,FALSE,"LoanAssumptions"}</definedName>
    <definedName name="wrn.LoanInformation." hidden="1">{#N/A,#N/A,FALSE,"LoanAssumptions"}</definedName>
    <definedName name="wrn.LP._.Committee._.Book." localSheetId="0"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LP._.Committee._.Book."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LP._.Committee._.June._.13.._.2000." localSheetId="0"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wrn.LP._.Committee._.June._.13.._.2000."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TRICES._.and._.CFs." localSheetId="0" hidden="1">{#N/A,#N/A,FALSE,"Assumptions";#N/A,#N/A,FALSE,"Consol CF";#N/A,#N/A,FALSE,"matx B4 DS";#N/A,#N/A,FALSE,"Hacienda CF";#N/A,#N/A,FALSE,"matx B4 DS Hac";#N/A,#N/A,FALSE,"Chabot CF";#N/A,#N/A,FALSE,"matx B4 DS Chabot";#N/A,#N/A,FALSE,"Diablo CF";#N/A,#N/A,FALSE,"matx B4 DS Diablo"}</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localSheetId="0" hidden="1">{#N/A,#N/A,FALSE,"matx B4 DS";#N/A,#N/A,FALSE,"matx B4 DS Hac";#N/A,#N/A,FALSE,"matx B4 DS Chabot";#N/A,#N/A,FALSE,"matx B4 DS Diablo"}</definedName>
    <definedName name="wrn.MATRICIES._.ONLY." hidden="1">{#N/A,#N/A,FALSE,"matx B4 DS";#N/A,#N/A,FALSE,"matx B4 DS Hac";#N/A,#N/A,FALSE,"matx B4 DS Chabot";#N/A,#N/A,FALSE,"matx B4 DS Diablo"}</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ODEL." localSheetId="0" hidden="1">{"IS",#N/A,FALSE,"Income Statement";"ISR",#N/A,FALSE,"Income Statement Ratios";"BS",#N/A,FALSE,"Balance Sheet";"BSR",#N/A,FALSE,"Balance Sheet Ratios";"CF",#N/A,FALSE,"Cash Flow";"SALES",#N/A,FALSE,"Sales Analysis";"RR",#N/A,FALSE,"Recent Results"}</definedName>
    <definedName name="wrn.MODEL." hidden="1">{"IS",#N/A,FALSE,"Income Statement";"ISR",#N/A,FALSE,"Income Statement Ratios";"BS",#N/A,FALSE,"Balance Sheet";"BSR",#N/A,FALSE,"Balance Sheet Ratios";"CF",#N/A,FALSE,"Cash Flow";"SALES",#N/A,FALSE,"Sales Analysis";"RR",#N/A,FALSE,"Recent Results"}</definedName>
    <definedName name="wrn.MODEL5" localSheetId="0" hidden="1">{"IS",#N/A,FALSE,"Income Statement";"ISR",#N/A,FALSE,"Income Statement Ratios";"BS",#N/A,FALSE,"Balance Sheet";"BSR",#N/A,FALSE,"Balance Sheet Ratios";"CF",#N/A,FALSE,"Cash Flow";"SALES",#N/A,FALSE,"Sales Analysis";"RR",#N/A,FALSE,"Recent Results"}</definedName>
    <definedName name="wrn.MODEL5" hidden="1">{"IS",#N/A,FALSE,"Income Statement";"ISR",#N/A,FALSE,"Income Statement Ratios";"BS",#N/A,FALSE,"Balance Sheet";"BSR",#N/A,FALSE,"Balance Sheet Ratios";"CF",#N/A,FALSE,"Cash Flow";"SALES",#N/A,FALSE,"Sales Analysis";"RR",#N/A,FALSE,"Recent Results"}</definedName>
    <definedName name="wrn.Monthly._.Statement." localSheetId="0" hidden="1">{#N/A,#N/A,FALSE,"Tabelle2";#N/A,#N/A,FALSE,"Tabelle1"}</definedName>
    <definedName name="wrn.Monthly._.Statement." hidden="1">{#N/A,#N/A,FALSE,"Tabelle2";#N/A,#N/A,FALSE,"Tabelle1"}</definedName>
    <definedName name="wrn.MonthlyRentRoll." localSheetId="0" hidden="1">{"MonthlyRentRoll",#N/A,FALSE,"RentRoll"}</definedName>
    <definedName name="wrn.MonthlyRentRoll." hidden="1">{"MonthlyRentRoll",#N/A,FALSE,"RentRoll"}</definedName>
    <definedName name="wrn.mortassetplan." localSheetId="0" hidden="1">{#N/A,#N/A,FALSE,"asset plan";#N/A,#N/A,FALSE,"Mgmt Report";#N/A,#N/A,FALSE,"sensitivities (2)";#N/A,#N/A,FALSE,"sensitivities";#N/A,#N/A,FALSE,"let up 10  Mort";#N/A,#N/A,FALSE,"let up 12 Mort";#N/A,#N/A,FALSE,"Capex";#N/A,#N/A,FALSE,"Capex Cashflow (2)";#N/A,#N/A,FALSE,"Capex Cashflow (3)";#N/A,#N/A,FALSE,"House View";#N/A,#N/A,FALSE,"kpi"}</definedName>
    <definedName name="wrn.mortassetplan." hidden="1">{#N/A,#N/A,FALSE,"asset plan";#N/A,#N/A,FALSE,"Mgmt Report";#N/A,#N/A,FALSE,"sensitivities (2)";#N/A,#N/A,FALSE,"sensitivities";#N/A,#N/A,FALSE,"let up 10  Mort";#N/A,#N/A,FALSE,"let up 12 Mort";#N/A,#N/A,FALSE,"Capex";#N/A,#N/A,FALSE,"Capex Cashflow (2)";#N/A,#N/A,FALSE,"Capex Cashflow (3)";#N/A,#N/A,FALSE,"House View";#N/A,#N/A,FALSE,"kpi"}</definedName>
    <definedName name="wrn.mortassetplan._1" localSheetId="0" hidden="1">{#N/A,#N/A,FALSE,"asset plan";#N/A,#N/A,FALSE,"Mgmt Report";#N/A,#N/A,FALSE,"sensitivities (2)";#N/A,#N/A,FALSE,"sensitivities";#N/A,#N/A,FALSE,"let up 10  Mort";#N/A,#N/A,FALSE,"let up 12 Mort";#N/A,#N/A,FALSE,"Capex";#N/A,#N/A,FALSE,"Capex Cashflow (2)";#N/A,#N/A,FALSE,"Capex Cashflow (3)";#N/A,#N/A,FALSE,"House View";#N/A,#N/A,FALSE,"kpi"}</definedName>
    <definedName name="wrn.mortassetplan._1" hidden="1">{#N/A,#N/A,FALSE,"asset plan";#N/A,#N/A,FALSE,"Mgmt Report";#N/A,#N/A,FALSE,"sensitivities (2)";#N/A,#N/A,FALSE,"sensitivities";#N/A,#N/A,FALSE,"let up 10  Mort";#N/A,#N/A,FALSE,"let up 12 Mort";#N/A,#N/A,FALSE,"Capex";#N/A,#N/A,FALSE,"Capex Cashflow (2)";#N/A,#N/A,FALSE,"Capex Cashflow (3)";#N/A,#N/A,FALSE,"House View";#N/A,#N/A,FALSE,"kpi"}</definedName>
    <definedName name="wrn.Net._.Sales._.en._.FF_Dec." localSheetId="0" hidden="1">{"FF",#N/A,FALSE,"Dec 96 "}</definedName>
    <definedName name="wrn.Net._.Sales._.en._.FF_Dec." hidden="1">{"FF",#N/A,FALSE,"Dec 96 "}</definedName>
    <definedName name="wrn.Net._.Sales._.en._.FF_janv." localSheetId="0" hidden="1">{"FF",#N/A,FALSE,"Janv 97"}</definedName>
    <definedName name="wrn.Net._.Sales._.en._.FF_janv." hidden="1">{"FF",#N/A,FALSE,"Janv 97"}</definedName>
    <definedName name="wrn.Net._.Sales._.en._.USD_Dec." localSheetId="0" hidden="1">{"USD",#N/A,FALSE,"Dec 96 "}</definedName>
    <definedName name="wrn.Net._.Sales._.en._.USD_Dec." hidden="1">{"USD",#N/A,FALSE,"Dec 96 "}</definedName>
    <definedName name="wrn.Net._.Sales._.en._.USD_janv." localSheetId="0" hidden="1">{"USD",#N/A,FALSE,"Janv 97"}</definedName>
    <definedName name="wrn.Net._.Sales._.en._.USD_janv." hidden="1">{"USD",#N/A,FALSE,"Janv 97"}</definedName>
    <definedName name="wrn.newest." localSheetId="0" hidden="1">{#N/A,#N/A,TRUE,"TS";#N/A,#N/A,TRUE,"Combo";#N/A,#N/A,TRUE,"FAIR";#N/A,#N/A,TRUE,"RBC";#N/A,#N/A,TRUE,"xxxx"}</definedName>
    <definedName name="wrn.newest." hidden="1">{#N/A,#N/A,TRUE,"TS";#N/A,#N/A,TRUE,"Combo";#N/A,#N/A,TRUE,"FAIR";#N/A,#N/A,TRUE,"RBC";#N/A,#N/A,TRUE,"xxxx"}</definedName>
    <definedName name="wrn.OperatingAssumtions." localSheetId="0" hidden="1">{#N/A,#N/A,FALSE,"OperatingAssumptions"}</definedName>
    <definedName name="wrn.OperatingAssumtions." hidden="1">{#N/A,#N/A,FALSE,"OperatingAssumptions"}</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RTNERSHIP." localSheetId="0" hidden="1">{#N/A,#N/A,FALSE,"BALANCE SHEET";#N/A,#N/A,FALSE,"PL ACCOUNT";#N/A,#N/A,FALSE,"FIXED ASSETS";#N/A,#N/A,FALSE,"HP (V)";#N/A,#N/A,FALSE,"TAX COMP";#N/A,#N/A,FALSE,"W&amp;T";#N/A,#N/A,FALSE,"RECONCILE"}</definedName>
    <definedName name="wrn.PARTNERSHIP." hidden="1">{#N/A,#N/A,FALSE,"BALANCE SHEET";#N/A,#N/A,FALSE,"PL ACCOUNT";#N/A,#N/A,FALSE,"FIXED ASSETS";#N/A,#N/A,FALSE,"HP (V)";#N/A,#N/A,FALSE,"TAX COMP";#N/A,#N/A,FALSE,"W&amp;T";#N/A,#N/A,FALSE,"RECONCILE"}</definedName>
    <definedName name="wrn.Period._.1._.Financial._.Statements." localSheetId="0" hidden="1">{"Period 1 Income Statements",#N/A,FALSE,"Income Statement";"Period 1 Balance Sheets",#N/A,FALSE,"Balance Sheet";"Period 1 Cashflow Statements",#N/A,FALSE,"Cashflow Statement";"Period 1 Financial Ratios",#N/A,FALSE,"Financial Ratios"}</definedName>
    <definedName name="wrn.Period._.1._.Financial._.Statements." hidden="1">{"Period 1 Income Statements",#N/A,FALSE,"Income Statement";"Period 1 Balance Sheets",#N/A,FALSE,"Balance Sheet";"Period 1 Cashflow Statements",#N/A,FALSE,"Cashflow Statement";"Period 1 Financial Ratios",#N/A,FALSE,"Financial Ratios"}</definedName>
    <definedName name="wrn.Period._.10._.Financial._.Statements." localSheetId="0" hidden="1">{"Period 10 Income Statements",#N/A,FALSE,"Income Statement";"Period 10 Balance Sheets",#N/A,FALSE,"Balance Sheet";"Period 10 Cashflow Statements",#N/A,FALSE,"Cashflow Statement";"Period 10 Financial Ratios",#N/A,FALSE,"Financial Ratios"}</definedName>
    <definedName name="wrn.Period._.10._.Financial._.Statements." hidden="1">{"Period 10 Income Statements",#N/A,FALSE,"Income Statement";"Period 10 Balance Sheets",#N/A,FALSE,"Balance Sheet";"Period 10 Cashflow Statements",#N/A,FALSE,"Cashflow Statement";"Period 10 Financial Ratios",#N/A,FALSE,"Financial Ratios"}</definedName>
    <definedName name="wrn.Period._.11._.Financial._.Statements." localSheetId="0" hidden="1">{"Period 11 Income Statements",#N/A,FALSE,"Income Statement";"Period 11 Balance Sheets",#N/A,FALSE,"Balance Sheet";"Period 11 Cashflow Statements",#N/A,FALSE,"Cashflow Statement";"Period 11 Financial Ratios",#N/A,FALSE,"Financial Ratios"}</definedName>
    <definedName name="wrn.Period._.11._.Financial._.Statements." hidden="1">{"Period 11 Income Statements",#N/A,FALSE,"Income Statement";"Period 11 Balance Sheets",#N/A,FALSE,"Balance Sheet";"Period 11 Cashflow Statements",#N/A,FALSE,"Cashflow Statement";"Period 11 Financial Ratios",#N/A,FALSE,"Financial Ratios"}</definedName>
    <definedName name="wrn.Period._.12._.Financial._.Statements." localSheetId="0" hidden="1">{"Period 12 Income Statements",#N/A,FALSE,"Income Statement";"Period 12 Balance Sheets",#N/A,FALSE,"Balance Sheet";"Period 12 Cashflow Statements",#N/A,FALSE,"Cashflow Statement";"Period 12 Financial Ratios",#N/A,FALSE,"Financial Ratios"}</definedName>
    <definedName name="wrn.Period._.12._.Financial._.Statements." hidden="1">{"Period 12 Income Statements",#N/A,FALSE,"Income Statement";"Period 12 Balance Sheets",#N/A,FALSE,"Balance Sheet";"Period 12 Cashflow Statements",#N/A,FALSE,"Cashflow Statement";"Period 12 Financial Ratios",#N/A,FALSE,"Financial Ratios"}</definedName>
    <definedName name="wrn.Period._.2._.Financial._.Statements." localSheetId="0" hidden="1">{"Period 2 Income Statements",#N/A,FALSE,"Income Statement";"Period 2 Balance Sheets",#N/A,FALSE,"Balance Sheet";"Period 2 Cashflow Statements",#N/A,FALSE,"Cashflow Statement";"Period 2 Financial Ratios",#N/A,FALSE,"Financial Ratios"}</definedName>
    <definedName name="wrn.Period._.2._.Financial._.Statements." hidden="1">{"Period 2 Income Statements",#N/A,FALSE,"Income Statement";"Period 2 Balance Sheets",#N/A,FALSE,"Balance Sheet";"Period 2 Cashflow Statements",#N/A,FALSE,"Cashflow Statement";"Period 2 Financial Ratios",#N/A,FALSE,"Financial Ratios"}</definedName>
    <definedName name="wrn.Period._.3._.Financial._.Statements." localSheetId="0" hidden="1">{"Period 3 Income Statements",#N/A,FALSE,"Income Statement";"Period 3 Balance Sheets",#N/A,FALSE,"Balance Sheet";"Period 3 Cashflow Statements",#N/A,FALSE,"Cashflow Statement";"Period 3 Financial Ratios",#N/A,FALSE,"Financial Ratios"}</definedName>
    <definedName name="wrn.Period._.3._.Financial._.Statements." hidden="1">{"Period 3 Income Statements",#N/A,FALSE,"Income Statement";"Period 3 Balance Sheets",#N/A,FALSE,"Balance Sheet";"Period 3 Cashflow Statements",#N/A,FALSE,"Cashflow Statement";"Period 3 Financial Ratios",#N/A,FALSE,"Financial Ratios"}</definedName>
    <definedName name="wrn.Period._.4._.Financial._.Statements." localSheetId="0" hidden="1">{"Period 4 Income Statements",#N/A,FALSE,"Income Statement";"Period 4 Balance Sheets",#N/A,FALSE,"Balance Sheet";"Period 4 Cashflow Statements",#N/A,FALSE,"Cashflow Statement";"Period 4 Financial Ratios",#N/A,FALSE,"Financial Ratios"}</definedName>
    <definedName name="wrn.Period._.4._.Financial._.Statements." hidden="1">{"Period 4 Income Statements",#N/A,FALSE,"Income Statement";"Period 4 Balance Sheets",#N/A,FALSE,"Balance Sheet";"Period 4 Cashflow Statements",#N/A,FALSE,"Cashflow Statement";"Period 4 Financial Ratios",#N/A,FALSE,"Financial Ratios"}</definedName>
    <definedName name="wrn.Period._.5._.Financial._.Statements." localSheetId="0" hidden="1">{"Period 5 Income Statements",#N/A,FALSE,"Income Statement";"Period 5 Balance Sheets",#N/A,FALSE,"Balance Sheet";"Period 5 Cashflow Statements",#N/A,FALSE,"Cashflow Statement";"Period 5 Financial Ratios",#N/A,FALSE,"Financial Ratios"}</definedName>
    <definedName name="wrn.Period._.5._.Financial._.Statements." hidden="1">{"Period 5 Income Statements",#N/A,FALSE,"Income Statement";"Period 5 Balance Sheets",#N/A,FALSE,"Balance Sheet";"Period 5 Cashflow Statements",#N/A,FALSE,"Cashflow Statement";"Period 5 Financial Ratios",#N/A,FALSE,"Financial Ratios"}</definedName>
    <definedName name="wrn.Period._.6._.Financial._.Statements." localSheetId="0" hidden="1">{"Period 6 Income Statements",#N/A,FALSE,"Income Statement";"Period 6 Balance Sheets",#N/A,FALSE,"Balance Sheet";"Period 6 Cashflow Statements",#N/A,FALSE,"Cashflow Statement";"Period 6 Financial Ratios",#N/A,FALSE,"Financial Ratios"}</definedName>
    <definedName name="wrn.Period._.6._.Financial._.Statements." hidden="1">{"Period 6 Income Statements",#N/A,FALSE,"Income Statement";"Period 6 Balance Sheets",#N/A,FALSE,"Balance Sheet";"Period 6 Cashflow Statements",#N/A,FALSE,"Cashflow Statement";"Period 6 Financial Ratios",#N/A,FALSE,"Financial Ratios"}</definedName>
    <definedName name="wrn.Period._.7._.Financial._.Statements." localSheetId="0"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7._.Financial._.Statements." hidden="1">{"Period 7 Income Statements",#N/A,FALSE,"Income Statement";"Period 7 Balance Sheets",#N/A,FALSE,"Balance Sheet";"Period 7 Cashflow Statements",#N/A,FALSE,"Cashflow Statement";"Period 7 Financial Ratios",#N/A,FALSE,"Financial Ratios";"Period 7 New Cash Flow",#N/A,FALSE,"New Cashflow Statement"}</definedName>
    <definedName name="wrn.Period._.8._.Financial._.Statements." localSheetId="0" hidden="1">{"Period 8 Income Statements",#N/A,FALSE,"Income Statement";"Period 8 Balance Sheets",#N/A,FALSE,"Balance Sheet";"Period 8 Cashflow Statements",#N/A,FALSE,"Cashflow Statement";"Period 8 Financial Ratios",#N/A,FALSE,"Financial Ratios"}</definedName>
    <definedName name="wrn.Period._.8._.Financial._.Statements." hidden="1">{"Period 8 Income Statements",#N/A,FALSE,"Income Statement";"Period 8 Balance Sheets",#N/A,FALSE,"Balance Sheet";"Period 8 Cashflow Statements",#N/A,FALSE,"Cashflow Statement";"Period 8 Financial Ratios",#N/A,FALSE,"Financial Ratios"}</definedName>
    <definedName name="wrn.Period._.9._.Financial._.Statements." localSheetId="0" hidden="1">{"Period 9 Income Statements",#N/A,FALSE,"Income Statement";"Period 9 Balance Sheets",#N/A,FALSE,"Balance Sheet";"Period 9 Cashflow Statements",#N/A,FALSE,"Cashflow Statement";"Period 9 Financial Ratios",#N/A,FALSE,"Financial Ratios"}</definedName>
    <definedName name="wrn.Period._.9._.Financial._.Statements." hidden="1">{"Period 9 Income Statements",#N/A,FALSE,"Income Statement";"Period 9 Balance Sheets",#N/A,FALSE,"Balance Sheet";"Period 9 Cashflow Statements",#N/A,FALSE,"Cashflow Statement";"Period 9 Financial Ratios",#N/A,FALSE,"Financial Ratios"}</definedName>
    <definedName name="wrn.PL." localSheetId="0" hidden="1">{#N/A,#N/A,FALSE,"SPLIT1";#N/A,#N/A,FALSE,"SPLIT2";#N/A,#N/A,FALSE,"TELEX";#N/A,#N/A,FALSE,"TELEX"}</definedName>
    <definedName name="wrn.PL." hidden="1">{#N/A,#N/A,FALSE,"SPLIT1";#N/A,#N/A,FALSE,"SPLIT2";#N/A,#N/A,FALSE,"TELEX";#N/A,#N/A,FALSE,"TELEX"}</definedName>
    <definedName name="wrn.PL._.trend." localSheetId="0" hidden="1">{"Jan-June",#N/A,FALSE,"Sheet4";"Jul-Dec",#N/A,FALSE,"Sheet4"}</definedName>
    <definedName name="wrn.PL._.trend." hidden="1">{"Jan-June",#N/A,FALSE,"Sheet4";"Jul-Dec",#N/A,FALSE,"Sheet4"}</definedName>
    <definedName name="wrn.PR_TRIAL_BALANCE." localSheetId="0"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esentation." localSheetId="0" hidden="1">{#N/A,#N/A,TRUE,"Summary";"AnnualRentRoll",#N/A,TRUE,"RentRoll";#N/A,#N/A,TRUE,"ExitStratigy";#N/A,#N/A,TRUE,"OperatingAssumptions"}</definedName>
    <definedName name="wrn.Presentation." hidden="1">{#N/A,#N/A,TRUE,"Summary";"AnnualRentRoll",#N/A,TRUE,"RentRoll";#N/A,#N/A,TRUE,"ExitStratigy";#N/A,#N/A,TRUE,"OperatingAssumptions"}</definedName>
    <definedName name="wrn.Print_All_3_For_Meeting." localSheetId="0" hidden="1">{"ViewToPrintAll3",#N/A,FALSE,"WIP Report"}</definedName>
    <definedName name="wrn.Print_All_3_For_Meeting." hidden="1">{"ViewToPrintAll3",#N/A,FALSE,"WIP Report"}</definedName>
    <definedName name="wrn.print." localSheetId="0" hidden="1">{"Assump",#N/A,TRUE,"Proforma";"first",#N/A,TRUE,"Proforma";"second",#N/A,TRUE,"Proforma";"lease1",#N/A,TRUE,"Proforma";"lease2",#N/A,TRUE,"Proforma"}</definedName>
    <definedName name="wrn.print." hidden="1">{"Assump",#N/A,TRUE,"Proforma";"first",#N/A,TRUE,"Proforma";"second",#N/A,TRUE,"Proforma";"lease1",#N/A,TRUE,"Proforma";"lease2",#N/A,TRUE,"Proforma"}</definedName>
    <definedName name="wrn.Print._.4." localSheetId="0" hidden="1">{"Outflow 1",#N/A,FALSE,"Outflows-Inflows";"Outflow 2",#N/A,FALSE,"Outflows-Inflows";"Inflow 1",#N/A,FALSE,"Outflows-Inflows";"Inflow 2",#N/A,FALSE,"Outflows-Inflows"}</definedName>
    <definedName name="wrn.Print._.4." hidden="1">{"Outflow 1",#N/A,FALSE,"Outflows-Inflows";"Outflow 2",#N/A,FALSE,"Outflows-Inflows";"Inflow 1",#N/A,FALSE,"Outflows-Inflows";"Inflow 2",#N/A,FALSE,"Outflows-Inflows"}</definedName>
    <definedName name="wrn.Print._.6." localSheetId="0" hidden="1">{"print 1.6",#N/A,FALSE,"Sheet1";"print 2.6",#N/A,FALSE,"Sheet1";"print 3.6",#N/A,FALSE,"Sheet1";"print 4.6",#N/A,FALSE,"Sheet1";"print 5.6",#N/A,FALSE,"Sheet1";"print 6.6",#N/A,FALSE,"Sheet1"}</definedName>
    <definedName name="wrn.Print._.6." hidden="1">{"print 1.6",#N/A,FALSE,"Sheet1";"print 2.6",#N/A,FALSE,"Sheet1";"print 3.6",#N/A,FALSE,"Sheet1";"print 4.6",#N/A,FALSE,"Sheet1";"print 5.6",#N/A,FALSE,"Sheet1";"print 6.6",#N/A,FALSE,"Sheet1"}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raw._.data._.entry." localSheetId="0" hidden="1">{"inputs raw data",#N/A,TRUE,"INPUT"}</definedName>
    <definedName name="wrn.print._.raw._.data._.entry." hidden="1">{"inputs raw data",#N/A,TRUE,"INPUT"}</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print._.standalone." localSheetId="0" hidden="1">{"standalone1",#N/A,FALSE,"DCFBase";"standalone2",#N/A,FALSE,"DCFBase"}</definedName>
    <definedName name="wrn.print._.standalone." hidden="1">{"standalone1",#N/A,FALSE,"DCFBase";"standalone2",#N/A,FALSE,"DCFBase"}</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2." localSheetId="0" hidden="1">{"Assump",#N/A,TRUE,"Proforma";"first",#N/A,TRUE,"Proforma";"second",#N/A,TRUE,"Proforma";"lease1",#N/A,TRUE,"Proforma";"lease2",#N/A,TRUE,"Proforma"}</definedName>
    <definedName name="wrn.print2." hidden="1">{"Assump",#N/A,TRUE,"Proforma";"first",#N/A,TRUE,"Proforma";"second",#N/A,TRUE,"Proforma";"lease1",#N/A,TRUE,"Proforma";"lease2",#N/A,TRUE,"Proforma"}</definedName>
    <definedName name="wrn.print5" localSheetId="0" hidden="1">{"Assump",#N/A,TRUE,"Proforma";"first",#N/A,TRUE,"Proforma";"second",#N/A,TRUE,"Proforma";"lease1",#N/A,TRUE,"Proforma";"lease2",#N/A,TRUE,"Proforma"}</definedName>
    <definedName name="wrn.print5" hidden="1">{"Assump",#N/A,TRUE,"Proforma";"first",#N/A,TRUE,"Proforma";"second",#N/A,TRUE,"Proforma";"lease1",#N/A,TRUE,"Proforma";"lease2",#N/A,TRUE,"Proforma"}</definedName>
    <definedName name="wrn.PROFIT_LOSS." localSheetId="0" hidden="1">{"רווה_מסכם",#N/A,FALSE,"p&amp;l";"באור_תפעול",#N/A,FALSE,"operation";"באור_מופ",#N/A,FALSE,"R&amp;D";"באור_שיווק",#N/A,FALSE,"M&amp;S";"באור_הנהלה",#N/A,FALSE,"g&amp;a"}</definedName>
    <definedName name="wrn.PROFIT_LOSS." hidden="1">{"רווה_מסכם",#N/A,FALSE,"p&amp;l";"באור_תפעול",#N/A,FALSE,"operation";"באור_מופ",#N/A,FALSE,"R&amp;D";"באור_שיווק",#N/A,FALSE,"M&amp;S";"באור_הנהלה",#N/A,FALSE,"g&amp;a"}</definedName>
    <definedName name="wrn.Projection._.en._.FF." localSheetId="0" hidden="1">{"FF",#N/A,FALSE,"Projection"}</definedName>
    <definedName name="wrn.Projection._.en._.FF." hidden="1">{"FF",#N/A,FALSE,"Projection"}</definedName>
    <definedName name="wrn.PropertyInformation." localSheetId="0" hidden="1">{#N/A,#N/A,FALSE,"PropertyInfo"}</definedName>
    <definedName name="wrn.PropertyInformation." hidden="1">{#N/A,#N/A,FALSE,"PropertyInfo"}</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APU." localSheetId="0" hidden="1">{#N/A,#N/A,FALSE,"5YRASSPl - consol'd";#N/A,#N/A,FALSE,"5YRASSPl - hotel";#N/A,#N/A,FALSE,"5YRASSPl - excl htl";#N/A,#N/A,FALSE,"VarReport";#N/A,#N/A,FALSE,"Sensitivity";#N/A,#N/A,FALSE,"House View ";#N/A,#N/A,FALSE,"KPI"}</definedName>
    <definedName name="wrn.QAPU." hidden="1">{#N/A,#N/A,FALSE,"5YRASSPl - consol'd";#N/A,#N/A,FALSE,"5YRASSPl - hotel";#N/A,#N/A,FALSE,"5YRASSPl - excl htl";#N/A,#N/A,FALSE,"VarReport";#N/A,#N/A,FALSE,"Sensitivity";#N/A,#N/A,FALSE,"House View ";#N/A,#N/A,FALSE,"KPI"}</definedName>
    <definedName name="wrn.QAPU._1" localSheetId="0" hidden="1">{#N/A,#N/A,FALSE,"5YRASSPl - consol'd";#N/A,#N/A,FALSE,"5YRASSPl - hotel";#N/A,#N/A,FALSE,"5YRASSPl - excl htl";#N/A,#N/A,FALSE,"VarReport";#N/A,#N/A,FALSE,"Sensitivity";#N/A,#N/A,FALSE,"House View ";#N/A,#N/A,FALSE,"KPI"}</definedName>
    <definedName name="wrn.QAPU._1" hidden="1">{#N/A,#N/A,FALSE,"5YRASSPl - consol'd";#N/A,#N/A,FALSE,"5YRASSPl - hotel";#N/A,#N/A,FALSE,"5YRASSPl - excl htl";#N/A,#N/A,FALSE,"VarReport";#N/A,#N/A,FALSE,"Sensitivity";#N/A,#N/A,FALSE,"House View ";#N/A,#N/A,FALSE,"KPI"}</definedName>
    <definedName name="wrn.Reisekosten._.und._.Timesheet." localSheetId="0" hidden="1">{#N/A,#N/A,TRUE,"Time";#N/A,#N/A,TRUE,"VER";#N/A,#N/A,TRUE,"K1_R";#N/A,#N/A,TRUE,"K2_R";#N/A,#N/A,TRUE,"K3_R";#N/A,#N/A,TRUE,"K4_R";#N/A,#N/A,TRUE,"K5_R";#N/A,#N/A,TRUE,"K6_R";#N/A,#N/A,TRUE,"K7_R"}</definedName>
    <definedName name="wrn.Reisekosten._.und._.Timesheet." hidden="1">{#N/A,#N/A,TRUE,"Time";#N/A,#N/A,TRUE,"VER";#N/A,#N/A,TRUE,"K1_R";#N/A,#N/A,TRUE,"K2_R";#N/A,#N/A,TRUE,"K3_R";#N/A,#N/A,TRUE,"K4_R";#N/A,#N/A,TRUE,"K5_R";#N/A,#N/A,TRUE,"K6_R";#N/A,#N/A,TRUE,"K7_R"}</definedName>
    <definedName name="wrn.Reisekosten._.und._.Timesheets." localSheetId="0" hidden="1">{#N/A,#N/A,FALSE,"DK1VER";#N/A,#N/A,FALSE,"DK1VER"}</definedName>
    <definedName name="wrn.Reisekosten._.und._.Timesheets." hidden="1">{#N/A,#N/A,FALSE,"DK1VER";#N/A,#N/A,FALSE,"DK1VER"}</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0" hidden="1">{#N/A,#N/A,FALSE,"Summary";#N/A,#N/A,FALSE,"Assumptions";#N/A,#N/A,FALSE,"Cash Flow";#N/A,#N/A,FALSE,"Residual Calculation";#N/A,#N/A,FALSE,"Pricing Matrix";#N/A,#N/A,FALSE,"Pricing Matrix II";#N/A,#N/A,FALSE,"Expiration Schedule"}</definedName>
    <definedName name="wrn.Report." hidden="1">{#N/A,#N/A,FALSE,"Summary";#N/A,#N/A,FALSE,"Assumptions";#N/A,#N/A,FALSE,"Cash Flow";#N/A,#N/A,FALSE,"Residual Calculation";#N/A,#N/A,FALSE,"Pricing Matrix";#N/A,#N/A,FALSE,"Pricing Matrix II";#N/A,#N/A,FALSE,"Expiration Schedule"}</definedName>
    <definedName name="wrn.Report1." localSheetId="0" hidden="1">{#N/A,#N/A,FALSE,"Summary";#N/A,#N/A,FALSE,"Assumptions";#N/A,#N/A,FALSE,"Cash Flow";#N/A,#N/A,FALSE,"Residual Calculation";#N/A,#N/A,FALSE,"Pricing Matrix";#N/A,#N/A,FALSE,"Pricing Matrix II";#N/A,#N/A,FALSE,"Expiration Schedule"}</definedName>
    <definedName name="wrn.Report1." hidden="1">{#N/A,#N/A,FALSE,"Summary";#N/A,#N/A,FALSE,"Assumptions";#N/A,#N/A,FALSE,"Cash Flow";#N/A,#N/A,FALSE,"Residual Calculation";#N/A,#N/A,FALSE,"Pricing Matrix";#N/A,#N/A,FALSE,"Pricing Matrix II";#N/A,#N/A,FALSE,"Expiration Schedule"}</definedName>
    <definedName name="wrn.Report5" localSheetId="0" hidden="1">{#N/A,#N/A,FALSE,"Summary";#N/A,#N/A,FALSE,"Assumptions";#N/A,#N/A,FALSE,"Cash Flow";#N/A,#N/A,FALSE,"Residual Calculation";#N/A,#N/A,FALSE,"Pricing Matrix";#N/A,#N/A,FALSE,"Pricing Matrix II";#N/A,#N/A,FALSE,"Expiration Schedule"}</definedName>
    <definedName name="wrn.Report5" hidden="1">{#N/A,#N/A,FALSE,"Summary";#N/A,#N/A,FALSE,"Assumptions";#N/A,#N/A,FALSE,"Cash Flow";#N/A,#N/A,FALSE,"Residual Calculation";#N/A,#N/A,FALSE,"Pricing Matrix";#N/A,#N/A,FALSE,"Pricing Matrix II";#N/A,#N/A,FALSE,"Expiration Schedule"}</definedName>
    <definedName name="wrn.Rev_Proj." localSheetId="0" hidden="1">{"RevProj",#N/A,FALSE,"WIP Report"}</definedName>
    <definedName name="wrn.Rev_Proj." hidden="1">{"RevProj",#N/A,FALSE,"WIP Report"}</definedName>
    <definedName name="wrn.RPT1." localSheetId="0" hidden="1">{#N/A,#N/A,FALSE,"Sheet1"}</definedName>
    <definedName name="wrn.RPT1." hidden="1">{#N/A,#N/A,FALSE,"Sheet1"}</definedName>
    <definedName name="wrn.RPT1._1" localSheetId="0" hidden="1">{#N/A,#N/A,FALSE,"Sheet1"}</definedName>
    <definedName name="wrn.RPT1._1" hidden="1">{#N/A,#N/A,FALSE,"Sheet1"}</definedName>
    <definedName name="wrn.Sales._.and._.LFL._.assumptions." localSheetId="0" hidden="1">{#N/A,#N/A,FALSE,"H1H2";"Sales by division",#N/A,FALSE,"H1H2";"LFL assumptions",#N/A,FALSE,"H1H2"}</definedName>
    <definedName name="wrn.Sales._.and._.LFL._.assumptions." hidden="1">{#N/A,#N/A,FALSE,"H1H2";"Sales by division",#N/A,FALSE,"H1H2";"LFL assumptions",#N/A,FALSE,"H1H2"}</definedName>
    <definedName name="wrn.schedules." localSheetId="0" hidden="1">{"schedule1",#N/A,FALSE,"Sheet1";"schedule2",#N/A,FALSE,"Sheet1";"schedule3",#N/A,FALSE,"Sheet1";"schedule4",#N/A,FALSE,"Sheet1";"schedule5",#N/A,FALSE,"Sheet1";"schedule6",#N/A,FALSE,"Sheet1"}</definedName>
    <definedName name="wrn.schedules." hidden="1">{"schedule1",#N/A,FALSE,"Sheet1";"schedule2",#N/A,FALSE,"Sheet1";"schedule3",#N/A,FALSE,"Sheet1";"schedule4",#N/A,FALSE,"Sheet1";"schedule5",#N/A,FALSE,"Sheet1";"schedule6",#N/A,FALSE,"Sheet1"}</definedName>
    <definedName name="wrn.Short._.Print." localSheetId="0" hidden="1">{#N/A,#N/A,FALSE,"Cover";#N/A,#N/A,FALSE,"Stack";#N/A,#N/A,FALSE,"Cost S";#N/A,#N/A,FALSE," CF";#N/A,#N/A,FALSE,"Investor"}</definedName>
    <definedName name="wrn.Short._.Print." hidden="1">{#N/A,#N/A,FALSE,"Cover";#N/A,#N/A,FALSE,"Stack";#N/A,#N/A,FALSE,"Cost S";#N/A,#N/A,FALSE," CF";#N/A,#N/A,FALSE,"Investor"}</definedName>
    <definedName name="wrn.Side._.by._.Side." localSheetId="0" hidden="1">{"Side 99",#N/A,FALSE,"S&amp;U Side by Side"}</definedName>
    <definedName name="wrn.Side._.by._.Side." hidden="1">{"Side 99",#N/A,FALSE,"S&amp;U Side by Side"}</definedName>
    <definedName name="wrn.SKSCS1." localSheetId="0"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Q." localSheetId="0" hidden="1">{#N/A,#N/A,FALSE,"soquy"}</definedName>
    <definedName name="wrn.SQ." hidden="1">{#N/A,#N/A,FALSE,"soquy"}</definedName>
    <definedName name="wrn.STAND_ALONE_BOTH." localSheetId="0" hidden="1">{"FCB_ALL",#N/A,FALSE,"FCB";"GREY_ALL",#N/A,FALSE,"GREY"}</definedName>
    <definedName name="wrn.STAND_ALONE_BOTH." hidden="1">{"FCB_ALL",#N/A,FALSE,"FCB";"GREY_ALL",#N/A,FALSE,"GREY"}</definedName>
    <definedName name="wrn.status_revSum1." localSheetId="0" hidden="1">{"StatusRevSumm",#N/A,FALSE,"WIP Report"}</definedName>
    <definedName name="wrn.status_revSum1." hidden="1">{"StatusRevSumm",#N/A,FALSE,"WIP Report"}</definedName>
    <definedName name="wrn.Status_RevSumm." localSheetId="0" hidden="1">{"StatusRevSumm",#N/A,FALSE,"WIP Report"}</definedName>
    <definedName name="wrn.Status_RevSumm." hidden="1">{"StatusRevSumm",#N/A,FALSE,"WIP Report"}</definedName>
    <definedName name="wrn.Stundenzettel." localSheetId="0" hidden="1">{#N/A,#N/A,FALSE,"M1";#N/A,#N/A,FALSE,"K7";#N/A,#N/A,FALSE,"K6";#N/A,#N/A,FALSE,"K5";#N/A,#N/A,FALSE,"K4";#N/A,#N/A,FALSE,"K3";#N/A,#N/A,FALSE,"K2";#N/A,#N/A,FALSE,"K1"}</definedName>
    <definedName name="wrn.Stundenzettel." hidden="1">{#N/A,#N/A,FALSE,"M1";#N/A,#N/A,FALSE,"K7";#N/A,#N/A,FALSE,"K6";#N/A,#N/A,FALSE,"K5";#N/A,#N/A,FALSE,"K4";#N/A,#N/A,FALSE,"K3";#N/A,#N/A,FALSE,"K2";#N/A,#N/A,FALSE,"K1"}</definedName>
    <definedName name="wrn.Summary." localSheetId="0" hidden="1">{#N/A,#N/A,FALSE,"Summary"}</definedName>
    <definedName name="wrn.Summary." hidden="1">{#N/A,#N/A,FALSE,"Summary"}</definedName>
    <definedName name="wrn.SummaryPgs." localSheetId="0"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mmaryReport." localSheetId="0" hidden="1">{"Header",#N/A,TRUE,"Summary";"ProjectInfo",#N/A,TRUE,"Total Value"}</definedName>
    <definedName name="wrn.SummaryReport." hidden="1">{"Header",#N/A,TRUE,"Summary";"ProjectInfo",#N/A,TRUE,"Total Value"}</definedName>
    <definedName name="wrn.switched._.date." localSheetId="0" hidden="1">{#N/A,#N/A,FALSE,"m66";#N/A,#N/A,FALSE,"m66"}</definedName>
    <definedName name="wrn.switched._.date." hidden="1">{#N/A,#N/A,FALSE,"m66";#N/A,#N/A,FALSE,"m66"}</definedName>
    <definedName name="wrn.Synt_dec." localSheetId="0" hidden="1">{"Synthese",#N/A,FALSE,"Dec 96 (2)"}</definedName>
    <definedName name="wrn.Synt_dec." hidden="1">{"Synthese",#N/A,FALSE,"Dec 96 (2)"}</definedName>
    <definedName name="wrn.Synt_janv." localSheetId="0" hidden="1">{"Syn_janv",#N/A,FALSE,"Janv 97"}</definedName>
    <definedName name="wrn.Synt_janv." hidden="1">{"Syn_janv",#N/A,FALSE,"Janv 97"}</definedName>
    <definedName name="wrn.TAG." localSheetId="0" hidden="1">{"TAG1AGMS",#N/A,FALSE,"TAG 1A"}</definedName>
    <definedName name="wrn.TAG." hidden="1">{"TAG1AGMS",#N/A,FALSE,"TAG 1A"}</definedName>
    <definedName name="wrn.Tages" localSheetId="0" hidden="1">{"Tages_D",#N/A,FALSE,"Tagesbericht";"Tages_PL",#N/A,FALSE,"Tagesbericht"}</definedName>
    <definedName name="wrn.Tages" hidden="1">{"Tages_D",#N/A,FALSE,"Tagesbericht";"Tages_PL",#N/A,FALSE,"Tagesbericht"}</definedName>
    <definedName name="wrn.Tagesbericht." localSheetId="0" hidden="1">{"Tages_D",#N/A,FALSE,"Tagesbericht";"Tages_PL",#N/A,FALSE,"Tagesbericht"}</definedName>
    <definedName name="wrn.Tagesbericht." hidden="1">{"Tages_D",#N/A,FALSE,"Tagesbericht";"Tages_PL",#N/A,FALSE,"Tagesbericht"}</definedName>
    <definedName name="wrn.tat." localSheetId="0"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X._.COMPUTATION." localSheetId="0" hidden="1">{#N/A,#N/A,FALSE,"TAX COMPUTATION";#N/A,#N/A,FALSE,"TAX SCHEDULE";#N/A,#N/A,FALSE,"ADDITIONS";#N/A,#N/A,FALSE,"W &amp; T"}</definedName>
    <definedName name="wrn.TAX._.COMPUTATION." hidden="1">{#N/A,#N/A,FALSE,"TAX COMPUTATION";#N/A,#N/A,FALSE,"TAX SCHEDULE";#N/A,#N/A,FALSE,"ADDITIONS";#N/A,#N/A,FALSE,"W &amp; T"}</definedName>
    <definedName name="wrn.test1." localSheetId="0" hidden="1">{#N/A,#N/A,FALSE,"Earn'gs &amp; Val'n";#N/A,#N/A,FALSE,"Interim"}</definedName>
    <definedName name="wrn.test1." hidden="1">{#N/A,#N/A,FALSE,"Earn'gs &amp; Val'n";#N/A,#N/A,FALSE,"Interim"}</definedName>
    <definedName name="wrn.thu." localSheetId="0" hidden="1">{#N/A,#N/A,FALSE,"Chung"}</definedName>
    <definedName name="wrn.thu." hidden="1">{#N/A,#N/A,FALSE,"Chung"}</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0" hidden="1">{#N/A,#N/A,FALSE,"Exec Sum";#N/A,#N/A,FALSE,"Rent Rate Comp";#N/A,#N/A,FALSE,"Rate, NPV Comp";#N/A,#N/A,FALSE,"Opt A NNN";#N/A,#N/A,FALSE,"15-yr Opt. A Sum";#N/A,#N/A,FALSE,"15-yr Opt A Other Costs";#N/A,#N/A,FALSE,"10-yr Opt. A Sum";#N/A,#N/A,FALSE,"10-yr Opt A Other Costs";#N/A,#N/A,FALSE,"NPV Calc"}</definedName>
    <definedName name="wrn.Total." hidden="1">{#N/A,#N/A,FALSE,"Exec Sum";#N/A,#N/A,FALSE,"Rent Rate Comp";#N/A,#N/A,FALSE,"Rate, NPV Comp";#N/A,#N/A,FALSE,"Opt A NNN";#N/A,#N/A,FALSE,"15-yr Opt. A Sum";#N/A,#N/A,FALSE,"15-yr Opt A Other Costs";#N/A,#N/A,FALSE,"10-yr Opt. A Sum";#N/A,#N/A,FALSE,"10-yr Opt A Other Costs";#N/A,#N/A,FALSE,"NPV Calc"}</definedName>
    <definedName name="wrn.TOTAL._.SHEETS." localSheetId="0" hidden="1">{#N/A,#N/A,FALSE,"DEV COSTS";#N/A,#N/A,FALSE,"10-YR C. F."}</definedName>
    <definedName name="wrn.TOTAL._.SHEETS." hidden="1">{#N/A,#N/A,FALSE,"DEV COSTS";#N/A,#N/A,FALSE,"10-YR C. F."}</definedName>
    <definedName name="wrn.TOTAL._.SHEETS5" localSheetId="0" hidden="1">{#N/A,#N/A,FALSE,"DEV COSTS";#N/A,#N/A,FALSE,"10-YR C. F."}</definedName>
    <definedName name="wrn.TOTAL._.SHEETS5" hidden="1">{#N/A,#N/A,FALSE,"DEV COSTS";#N/A,#N/A,FALSE,"10-YR C. F."}</definedName>
    <definedName name="wrn.Total.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5" localSheetId="0" hidden="1">{#N/A,#N/A,FALSE,"Exec Sum";#N/A,#N/A,FALSE,"Rent Rate Comp";#N/A,#N/A,FALSE,"Rate, NPV Comp";#N/A,#N/A,FALSE,"Opt A NNN";#N/A,#N/A,FALSE,"15-yr Opt. A Sum";#N/A,#N/A,FALSE,"15-yr Opt A Other Costs";#N/A,#N/A,FALSE,"10-yr Opt. A Sum";#N/A,#N/A,FALSE,"10-yr Opt A Other Costs";#N/A,#N/A,FALSE,"NPV Calc"}</definedName>
    <definedName name="wrn.Total5" hidden="1">{#N/A,#N/A,FALSE,"Exec Sum";#N/A,#N/A,FALSE,"Rent Rate Comp";#N/A,#N/A,FALSE,"Rate, NPV Comp";#N/A,#N/A,FALSE,"Opt A NNN";#N/A,#N/A,FALSE,"15-yr Opt. A Sum";#N/A,#N/A,FALSE,"15-yr Opt A Other Costs";#N/A,#N/A,FALSE,"10-yr Opt. A Sum";#N/A,#N/A,FALSE,"10-yr Opt A Other Costs";#N/A,#N/A,FALSE,"NPV Calc"}</definedName>
    <definedName name="wrn.tout." localSheetId="0" hidden="1">{#N/A,#N/A,FALSE,"I_S";#N/A,#N/A,FALSE,"B_S";#N/A,#N/A,FALSE,"F_F"}</definedName>
    <definedName name="wrn.tout." hidden="1">{#N/A,#N/A,FALSE,"I_S";#N/A,#N/A,FALSE,"B_S";#N/A,#N/A,FALSE,"F_F"}</definedName>
    <definedName name="wrn.tout._1" localSheetId="0" hidden="1">{#N/A,#N/A,FALSE,"I_S";#N/A,#N/A,FALSE,"B_S";#N/A,#N/A,FALSE,"F_F"}</definedName>
    <definedName name="wrn.tout._1" hidden="1">{#N/A,#N/A,FALSE,"I_S";#N/A,#N/A,FALSE,"B_S";#N/A,#N/A,FALSE,"F_F"}</definedName>
    <definedName name="wrn.tout._1_1" localSheetId="0" hidden="1">{#N/A,#N/A,FALSE,"I_S";#N/A,#N/A,FALSE,"B_S";#N/A,#N/A,FALSE,"F_F"}</definedName>
    <definedName name="wrn.tout._1_1" hidden="1">{#N/A,#N/A,FALSE,"I_S";#N/A,#N/A,FALSE,"B_S";#N/A,#N/A,FALSE,"F_F"}</definedName>
    <definedName name="wrn.tout._1_2" localSheetId="0" hidden="1">{#N/A,#N/A,FALSE,"I_S";#N/A,#N/A,FALSE,"B_S";#N/A,#N/A,FALSE,"F_F"}</definedName>
    <definedName name="wrn.tout._1_2" hidden="1">{#N/A,#N/A,FALSE,"I_S";#N/A,#N/A,FALSE,"B_S";#N/A,#N/A,FALSE,"F_F"}</definedName>
    <definedName name="wrn.tout._2" localSheetId="0" hidden="1">{#N/A,#N/A,FALSE,"I_S";#N/A,#N/A,FALSE,"B_S";#N/A,#N/A,FALSE,"F_F"}</definedName>
    <definedName name="wrn.tout._2" hidden="1">{#N/A,#N/A,FALSE,"I_S";#N/A,#N/A,FALSE,"B_S";#N/A,#N/A,FALSE,"F_F"}</definedName>
    <definedName name="wrn.tout._3" localSheetId="0" hidden="1">{#N/A,#N/A,FALSE,"I_S";#N/A,#N/A,FALSE,"B_S";#N/A,#N/A,FALSE,"F_F"}</definedName>
    <definedName name="wrn.tout._3" hidden="1">{#N/A,#N/A,FALSE,"I_S";#N/A,#N/A,FALSE,"B_S";#N/A,#N/A,FALSE,"F_F"}</definedName>
    <definedName name="wrn.TransPrcd_123." localSheetId="0" hidden="1">{#N/A,#N/A,TRUE,"TransPrcd 1";#N/A,#N/A,TRUE,"TransPrcd 2";#N/A,#N/A,TRUE,"TransPrcd 3"}</definedName>
    <definedName name="wrn.TransPrcd_123." hidden="1">{#N/A,#N/A,TRUE,"TransPrcd 1";#N/A,#N/A,TRUE,"TransPrcd 2";#N/A,#N/A,TRUE,"TransPrcd 3"}</definedName>
    <definedName name="wrn.tuan." localSheetId="0" hidden="1">{#N/A,#N/A,FALSE,"LEDGERSUMARY"}</definedName>
    <definedName name="wrn.tuan." hidden="1">{#N/A,#N/A,FALSE,"LEDGERSUMARY"}</definedName>
    <definedName name="wrn.Tweety." localSheetId="0" hidden="1">{#N/A,#N/A,FALSE,"A&amp;E";#N/A,#N/A,FALSE,"HighTop";#N/A,#N/A,FALSE,"JG";#N/A,#N/A,FALSE,"RI";#N/A,#N/A,FALSE,"woHT";#N/A,#N/A,FALSE,"woHT&amp;JG"}</definedName>
    <definedName name="wrn.Tweety." hidden="1">{#N/A,#N/A,FALSE,"A&amp;E";#N/A,#N/A,FALSE,"HighTop";#N/A,#N/A,FALSE,"JG";#N/A,#N/A,FALSE,"RI";#N/A,#N/A,FALSE,"woHT";#N/A,#N/A,FALSE,"woHT&amp;JG"}</definedName>
    <definedName name="wrn.Tycon._.Model." localSheetId="0" hidden="1">{"rtn",#N/A,FALSE,"RTN";"tables",#N/A,FALSE,"RTN";"cf",#N/A,FALSE,"CF";"stats",#N/A,FALSE,"Stats";"prop",#N/A,FALSE,"Prop"}</definedName>
    <definedName name="wrn.Tycon._.Model." hidden="1">{"rtn",#N/A,FALSE,"RTN";"tables",#N/A,FALSE,"RTN";"cf",#N/A,FALSE,"CF";"stats",#N/A,FALSE,"Stats";"prop",#N/A,FALSE,"Prop"}</definedName>
    <definedName name="wrn.UK._.Retail._.PLs." localSheetId="0" hidden="1">{"Clothing PL",#N/A,FALSE,"H1H2";"Food PL",#N/A,FALSE,"H1H2";"Group PL",#N/A,FALSE,"H1H2";"Home Furnishings PL",#N/A,FALSE,"H1H2"}</definedName>
    <definedName name="wrn.UK._.Retail._.PLs." hidden="1">{"Clothing PL",#N/A,FALSE,"H1H2";"Food PL",#N/A,FALSE,"H1H2";"Group PL",#N/A,FALSE,"H1H2";"Home Furnishings PL",#N/A,FALSE,"H1H2"}</definedName>
    <definedName name="wrn.VALUATION." localSheetId="0" hidden="1">{#N/A,#N/A,FALSE,"Pooling";#N/A,#N/A,FALSE,"income";#N/A,#N/A,FALSE,"valuation"}</definedName>
    <definedName name="wrn.VALUATION." hidden="1">{#N/A,#N/A,FALSE,"Pooling";#N/A,#N/A,FALSE,"income";#N/A,#N/A,FALSE,"valuation"}</definedName>
    <definedName name="wrn.VCB." localSheetId="0" hidden="1">{#N/A,#N/A,FALSE,"SPLIT1";#N/A,#N/A,FALSE,"SPLIT2";#N/A,#N/A,FALSE,"TELEX";#N/A,#N/A,FALSE,"TELEX";#N/A,#N/A,FALSE,"VCB";#N/A,#N/A,FALSE,"VCB"}</definedName>
    <definedName name="wrn.VCB." hidden="1">{#N/A,#N/A,FALSE,"SPLIT1";#N/A,#N/A,FALSE,"SPLIT2";#N/A,#N/A,FALSE,"TELEX";#N/A,#N/A,FALSE,"TELEX";#N/A,#N/A,FALSE,"VCB";#N/A,#N/A,FALSE,"VCB"}</definedName>
    <definedName name="wrn.vd." localSheetId="0" hidden="1">{#N/A,#N/A,TRUE,"BT M200 da 10x20"}</definedName>
    <definedName name="wrn.vd." hidden="1">{#N/A,#N/A,TRUE,"BT M200 da 10x20"}</definedName>
    <definedName name="wrn.Web._.Portfolio._.Companies._.June._.2000." localSheetId="0"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wrn.Web._.Portfolio._.Companies._.June._.2000."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wrn.WGR" localSheetId="0" hidden="1">{"fleisch",#N/A,FALSE,"WG HK";"food",#N/A,FALSE,"WG HK";"hartwaren",#N/A,FALSE,"WG HK";"weichwaren",#N/A,FALSE,"WG HK"}</definedName>
    <definedName name="wrn.WGR" hidden="1">{"fleisch",#N/A,FALSE,"WG HK";"food",#N/A,FALSE,"WG HK";"hartwaren",#N/A,FALSE,"WG HK";"weichwaren",#N/A,FALSE,"WG HK"}</definedName>
    <definedName name="wrn.WGRUPPEN." localSheetId="0" hidden="1">{"fleisch",#N/A,FALSE,"WG HK";"food",#N/A,FALSE,"WG HK";"hartwaren",#N/A,FALSE,"WG HK";"weichwaren",#N/A,FALSE,"WG HK"}</definedName>
    <definedName name="wrn.WGRUPPEN." hidden="1">{"fleisch",#N/A,FALSE,"WG HK";"food",#N/A,FALSE,"WG HK";"hartwaren",#N/A,FALSE,"WG HK";"weichwaren",#N/A,FALSE,"WG HK"}</definedName>
    <definedName name="wrn.wicor." localSheetId="0" hidden="1">{#N/A,#N/A,FALSE,"FACTSHEETS";#N/A,#N/A,FALSE,"pump";#N/A,#N/A,FALSE,"filter"}</definedName>
    <definedName name="wrn.wicor." hidden="1">{#N/A,#N/A,FALSE,"FACTSHEETS";#N/A,#N/A,FALSE,"pump";#N/A,#N/A,FALSE,"filter"}</definedName>
    <definedName name="wrn.Working._.Capital." localSheetId="0" hidden="1">{#N/A,#N/A,FALSE,"Gesamt";#N/A,#N/A,FALSE,"Ree KG";#N/A,#N/A,FALSE,"Ree Inter";#N/A,#N/A,FALSE,"BTM";#N/A,#N/A,FALSE,"GmbH";#N/A,#N/A,FALSE,"Sonstige"}</definedName>
    <definedName name="wrn.Working._.Capital." hidden="1">{#N/A,#N/A,FALSE,"Gesamt";#N/A,#N/A,FALSE,"Ree KG";#N/A,#N/A,FALSE,"Ree Inter";#N/A,#N/A,FALSE,"BTM";#N/A,#N/A,FALSE,"GmbH";#N/A,#N/A,FALSE,"Sonstige"}</definedName>
    <definedName name="wrn.Working._.Capital._1" localSheetId="0" hidden="1">{#N/A,#N/A,FALSE,"Gesamt";#N/A,#N/A,FALSE,"Ree KG";#N/A,#N/A,FALSE,"Ree Inter";#N/A,#N/A,FALSE,"BTM";#N/A,#N/A,FALSE,"GmbH";#N/A,#N/A,FALSE,"Sonstige"}</definedName>
    <definedName name="wrn.Working._.Capital._1" hidden="1">{#N/A,#N/A,FALSE,"Gesamt";#N/A,#N/A,FALSE,"Ree KG";#N/A,#N/A,FALSE,"Ree Inter";#N/A,#N/A,FALSE,"BTM";#N/A,#N/A,FALSE,"GmbH";#N/A,#N/A,FALSE,"Sonstige"}</definedName>
    <definedName name="wrn.Working._.Capital._1_1" localSheetId="0" hidden="1">{#N/A,#N/A,FALSE,"Gesamt";#N/A,#N/A,FALSE,"Ree KG";#N/A,#N/A,FALSE,"Ree Inter";#N/A,#N/A,FALSE,"BTM";#N/A,#N/A,FALSE,"GmbH";#N/A,#N/A,FALSE,"Sonstige"}</definedName>
    <definedName name="wrn.Working._.Capital._1_1" hidden="1">{#N/A,#N/A,FALSE,"Gesamt";#N/A,#N/A,FALSE,"Ree KG";#N/A,#N/A,FALSE,"Ree Inter";#N/A,#N/A,FALSE,"BTM";#N/A,#N/A,FALSE,"GmbH";#N/A,#N/A,FALSE,"Sonstige"}</definedName>
    <definedName name="wrn.Working._.Capital._1_2" localSheetId="0" hidden="1">{#N/A,#N/A,FALSE,"Gesamt";#N/A,#N/A,FALSE,"Ree KG";#N/A,#N/A,FALSE,"Ree Inter";#N/A,#N/A,FALSE,"BTM";#N/A,#N/A,FALSE,"GmbH";#N/A,#N/A,FALSE,"Sonstige"}</definedName>
    <definedName name="wrn.Working._.Capital._1_2" hidden="1">{#N/A,#N/A,FALSE,"Gesamt";#N/A,#N/A,FALSE,"Ree KG";#N/A,#N/A,FALSE,"Ree Inter";#N/A,#N/A,FALSE,"BTM";#N/A,#N/A,FALSE,"GmbH";#N/A,#N/A,FALSE,"Sonstige"}</definedName>
    <definedName name="wrn.Working._.Capital._2" localSheetId="0" hidden="1">{#N/A,#N/A,FALSE,"Gesamt";#N/A,#N/A,FALSE,"Ree KG";#N/A,#N/A,FALSE,"Ree Inter";#N/A,#N/A,FALSE,"BTM";#N/A,#N/A,FALSE,"GmbH";#N/A,#N/A,FALSE,"Sonstige"}</definedName>
    <definedName name="wrn.Working._.Capital._2" hidden="1">{#N/A,#N/A,FALSE,"Gesamt";#N/A,#N/A,FALSE,"Ree KG";#N/A,#N/A,FALSE,"Ree Inter";#N/A,#N/A,FALSE,"BTM";#N/A,#N/A,FALSE,"GmbH";#N/A,#N/A,FALSE,"Sonstige"}</definedName>
    <definedName name="wrn.Working._.Capital._3" localSheetId="0" hidden="1">{#N/A,#N/A,FALSE,"Gesamt";#N/A,#N/A,FALSE,"Ree KG";#N/A,#N/A,FALSE,"Ree Inter";#N/A,#N/A,FALSE,"BTM";#N/A,#N/A,FALSE,"GmbH";#N/A,#N/A,FALSE,"Sonstige"}</definedName>
    <definedName name="wrn.Working._.Capital._3" hidden="1">{#N/A,#N/A,FALSE,"Gesamt";#N/A,#N/A,FALSE,"Ree KG";#N/A,#N/A,FALSE,"Ree Inter";#N/A,#N/A,FALSE,"BTM";#N/A,#N/A,FALSE,"GmbH";#N/A,#N/A,FALSE,"Sonstige"}</definedName>
    <definedName name="wrn.דוח_מרכז." localSheetId="0" hidden="1">{"רווח והפסד",#N/A,FALSE,"תכנית לבנק (2)";"באור_ראשון",#N/A,FALSE,"תכנית לבנק (2)";"באור_שני",#N/A,FALSE,"תכנית לבנק (2)";"מכירות",#N/A,FALSE,"SALES"}</definedName>
    <definedName name="wrn.דוח_מרכז." hidden="1">{"רווח והפסד",#N/A,FALSE,"תכנית לבנק (2)";"באור_ראשון",#N/A,FALSE,"תכנית לבנק (2)";"באור_שני",#N/A,FALSE,"תכנית לבנק (2)";"מכירות",#N/A,FALSE,"SALES"}</definedName>
    <definedName name="wrn.הערות._.רבעון._.3." localSheetId="0" hidden="1">{"הערות",#N/A,FALSE,"תקציב מול ביצוע (2)"}</definedName>
    <definedName name="wrn.הערות._.רבעון._.3." hidden="1">{"הערות",#N/A,FALSE,"תקציב מול ביצוע (2)"}</definedName>
    <definedName name="wrn.השקעות." localSheetId="0" hidden="1">{"השקעות",#N/A,FALSE,"investments";"מפעל חדש",#N/A,FALSE,"nf"}</definedName>
    <definedName name="wrn.השקעות." hidden="1">{"השקעות",#N/A,FALSE,"investments";"מפעל חדש",#N/A,FALSE,"nf"}</definedName>
    <definedName name="wrn.טבלאות_עזר." localSheetId="0" hidden="1">{"ניסוי_אירופה",#N/A,FALSE,"ct-eu";"ניסוי_ארהב",#N/A,FALSE,"ct-us";"רמות",#N/A,FALSE,"RAMOT";"יועצי_מופ",#N/A,FALSE,"r&amp;d_consultants";"יועצים",#N/A,FALSE,"r&amp;d_subcontractors";"הוצאות_רכב",#N/A,FALSE,"car+phone"}</definedName>
    <definedName name="wrn.טבלאות_עזר." hidden="1">{"ניסוי_אירופה",#N/A,FALSE,"ct-eu";"ניסוי_ארהב",#N/A,FALSE,"ct-us";"רמות",#N/A,FALSE,"RAMOT";"יועצי_מופ",#N/A,FALSE,"r&amp;d_consultants";"יועצים",#N/A,FALSE,"r&amp;d_subcontractors";"הוצאות_רכב",#N/A,FALSE,"car+phone"}</definedName>
    <definedName name="wrn.מאזן_בוחן_כללי." localSheetId="0" hidden="1">{#N/A,#N/A,FALSE,"מאזן בוחן";"כל_מאזן_בוחן",#N/A,FALSE,"מאזן בוחן"}</definedName>
    <definedName name="wrn.מאזן_בוחן_כללי." hidden="1">{#N/A,#N/A,FALSE,"מאזן בוחן";"כל_מאזן_בוחן",#N/A,FALSE,"מאזן בוחן"}</definedName>
    <definedName name="wrn.מאזן." localSheetId="0" hidden="1">{"מאזן",#N/A,FALSE,"מאזן בוחן"}</definedName>
    <definedName name="wrn.מאזן." hidden="1">{"מאזן",#N/A,FALSE,"מאזן בוחן"}</definedName>
    <definedName name="wrn.מופ." localSheetId="0" hidden="1">{"באור_מופ",#N/A,FALSE,"R&amp;D";"מופ_לפי_מוצרים",#N/A,FALSE,"R&amp;D"}</definedName>
    <definedName name="wrn.מופ." hidden="1">{"באור_מופ",#N/A,FALSE,"R&amp;D";"מופ_לפי_מוצרים",#N/A,FALSE,"R&amp;D"}</definedName>
    <definedName name="wrn.סעיפי_מאזן_בוחן." localSheetId="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סעיפי_מאזן_בוחן."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wrn.רווה_לפי_מוצרים." localSheetId="0" hidden="1">{"ossix",#N/A,FALSE,"ossix";"דרמיקול",#N/A,FALSE,"dermicol";"reflux",#N/A,FALSE,"reflux";"מופ_לפי_מוצרים",#N/A,FALSE,"R&amp;D"}</definedName>
    <definedName name="wrn.רווה_לפי_מוצרים." hidden="1">{"ossix",#N/A,FALSE,"ossix";"דרמיקול",#N/A,FALSE,"dermicol";"reflux",#N/A,FALSE,"reflux";"מופ_לפי_מוצרים",#N/A,FALSE,"R&amp;D"}</definedName>
    <definedName name="wrn.רווה." localSheetId="0" hidden="1">{"רווה",#N/A,FALSE,"מאזן בוחן"}</definedName>
    <definedName name="wrn.רווה." hidden="1">{"רווה",#N/A,FALSE,"מאזן בוחן"}</definedName>
    <definedName name="wrn.שכר_כולל." localSheetId="0" hidden="1">{"שכר_כללי",#N/A,FALSE,"sal_total";"שכר_ייצור1",#N/A,FALSE,"operation_sal";"שכר_ייצור2",#N/A,FALSE,"operation_sal";"שכר_מופ1",#N/A,FALSE,"r&amp;d_sal";"שכר_מופ2",#N/A,FALSE,"r&amp;d_sal";"שכר_שיווק",#N/A,FALSE,"s&amp;m_sal";"שכר_הנהלה",#N/A,FALSE,"G&amp;A_SAL"}</definedName>
    <definedName name="wrn.שכר_כולל." hidden="1">{"שכר_כללי",#N/A,FALSE,"sal_total";"שכר_ייצור1",#N/A,FALSE,"operation_sal";"שכר_ייצור2",#N/A,FALSE,"operation_sal";"שכר_מופ1",#N/A,FALSE,"r&amp;d_sal";"שכר_מופ2",#N/A,FALSE,"r&amp;d_sal";"שכר_שיווק",#N/A,FALSE,"s&amp;m_sal";"שכר_הנהלה",#N/A,FALSE,"G&amp;A_SAL"}</definedName>
    <definedName name="wrn.תזרים." localSheetId="0" hidden="1">{"תזרים",#N/A,FALSE,"cf"}</definedName>
    <definedName name="wrn.תזרים." hidden="1">{"תזרים",#N/A,FALSE,"cf"}</definedName>
    <definedName name="wrn.간단한세무조정계산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1.dcf." localSheetId="0" hidden="1">{"mgmt forecast",#N/A,FALSE,"Mgmt Forecast";"dcf table",#N/A,FALSE,"Mgmt Forecast";"sensitivity",#N/A,FALSE,"Mgmt Forecast";"table inputs",#N/A,FALSE,"Mgmt Forecast";"calculations",#N/A,FALSE,"Mgmt Forecast"}</definedName>
    <definedName name="wrn1.dcf." hidden="1">{"mgmt forecast",#N/A,FALSE,"Mgmt Forecast";"dcf table",#N/A,FALSE,"Mgmt Forecast";"sensitivity",#N/A,FALSE,"Mgmt Forecast";"table inputs",#N/A,FALSE,"Mgmt Forecast";"calculations",#N/A,FALSE,"Mgmt Forecast"}</definedName>
    <definedName name="wrn1.dcf._1" localSheetId="0" hidden="1">{"mgmt forecast",#N/A,FALSE,"Mgmt Forecast";"dcf table",#N/A,FALSE,"Mgmt Forecast";"sensitivity",#N/A,FALSE,"Mgmt Forecast";"table inputs",#N/A,FALSE,"Mgmt Forecast";"calculations",#N/A,FALSE,"Mgmt Forecast"}</definedName>
    <definedName name="wrn1.dcf._1" hidden="1">{"mgmt forecast",#N/A,FALSE,"Mgmt Forecast";"dcf table",#N/A,FALSE,"Mgmt Forecast";"sensitivity",#N/A,FALSE,"Mgmt Forecast";"table inputs",#N/A,FALSE,"Mgmt Forecast";"calculations",#N/A,FALSE,"Mgmt Forecast"}</definedName>
    <definedName name="wrn1.dcf._1_1" localSheetId="0" hidden="1">{"mgmt forecast",#N/A,FALSE,"Mgmt Forecast";"dcf table",#N/A,FALSE,"Mgmt Forecast";"sensitivity",#N/A,FALSE,"Mgmt Forecast";"table inputs",#N/A,FALSE,"Mgmt Forecast";"calculations",#N/A,FALSE,"Mgmt Forecast"}</definedName>
    <definedName name="wrn1.dcf._1_1" hidden="1">{"mgmt forecast",#N/A,FALSE,"Mgmt Forecast";"dcf table",#N/A,FALSE,"Mgmt Forecast";"sensitivity",#N/A,FALSE,"Mgmt Forecast";"table inputs",#N/A,FALSE,"Mgmt Forecast";"calculations",#N/A,FALSE,"Mgmt Forecast"}</definedName>
    <definedName name="wrn1.dcf._1_2" localSheetId="0" hidden="1">{"mgmt forecast",#N/A,FALSE,"Mgmt Forecast";"dcf table",#N/A,FALSE,"Mgmt Forecast";"sensitivity",#N/A,FALSE,"Mgmt Forecast";"table inputs",#N/A,FALSE,"Mgmt Forecast";"calculations",#N/A,FALSE,"Mgmt Forecast"}</definedName>
    <definedName name="wrn1.dcf._1_2" hidden="1">{"mgmt forecast",#N/A,FALSE,"Mgmt Forecast";"dcf table",#N/A,FALSE,"Mgmt Forecast";"sensitivity",#N/A,FALSE,"Mgmt Forecast";"table inputs",#N/A,FALSE,"Mgmt Forecast";"calculations",#N/A,FALSE,"Mgmt Forecast"}</definedName>
    <definedName name="wrn1.dcf._2" localSheetId="0" hidden="1">{"mgmt forecast",#N/A,FALSE,"Mgmt Forecast";"dcf table",#N/A,FALSE,"Mgmt Forecast";"sensitivity",#N/A,FALSE,"Mgmt Forecast";"table inputs",#N/A,FALSE,"Mgmt Forecast";"calculations",#N/A,FALSE,"Mgmt Forecast"}</definedName>
    <definedName name="wrn1.dcf._2" hidden="1">{"mgmt forecast",#N/A,FALSE,"Mgmt Forecast";"dcf table",#N/A,FALSE,"Mgmt Forecast";"sensitivity",#N/A,FALSE,"Mgmt Forecast";"table inputs",#N/A,FALSE,"Mgmt Forecast";"calculations",#N/A,FALSE,"Mgmt Forecast"}</definedName>
    <definedName name="wrn1.dcf._3" localSheetId="0" hidden="1">{"mgmt forecast",#N/A,FALSE,"Mgmt Forecast";"dcf table",#N/A,FALSE,"Mgmt Forecast";"sensitivity",#N/A,FALSE,"Mgmt Forecast";"table inputs",#N/A,FALSE,"Mgmt Forecast";"calculations",#N/A,FALSE,"Mgmt Forecast"}</definedName>
    <definedName name="wrn1.dcf._3" hidden="1">{"mgmt forecast",#N/A,FALSE,"Mgmt Forecast";"dcf table",#N/A,FALSE,"Mgmt Forecast";"sensitivity",#N/A,FALSE,"Mgmt Forecast";"table inputs",#N/A,FALSE,"Mgmt Forecast";"calculations",#N/A,FALSE,"Mgmt Forecast"}</definedName>
    <definedName name="wrn2.Basic" localSheetId="0" hidden="1">{#N/A,#N/A,FALSE,"e-Svc Level";#N/A,#N/A,FALSE,"e-Hosted";#N/A,#N/A,FALSE,"e-Licensed";#N/A,#N/A,FALSE,"Assumptions"}</definedName>
    <definedName name="wrn2.Basic" hidden="1">{#N/A,#N/A,FALSE,"e-Svc Level";#N/A,#N/A,FALSE,"e-Hosted";#N/A,#N/A,FALSE,"e-Licensed";#N/A,#N/A,FALSE,"Assumptions"}</definedName>
    <definedName name="wrn2.Basic." localSheetId="0" hidden="1">{#N/A,#N/A,FALSE,"e-Svc Level";#N/A,#N/A,FALSE,"e-Hosted";#N/A,#N/A,FALSE,"e-Licensed";#N/A,#N/A,FALSE,"Assumptions"}</definedName>
    <definedName name="wrn2.Basic." hidden="1">{#N/A,#N/A,FALSE,"e-Svc Level";#N/A,#N/A,FALSE,"e-Hosted";#N/A,#N/A,FALSE,"e-Licensed";#N/A,#N/A,FALSE,"Assumptions"}</definedName>
    <definedName name="wrnf.report" localSheetId="0"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rwr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rwrw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s" localSheetId="0" hidden="1">{"'보고양식'!$A$58:$K$111"}</definedName>
    <definedName name="ws" hidden="1">{"'보고양식'!$A$58:$K$111"}</definedName>
    <definedName name="wt"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t"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taet" localSheetId="0" hidden="1">{#N/A,#N/A,FALSE,"CCTV"}</definedName>
    <definedName name="wtaet" hidden="1">{#N/A,#N/A,FALSE,"CCTV"}</definedName>
    <definedName name="wtwet"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twe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0" hidden="1">{#N/A,#N/A,FALSE,"Aging Summary";#N/A,#N/A,FALSE,"Ratio Analysis";#N/A,#N/A,FALSE,"Test 120 Day Accts";#N/A,#N/A,FALSE,"Tickmarks"}</definedName>
    <definedName name="ww" hidden="1">{#N/A,#N/A,FALSE,"Aging Summary";#N/A,#N/A,FALSE,"Ratio Analysis";#N/A,#N/A,FALSE,"Test 120 Day Accts";#N/A,#N/A,FALSE,"Tickmarks"}</definedName>
    <definedName name="WWce59cf2bbede4267b2edaff08626699c_634351759123295338" hidden="1">#REF!</definedName>
    <definedName name="www"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ww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 localSheetId="0" hidden="1">{"mgmt forecast",#N/A,FALSE,"Mgmt Forecast";"dcf table",#N/A,FALSE,"Mgmt Forecast";"sensitivity",#N/A,FALSE,"Mgmt Forecast";"table inputs",#N/A,FALSE,"Mgmt Forecast";"calculations",#N/A,FALSE,"Mgmt Forecast"}</definedName>
    <definedName name="x" hidden="1">{"mgmt forecast",#N/A,FALSE,"Mgmt Forecast";"dcf table",#N/A,FALSE,"Mgmt Forecast";"sensitivity",#N/A,FALSE,"Mgmt Forecast";"table inputs",#N/A,FALSE,"Mgmt Forecast";"calculations",#N/A,FALSE,"Mgmt Forecast"}</definedName>
    <definedName name="XC" localSheetId="0" hidden="1">{"'매출계획'!$D$2"}</definedName>
    <definedName name="XC" hidden="1">{"'매출계획'!$D$2"}</definedName>
    <definedName name="XCBXCG" localSheetId="0" hidden="1">{#N/A,#N/A,FALSE,"CCTV"}</definedName>
    <definedName name="XCBXCG" hidden="1">{#N/A,#N/A,FALSE,"CCTV"}</definedName>
    <definedName name="XCGJ" localSheetId="0" hidden="1">{#N/A,#N/A,FALSE,"CCTV"}</definedName>
    <definedName name="XCGJ" hidden="1">{#N/A,#N/A,FALSE,"CCTV"}</definedName>
    <definedName name="XCHX" localSheetId="0" hidden="1">{#N/A,#N/A,FALSE,"CCTV"}</definedName>
    <definedName name="XCHX" hidden="1">{#N/A,#N/A,FALSE,"CCTV"}</definedName>
    <definedName name="XD" localSheetId="0" hidden="1">{"'Sheet1'!$L$16"}</definedName>
    <definedName name="XD" hidden="1">{"'Sheet1'!$L$16"}</definedName>
    <definedName name="xfgjxfgj" localSheetId="0" hidden="1">{"'Sheet1'!$L$16"}</definedName>
    <definedName name="xfgjxfgj" hidden="1">{"'Sheet1'!$L$16"}</definedName>
    <definedName name="xfgyxsf" localSheetId="0" hidden="1">{#N/A,#N/A,FALSE,"CCTV"}</definedName>
    <definedName name="xfgyxsf" hidden="1">{#N/A,#N/A,FALSE,"CCTV"}</definedName>
    <definedName name="xfhs" hidden="1">#REF!</definedName>
    <definedName name="XFJ" localSheetId="0" hidden="1">{#N/A,#N/A,FALSE,"CCTV"}</definedName>
    <definedName name="XFJ" hidden="1">{#N/A,#N/A,FALSE,"CCTV"}</definedName>
    <definedName name="XFJCXMK" localSheetId="0" hidden="1">{#N/A,#N/A,FALSE,"CCTV"}</definedName>
    <definedName name="XFJCXMK" hidden="1">{#N/A,#N/A,FALSE,"CCTV"}</definedName>
    <definedName name="xfjxsgfj" localSheetId="0" hidden="1">{#N/A,#N/A,FALSE,"CCTV"}</definedName>
    <definedName name="xfjxsgfj" hidden="1">{#N/A,#N/A,FALSE,"CCTV"}</definedName>
    <definedName name="XGXCFHJ" localSheetId="0" hidden="1">{#N/A,#N/A,FALSE,"CCTV"}</definedName>
    <definedName name="XGXCFHJ" hidden="1">{#N/A,#N/A,FALSE,"CCTV"}</definedName>
    <definedName name="XJGMKK" localSheetId="0" hidden="1">{#N/A,#N/A,FALSE,"CCTV"}</definedName>
    <definedName name="XJGMKK" hidden="1">{#N/A,#N/A,FALSE,"CCTV"}</definedName>
    <definedName name="xlg" localSheetId="0" hidden="1">{"schedule1",#N/A,FALSE,"Sheet1";"schedule2",#N/A,FALSE,"Sheet1";"schedule3",#N/A,FALSE,"Sheet1";"schedule4",#N/A,FALSE,"Sheet1";"schedule5",#N/A,FALSE,"Sheet1";"schedule6",#N/A,FALSE,"Sheet1"}</definedName>
    <definedName name="xlg" hidden="1">{"schedule1",#N/A,FALSE,"Sheet1";"schedule2",#N/A,FALSE,"Sheet1";"schedule3",#N/A,FALSE,"Sheet1";"schedule4",#N/A,FALSE,"Sheet1";"schedule5",#N/A,FALSE,"Sheet1";"schedule6",#N/A,FALSE,"Sheet1"}</definedName>
    <definedName name="xlg1" localSheetId="0" hidden="1">{"Year 1",#N/A,FALSE,"Budget";"Year 2",#N/A,FALSE,"Budget";"Year 3",#N/A,FALSE,"Budget";"Year 4",#N/A,FALSE,"Budget"}</definedName>
    <definedName name="xlg1" hidden="1">{"Year 1",#N/A,FALSE,"Budget";"Year 2",#N/A,FALSE,"Budget";"Year 3",#N/A,FALSE,"Budget";"Year 4",#N/A,FALSE,"Budget"}</definedName>
    <definedName name="xls" localSheetId="0" hidden="1">{"'Sheet1'!$L$16"}</definedName>
    <definedName name="xls" hidden="1">{"'Sheet1'!$L$16"}</definedName>
    <definedName name="xlttbninh" localSheetId="0" hidden="1">{"'Sheet1'!$L$16"}</definedName>
    <definedName name="xlttbninh" hidden="1">{"'Sheet1'!$L$16"}</definedName>
    <definedName name="XNJHXVJH" localSheetId="0" hidden="1">{#N/A,#N/A,FALSE,"CCTV"}</definedName>
    <definedName name="XNJHXVJH" hidden="1">{#N/A,#N/A,FALSE,"CCTV"}</definedName>
    <definedName name="xnkhung" localSheetId="0" hidden="1">{#N/A,#N/A,FALSE,"Chung"}</definedName>
    <definedName name="xnkhung" hidden="1">{#N/A,#N/A,FALSE,"Chung"}</definedName>
    <definedName name="XREF_COLUMN_1" hidden="1">#REF!</definedName>
    <definedName name="XREF_COLUMN_10" hidden="1">#N/A</definedName>
    <definedName name="XREF_COLUMN_11" hidden="1">#REF!</definedName>
    <definedName name="XREF_COLUMN_12" hidden="1">#N/A</definedName>
    <definedName name="XREF_COLUMN_16" hidden="1">#N/A</definedName>
    <definedName name="XREF_COLUMN_17" hidden="1">#N/A</definedName>
    <definedName name="XREF_COLUMN_19" hidden="1">#REF!</definedName>
    <definedName name="XREF_COLUMN_2" hidden="1">#REF!</definedName>
    <definedName name="XREF_COLUMN_3" hidden="1">#REF!</definedName>
    <definedName name="XREF_COLUMN_4" hidden="1">#REF!</definedName>
    <definedName name="XREF_COLUMN_5" hidden="1">#REF!</definedName>
    <definedName name="XREF_COLUMN_6" hidden="1">#REF!</definedName>
    <definedName name="XREF_COLUMN_7" hidden="1">#N/A</definedName>
    <definedName name="XREF_COLUMN_8" hidden="1">#N/A</definedName>
    <definedName name="XREF_COLUMN_9" hidden="1">#N/A</definedName>
    <definedName name="XRefActiveRow" hidden="1">#REF!</definedName>
    <definedName name="XRefColumnsCount" hidden="1">8</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#N/A</definedName>
    <definedName name="XRefCopy14" hidden="1">#REF!</definedName>
    <definedName name="XRefCopy15" hidden="1">#REF!</definedName>
    <definedName name="XRefCopy16" hidden="1">#REF!</definedName>
    <definedName name="XRefCopy17" hidden="1">#REF!</definedName>
    <definedName name="XRefCopy18" hidden="1">#REF!</definedName>
    <definedName name="XRefCopy19" hidden="1">#REF!</definedName>
    <definedName name="XRefCopy1Row" hidden="1">#REF!</definedName>
    <definedName name="XRefCopy2" hidden="1">#REF!</definedName>
    <definedName name="XRefCopy20" hidden="1">#REF!</definedName>
    <definedName name="XRefCopy21" hidden="1">#REF!</definedName>
    <definedName name="XRefCopy22" hidden="1">#REF!</definedName>
    <definedName name="XRefCopy23" hidden="1">#REF!</definedName>
    <definedName name="XRefCopy24" hidden="1">#REF!</definedName>
    <definedName name="XRefCopy25" hidden="1">#REF!</definedName>
    <definedName name="XRefCopy25Row" hidden="1">#N/A</definedName>
    <definedName name="XRefCopy26" hidden="1">#REF!</definedName>
    <definedName name="XRefCopy27" hidden="1">#REF!</definedName>
    <definedName name="XRefCopy27Row" hidden="1">#N/A</definedName>
    <definedName name="XRefCopy28" hidden="1">#REF!</definedName>
    <definedName name="XRefCopy28Row" hidden="1">#N/A</definedName>
    <definedName name="XRefCopy29" hidden="1">#REF!</definedName>
    <definedName name="XRefCopy29Row" hidden="1">#N/A</definedName>
    <definedName name="XRefCopy2Row" hidden="1">#REF!</definedName>
    <definedName name="XRefCopy3" hidden="1">#REF!</definedName>
    <definedName name="XRefCopy30" hidden="1">#REF!</definedName>
    <definedName name="XRefCopy30Row" hidden="1">#N/A</definedName>
    <definedName name="XRefCopy31" hidden="1">#REF!</definedName>
    <definedName name="XRefCopy31Row" hidden="1">#N/A</definedName>
    <definedName name="XRefCopy32" hidden="1">#REF!</definedName>
    <definedName name="XRefCopy32Row" hidden="1">#N/A</definedName>
    <definedName name="XRefCopy33" hidden="1">#REF!</definedName>
    <definedName name="XRefCopy33Row" hidden="1">#N/A</definedName>
    <definedName name="XRefCopy34" hidden="1">#REF!</definedName>
    <definedName name="XRefCopy34Row" hidden="1">#N/A</definedName>
    <definedName name="XRefCopy35" hidden="1">#REF!</definedName>
    <definedName name="XRefCopy36" hidden="1">#REF!</definedName>
    <definedName name="XRefCopy36Row" hidden="1">#N/A</definedName>
    <definedName name="XRefCopy37" hidden="1">#REF!</definedName>
    <definedName name="XRefCopy37Row" hidden="1">#N/A</definedName>
    <definedName name="XRefCopy38" hidden="1">#REF!</definedName>
    <definedName name="XRefCopy38Row" hidden="1">#N/A</definedName>
    <definedName name="XRefCopy39" hidden="1">#REF!</definedName>
    <definedName name="XRefCopy39Row" hidden="1">#N/A</definedName>
    <definedName name="XRefCopy3Row" hidden="1">#REF!</definedName>
    <definedName name="XRefCopy4" hidden="1">#REF!</definedName>
    <definedName name="XRefCopy40" hidden="1">#N/A</definedName>
    <definedName name="XRefCopy40Row" hidden="1">#N/A</definedName>
    <definedName name="XRefCopy41" hidden="1">#N/A</definedName>
    <definedName name="XRefCopy41Row" hidden="1">#N/A</definedName>
    <definedName name="XRefCopy42" hidden="1">#N/A</definedName>
    <definedName name="XRefCopy42Row" hidden="1">#N/A</definedName>
    <definedName name="XRefCopy43" hidden="1">#N/A</definedName>
    <definedName name="XRefCopy43Row" hidden="1">#N/A</definedName>
    <definedName name="XRefCopy44" hidden="1">#N/A</definedName>
    <definedName name="XRefCopy44Row" hidden="1">#N/A</definedName>
    <definedName name="XRefCopy45" hidden="1">#N/A</definedName>
    <definedName name="XRefCopy45Row" hidden="1">#N/A</definedName>
    <definedName name="XRefCopy46" hidden="1">#N/A</definedName>
    <definedName name="XRefCopy46Row" hidden="1">#N/A</definedName>
    <definedName name="XRefCopy47" hidden="1">#N/A</definedName>
    <definedName name="XRefCopy47Row" hidden="1">#N/A</definedName>
    <definedName name="XRefCopy48" hidden="1">#N/A</definedName>
    <definedName name="XRefCopy48Row" hidden="1">#N/A</definedName>
    <definedName name="XRefCopy49" hidden="1">#N/A</definedName>
    <definedName name="XRefCopy49Row" hidden="1">#N/A</definedName>
    <definedName name="XRefCopy4Row" hidden="1">#REF!</definedName>
    <definedName name="XRefCopy5" hidden="1">#REF!</definedName>
    <definedName name="XRefCopy50" hidden="1">#N/A</definedName>
    <definedName name="XRefCopy50Row" hidden="1">#N/A</definedName>
    <definedName name="XRefCopy51" hidden="1">#N/A</definedName>
    <definedName name="XRefCopy51Row" hidden="1">#N/A</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 hidden="1">7</definedName>
    <definedName name="XRefPaste1" hidden="1">#REF!</definedName>
    <definedName name="XRefPaste10" hidden="1">#REF!</definedName>
    <definedName name="XRefPaste100" hidden="1">#N/A</definedName>
    <definedName name="XRefPaste104" hidden="1">#N/A</definedName>
    <definedName name="XRefPaste104Row" hidden="1">#N/A</definedName>
    <definedName name="XRefPaste105" hidden="1">#N/A</definedName>
    <definedName name="XRefPaste105Row" hidden="1">#N/A</definedName>
    <definedName name="XRefPaste106" hidden="1">#N/A</definedName>
    <definedName name="XRefPaste106Row" hidden="1">#N/A</definedName>
    <definedName name="XRefPaste107" hidden="1">#N/A</definedName>
    <definedName name="XRefPaste107Row" hidden="1">#N/A</definedName>
    <definedName name="XRefPaste108" hidden="1">#N/A</definedName>
    <definedName name="XRefPaste108Row" hidden="1">#N/A</definedName>
    <definedName name="XRefPaste109" hidden="1">#N/A</definedName>
    <definedName name="XRefPaste109Row" hidden="1">#N/A</definedName>
    <definedName name="XRefPaste10Row" hidden="1">#REF!</definedName>
    <definedName name="XRefPaste11" hidden="1">#REF!</definedName>
    <definedName name="XRefPaste110" hidden="1">#N/A</definedName>
    <definedName name="XRefPaste110Row" hidden="1">#N/A</definedName>
    <definedName name="XRefPaste111" hidden="1">#N/A</definedName>
    <definedName name="XRefPaste111Row" hidden="1">#N/A</definedName>
    <definedName name="XRefPaste112" hidden="1">#N/A</definedName>
    <definedName name="XRefPaste112Row" hidden="1">#N/A</definedName>
    <definedName name="XRefPaste113" hidden="1">#N/A</definedName>
    <definedName name="XRefPaste113Row" hidden="1">#N/A</definedName>
    <definedName name="XRefPaste114" hidden="1">#N/A</definedName>
    <definedName name="XRefPaste114Row" hidden="1">#N/A</definedName>
    <definedName name="XRefPaste115" hidden="1">#N/A</definedName>
    <definedName name="XRefPaste115Row" hidden="1">#N/A</definedName>
    <definedName name="XRefPaste116" hidden="1">#N/A</definedName>
    <definedName name="XRefPaste116Row" hidden="1">#N/A</definedName>
    <definedName name="XRefPaste117" hidden="1">#N/A</definedName>
    <definedName name="XRefPaste117Row" hidden="1">#N/A</definedName>
    <definedName name="XRefPaste118" hidden="1">#N/A</definedName>
    <definedName name="XRefPaste118Row" hidden="1">#N/A</definedName>
    <definedName name="XRefPaste119" hidden="1">#N/A</definedName>
    <definedName name="XRefPaste119Row" hidden="1">#N/A</definedName>
    <definedName name="XRefPaste11Row" hidden="1">#REF!</definedName>
    <definedName name="XRefPaste12" hidden="1">#REF!</definedName>
    <definedName name="XRefPaste120" hidden="1">#N/A</definedName>
    <definedName name="XRefPaste120Row" hidden="1">#N/A</definedName>
    <definedName name="XRefPaste12Row" hidden="1">#REF!</definedName>
    <definedName name="XRefPaste13" hidden="1">#N/A</definedName>
    <definedName name="XRefPaste13Row" hidden="1">#REF!</definedName>
    <definedName name="XRefPaste14" hidden="1">#N/A</definedName>
    <definedName name="XRefPaste14Row" hidden="1">#N/A</definedName>
    <definedName name="XRefPaste15" hidden="1">#N/A</definedName>
    <definedName name="XRefPaste15Row" hidden="1">#N/A</definedName>
    <definedName name="XRefPaste16" hidden="1">#REF!</definedName>
    <definedName name="XRefPaste16Row" hidden="1">#N/A</definedName>
    <definedName name="XRefPaste17" hidden="1">#N/A</definedName>
    <definedName name="XRefPaste17Row" hidden="1">#N/A</definedName>
    <definedName name="XRefPaste18" hidden="1">#N/A</definedName>
    <definedName name="XRefPaste18Row" hidden="1">#N/A</definedName>
    <definedName name="XRefPaste19" hidden="1">#N/A</definedName>
    <definedName name="XRefPaste19Row" hidden="1">#N/A</definedName>
    <definedName name="XRefPaste1Row" hidden="1">#REF!</definedName>
    <definedName name="XRefPaste2" hidden="1">#REF!</definedName>
    <definedName name="XRefPaste20" hidden="1">#N/A</definedName>
    <definedName name="XRefPaste20Row" hidden="1">#N/A</definedName>
    <definedName name="XRefPaste21" hidden="1">#N/A</definedName>
    <definedName name="XRefPaste21Row" hidden="1">#N/A</definedName>
    <definedName name="XRefPaste22" hidden="1">#N/A</definedName>
    <definedName name="XRefPaste23" hidden="1">#N/A</definedName>
    <definedName name="XRefPaste24" hidden="1">#N/A</definedName>
    <definedName name="XRefPaste25" hidden="1">#N/A</definedName>
    <definedName name="XRefPaste25Row" hidden="1">#N/A</definedName>
    <definedName name="XRefPaste26" hidden="1">#N/A</definedName>
    <definedName name="XRefPaste27" hidden="1">#N/A</definedName>
    <definedName name="XRefPaste28" hidden="1">#N/A</definedName>
    <definedName name="XRefPaste29" hidden="1">#N/A</definedName>
    <definedName name="XRefPaste2Row" hidden="1">#REF!</definedName>
    <definedName name="XRefPaste3" hidden="1">#REF!</definedName>
    <definedName name="XRefPaste30" hidden="1">#N/A</definedName>
    <definedName name="XRefPaste31" hidden="1">#N/A</definedName>
    <definedName name="XRefPaste31Row" hidden="1">#N/A</definedName>
    <definedName name="XRefPaste32" hidden="1">#N/A</definedName>
    <definedName name="XRefPaste32Row" hidden="1">#N/A</definedName>
    <definedName name="XRefPaste33" hidden="1">#N/A</definedName>
    <definedName name="XRefPaste34" hidden="1">#N/A</definedName>
    <definedName name="XRefPaste35" hidden="1">#N/A</definedName>
    <definedName name="XRefPaste36" hidden="1">#N/A</definedName>
    <definedName name="XRefPaste37" hidden="1">#N/A</definedName>
    <definedName name="XRefPaste38" hidden="1">#N/A</definedName>
    <definedName name="XRefPaste39" hidden="1">#N/A</definedName>
    <definedName name="XRefPaste3Row" hidden="1">#REF!</definedName>
    <definedName name="XRefPaste4" hidden="1">#REF!</definedName>
    <definedName name="XRefPaste40" hidden="1">#N/A</definedName>
    <definedName name="XRefPaste41" hidden="1">#N/A</definedName>
    <definedName name="XRefPaste42" hidden="1">#N/A</definedName>
    <definedName name="XRefPaste43" hidden="1">#N/A</definedName>
    <definedName name="XRefPaste44" hidden="1">#N/A</definedName>
    <definedName name="XRefPaste45" hidden="1">#N/A</definedName>
    <definedName name="XRefPaste46" hidden="1">#N/A</definedName>
    <definedName name="XRefPaste47" hidden="1">#N/A</definedName>
    <definedName name="XRefPaste48" hidden="1">#N/A</definedName>
    <definedName name="XRefPaste49" hidden="1">#N/A</definedName>
    <definedName name="XRefPaste4Row" hidden="1">#REF!</definedName>
    <definedName name="XRefPaste5" hidden="1">#REF!</definedName>
    <definedName name="XRefPaste50" hidden="1">#N/A</definedName>
    <definedName name="XRefPaste51" hidden="1">#N/A</definedName>
    <definedName name="XRefPaste52" hidden="1">#N/A</definedName>
    <definedName name="XRefPaste5Row" hidden="1">#REF!</definedName>
    <definedName name="XRefPaste6" hidden="1">#REF!</definedName>
    <definedName name="XRefPaste6Row" hidden="1">#REF!</definedName>
    <definedName name="XRefPaste7" hidden="1">#REF!</definedName>
    <definedName name="XRefPaste79" hidden="1">#N/A</definedName>
    <definedName name="XRefPaste7Row" hidden="1">#REF!</definedName>
    <definedName name="XRefPaste8" hidden="1">#REF!</definedName>
    <definedName name="XRefPaste80" hidden="1">#N/A</definedName>
    <definedName name="XRefPaste81" hidden="1">#N/A</definedName>
    <definedName name="XRefPaste82" hidden="1">#N/A</definedName>
    <definedName name="XRefPaste83" hidden="1">#N/A</definedName>
    <definedName name="XRefPaste84" hidden="1">#N/A</definedName>
    <definedName name="XRefPaste85" hidden="1">#N/A</definedName>
    <definedName name="XRefPaste86" hidden="1">#N/A</definedName>
    <definedName name="XRefPaste87" hidden="1">#N/A</definedName>
    <definedName name="XRefPaste88" hidden="1">#N/A</definedName>
    <definedName name="XRefPaste89" hidden="1">#N/A</definedName>
    <definedName name="XRefPaste8Row" hidden="1">#REF!</definedName>
    <definedName name="XRefPaste9" hidden="1">#REF!</definedName>
    <definedName name="XRefPaste90" hidden="1">#N/A</definedName>
    <definedName name="XRefPaste91" hidden="1">#N/A</definedName>
    <definedName name="XRefPaste93" hidden="1">#N/A</definedName>
    <definedName name="XRefPaste94" hidden="1">#N/A</definedName>
    <definedName name="XRefPaste95" hidden="1">#N/A</definedName>
    <definedName name="XRefPaste96" hidden="1">#N/A</definedName>
    <definedName name="XRefPaste97" hidden="1">#N/A</definedName>
    <definedName name="XRefPaste98" hidden="1">#N/A</definedName>
    <definedName name="XRefPaste99" hidden="1">#N/A</definedName>
    <definedName name="XRefPaste9Row" hidden="1">#REF!</definedName>
    <definedName name="XRefPasteRangeCount" hidden="1">7</definedName>
    <definedName name="xx" localSheetId="0" hidden="1">{#N/A,#N/A,FALSE,"Aging Summary";#N/A,#N/A,FALSE,"Ratio Analysis";#N/A,#N/A,FALSE,"Test 120 Day Accts";#N/A,#N/A,FALSE,"Tickmarks"}</definedName>
    <definedName name="xx" hidden="1">{#N/A,#N/A,FALSE,"Aging Summary";#N/A,#N/A,FALSE,"Ratio Analysis";#N/A,#N/A,FALSE,"Test 120 Day Accts";#N/A,#N/A,FALSE,"Tickmarks"}</definedName>
    <definedName name="xxx"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XXXXXXXXXXXXX"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XXXXXXXXXX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cx"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c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en" localSheetId="0" hidden="1">{#N/A,#N/A,FALSE,"Chi tiÆt"}</definedName>
    <definedName name="yen" hidden="1">{#N/A,#N/A,FALSE,"Chi tiÆt"}</definedName>
    <definedName name="YGJ"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YGJ" hidden="1">{TRUE,TRUE,-1.25,-15.5,604.5,369,FALSE,FALSE,TRUE,TRUE,0,1,83,1,38,4,5,4,TRUE,TRUE,3,TRUE,1,TRUE,75,"Swvu.inputs._.raw._.data.","ACwvu.inputs._.raw._.data.",#N/A,FALSE,FALSE,0.5,0.5,0.5,0.5,2,"&amp;F","&amp;A&amp;RPage &amp;P",FALSE,FALSE,FALSE,FALSE,1,60,#N/A,#N/A,"=R1C61:R53C89","=C1:C5",#N/A,#N/A,FALSE,FALSE,FALSE,1,600,600,FALSE,FALSE,TRUE,TRUE,TRUE}</definedName>
    <definedName name="yhjilyi" localSheetId="0" hidden="1">{#N/A,#N/A,FALSE,"CCTV"}</definedName>
    <definedName name="yhjilyi" hidden="1">{#N/A,#N/A,FALSE,"CCTV"}</definedName>
    <definedName name="yikiukui" localSheetId="0" hidden="1">{"summary1",#N/A,TRUE,"Comps";"summary2",#N/A,TRUE,"Comps";"summary3",#N/A,TRUE,"Comps"}</definedName>
    <definedName name="yikiukui" hidden="1">{"summary1",#N/A,TRUE,"Comps";"summary2",#N/A,TRUE,"Comps";"summary3",#N/A,TRUE,"Comps"}</definedName>
    <definedName name="youh" localSheetId="0" hidden="1">{#N/A,#N/A,FALSE,"AD_Purchase";#N/A,#N/A,FALSE,"Credit";#N/A,#N/A,FALSE,"PF Acquisition";#N/A,#N/A,FALSE,"PF Offering"}</definedName>
    <definedName name="youh" hidden="1">{#N/A,#N/A,FALSE,"AD_Purchase";#N/A,#N/A,FALSE,"Credit";#N/A,#N/A,FALSE,"PF Acquisition";#N/A,#N/A,FALSE,"PF Offering"}</definedName>
    <definedName name="ytjy" hidden="1">#REF!</definedName>
    <definedName name="yuhutryu" localSheetId="0" hidden="1">{#N/A,#N/A,FALSE,"5YRASSPl - consol'd";#N/A,#N/A,FALSE,"5YRASSPl - hotel";#N/A,#N/A,FALSE,"5YRASSPl - excl htl";#N/A,#N/A,FALSE,"VarReport";#N/A,#N/A,FALSE,"Sensitivity";#N/A,#N/A,FALSE,"House View ";#N/A,#N/A,FALSE,"KPI"}</definedName>
    <definedName name="yuhutryu" hidden="1">{#N/A,#N/A,FALSE,"5YRASSPl - consol'd";#N/A,#N/A,FALSE,"5YRASSPl - hotel";#N/A,#N/A,FALSE,"5YRASSPl - excl htl";#N/A,#N/A,FALSE,"VarReport";#N/A,#N/A,FALSE,"Sensitivity";#N/A,#N/A,FALSE,"House View ";#N/A,#N/A,FALSE,"KPI"}</definedName>
    <definedName name="yuhutryu_1" localSheetId="0" hidden="1">{#N/A,#N/A,FALSE,"5YRASSPl - consol'd";#N/A,#N/A,FALSE,"5YRASSPl - hotel";#N/A,#N/A,FALSE,"5YRASSPl - excl htl";#N/A,#N/A,FALSE,"VarReport";#N/A,#N/A,FALSE,"Sensitivity";#N/A,#N/A,FALSE,"House View ";#N/A,#N/A,FALSE,"KPI"}</definedName>
    <definedName name="yuhutryu_1" hidden="1">{#N/A,#N/A,FALSE,"5YRASSPl - consol'd";#N/A,#N/A,FALSE,"5YRASSPl - hotel";#N/A,#N/A,FALSE,"5YRASSPl - excl htl";#N/A,#N/A,FALSE,"VarReport";#N/A,#N/A,FALSE,"Sensitivity";#N/A,#N/A,FALSE,"House View ";#N/A,#N/A,FALSE,"KPI"}</definedName>
    <definedName name="yuoryo" localSheetId="0" hidden="1">{#N/A,#N/A,FALSE,"CCTV"}</definedName>
    <definedName name="yuoryo" hidden="1">{#N/A,#N/A,FALSE,"CCTV"}</definedName>
    <definedName name="yxc"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1_1"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1_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1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1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2"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3"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_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 localSheetId="0" hidden="1">{#N/A,#N/A,FALSE,"Gesamt";#N/A,#N/A,FALSE,"Ree KG";#N/A,#N/A,FALSE,"Ree Inter";#N/A,#N/A,FALSE,"BTM";#N/A,#N/A,FALSE,"GmbH";#N/A,#N/A,FALSE,"Sonstige"}</definedName>
    <definedName name="yyyy" hidden="1">{#N/A,#N/A,FALSE,"Gesamt";#N/A,#N/A,FALSE,"Ree KG";#N/A,#N/A,FALSE,"Ree Inter";#N/A,#N/A,FALSE,"BTM";#N/A,#N/A,FALSE,"GmbH";#N/A,#N/A,FALSE,"Sonstige"}</definedName>
    <definedName name="yyyyy"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z" localSheetId="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Z_2AD71782_13C6_11D6_A210_0000E8DA5A4F_.wvu.FilterData" hidden="1">#REF!</definedName>
    <definedName name="Z_344D8229_C927_11D5_A210_0000E8DA5A4F_.wvu.FilterData" hidden="1">#REF!</definedName>
    <definedName name="Z_3507F3CB_00E6_11D6_A210_0000E8DA5A4F_.wvu.Cols" hidden="1">#REF!</definedName>
    <definedName name="Z_351C250E_CF83_11D5_A210_0000E8DA5A4F_.wvu.FilterData" hidden="1">#REF!</definedName>
    <definedName name="Z_39BC5E81_0594_11D1_8C74_006097B34275_.wvu.FilterData" hidden="1">#REF!</definedName>
    <definedName name="Z_39BC5E82_0594_11D1_8C74_006097B34275_.wvu.FilterData" hidden="1">#REF!</definedName>
    <definedName name="Z_446B9FEB_D1FE_11D5_A210_0000E8DA5A4F_.wvu.FilterData" hidden="1">#REF!</definedName>
    <definedName name="Z_4B5573A2_25FD_11D1_8C74_006097B34275_.wvu.FilterData" hidden="1">#REF!</definedName>
    <definedName name="Z_4B5573A3_25FD_11D1_8C74_006097B34275_.wvu.FilterData" hidden="1">#REF!</definedName>
    <definedName name="Z_4C289101_0FD6_11D1_A510_006097B38048_.wvu.FilterData" hidden="1">#REF!</definedName>
    <definedName name="Z_4C854AA2_3991_11D1_8C74_006097B34275_.wvu.FilterData" hidden="1">#REF!</definedName>
    <definedName name="Z_4E9FC601_CB8F_11D0_8C74_006097B34275_.wvu.FilterData" hidden="1">#REF!</definedName>
    <definedName name="Z_5B0390EB_D420_11D5_A210_0000E8DA5A4F_.wvu.FilterData" hidden="1">#REF!</definedName>
    <definedName name="Z_5B0390EE_D420_11D5_A210_0000E8DA5A4F_.wvu.FilterData" hidden="1">#REF!</definedName>
    <definedName name="Z_5B0390F4_D420_11D5_A210_0000E8DA5A4F_.wvu.FilterData" hidden="1">#REF!</definedName>
    <definedName name="Z_5BF7A5D4_C926_11D5_AFB4_0000E8DA5A50_.wvu.FilterData" hidden="1">#REF!</definedName>
    <definedName name="Z_674301AC_C86E_11D5_A210_0000E8DA5A4F_.wvu.FilterData" hidden="1">#REF!</definedName>
    <definedName name="Z_674301B0_C86E_11D5_A210_0000E8DA5A4F_.wvu.FilterData" hidden="1">#REF!</definedName>
    <definedName name="Z_674301B5_C86E_11D5_A210_0000E8DA5A4F_.wvu.FilterData" hidden="1">#REF!</definedName>
    <definedName name="Z_674301B7_C86E_11D5_A210_0000E8DA5A4F_.wvu.FilterData" hidden="1">#REF!</definedName>
    <definedName name="Z_69241FD2_0E61_11D6_BC55_0000E8DD881D_.wvu.FilterData" hidden="1">#REF!</definedName>
    <definedName name="Z_6E0ADC42_F22D_11D0_8C74_006097B34275_.wvu.FilterData" hidden="1">#REF!</definedName>
    <definedName name="Z_6F27534C_00E4_11D6_BC55_0000E8DD881D_.wvu.FilterData" hidden="1">#REF!</definedName>
    <definedName name="Z_73AB618A_D291_11D5_9D56_000021CF477C_.wvu.FilterData" hidden="1">#REF!</definedName>
    <definedName name="Z_75DB6D8D_EA22_11D5_A210_0000E8DA5A4F_.wvu.FilterData" hidden="1">#REF!</definedName>
    <definedName name="Z_7AF9055E_0655_4111_A637_B53B24197F3F_.wvu.Rows" hidden="1">#REF!</definedName>
    <definedName name="Z_7E0A45E1_0993_11D1_8C74_006097B34275_.wvu.FilterData" hidden="1">#REF!</definedName>
    <definedName name="Z_82212322_246D_11D1_8C74_006097B34275_.wvu.FilterData" hidden="1">#REF!</definedName>
    <definedName name="Z_86ABA799_0F13_11D6_9259_0040953083C3_.wvu.FilterData" hidden="1">#REF!</definedName>
    <definedName name="Z_86ABA79C_0F13_11D6_9259_0040953083C3_.wvu.FilterData" hidden="1">#REF!</definedName>
    <definedName name="Z_9118CF73_A0E0_408F_82FC_D7B84F445576_.wvu.Cols" hidden="1">#REF!</definedName>
    <definedName name="Z_9118CF73_A0E0_408F_82FC_D7B84F445576_.wvu.PrintArea" hidden="1">#REF!</definedName>
    <definedName name="Z_9118CF73_A0E0_408F_82FC_D7B84F445576_.wvu.Rows" hidden="1">#REF!,#REF!</definedName>
    <definedName name="Z_B8175DE2_E97C_11D0_8C74_006097B34275_.wvu.FilterData" hidden="1">#REF!</definedName>
    <definedName name="Z_DA6D18CB_CF6F_11D5_BC57_0000E8DD881D_.wvu.FilterData" hidden="1">#REF!</definedName>
    <definedName name="Z_DA6D18CE_CF6F_11D5_BC57_0000E8DD881D_.wvu.FilterData" hidden="1">#REF!</definedName>
    <definedName name="Z_DCA8D884_2605_11D1_A510_006097B38048_.wvu.FilterData" hidden="1">#REF!</definedName>
    <definedName name="Z_E2699901_D040_11D0_A510_006097B38048_.wvu.FilterData" hidden="1">#REF!</definedName>
    <definedName name="Z_ECD86340_00F5_11D6_9D56_000021CF477C_.wvu.Cols" hidden="1">#REF!</definedName>
    <definedName name="Z_F4AAFAEB_D28F_11D5_A210_0000E8DA5A4F_.wvu.FilterData" hidden="1">#REF!</definedName>
    <definedName name="Z_F4AAFAED_D28F_11D5_A210_0000E8DA5A4F_.wvu.FilterData" hidden="1">#REF!</definedName>
    <definedName name="zdfhzdh" localSheetId="0" hidden="1">{#N/A,#N/A,FALSE,"CCTV"}</definedName>
    <definedName name="zdfhzdh" hidden="1">{#N/A,#N/A,FALSE,"CCTV"}</definedName>
    <definedName name="zdnfhioesjn" localSheetId="0" hidden="1">{"'Sheet1'!$L$16"}</definedName>
    <definedName name="zdnfhioesjn" hidden="1">{"'Sheet1'!$L$16"}</definedName>
    <definedName name="zdyhdh" localSheetId="0" hidden="1">{"'Sheet1'!$L$16"}</definedName>
    <definedName name="zdyhdh" hidden="1">{"'Sheet1'!$L$16"}</definedName>
    <definedName name="ZGCH" localSheetId="0" hidden="1">{#N/A,#N/A,FALSE,"CCTV"}</definedName>
    <definedName name="ZGCH" hidden="1">{#N/A,#N/A,FALSE,"CCTV"}</definedName>
    <definedName name="ZXC" localSheetId="0" hidden="1">{"'매출계획'!$D$2"}</definedName>
    <definedName name="ZXC" hidden="1">{"'매출계획'!$D$2"}</definedName>
    <definedName name="ZXzX" localSheetId="0" hidden="1">{"'Sheet1'!$L$16"}</definedName>
    <definedName name="ZXzX" hidden="1">{"'Sheet1'!$L$16"}</definedName>
    <definedName name="zZ" localSheetId="0" hidden="1">{#N/A,#N/A,FALSE,"CCTV"}</definedName>
    <definedName name="zZ" hidden="1">{#N/A,#N/A,FALSE,"CCTV"}</definedName>
    <definedName name="zzzzz" localSheetId="0" hidden="1">{"TAG1AGMS",#N/A,FALSE,"TAG 1A"}</definedName>
    <definedName name="zzzzz" hidden="1">{"TAG1AGMS",#N/A,FALSE,"TAG 1A"}</definedName>
    <definedName name="אאא" localSheetId="0" hidden="1">{#N/A,#N/A,FALSE,"מאזן בוחן";"כל_מאזן_בוחן",#N/A,FALSE,"מאזן בוחן"}</definedName>
    <definedName name="אאא" hidden="1">{#N/A,#N/A,FALSE,"מאזן בוחן";"כל_מאזן_בוחן",#N/A,FALSE,"מאזן בוחן"}</definedName>
    <definedName name="בככ" localSheetId="0"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בככ" hidden="1">{"מזומנים",#N/A,FALSE,"מאזן בוחן";"חיבים_ויתרות_חובה",#N/A,FALSE,"מאזן בוחן";"רכוש_קבוע",#N/A,FALSE,"מאזן בוחן";"השקעה_זק",#N/A,FALSE,"מאזן בוחן";"השקעה_במוחזקות",#N/A,FALSE,"מאזן בוחן";"השקעה_אחרות",#N/A,FALSE,"מאזן בוחן";"זכאים_ויתרות_זכות",#N/A,FALSE,"מאזן בוחן";"הלוואות_בעמנ_ובנקים",#N/A,FALSE,"מאזן בוחן";"עתודה_לפצויים_והון",#N/A,FALSE,"מאזן בוחן";"הכנסות",#N/A,FALSE,"מאזן בוחן";"הוצאות_הנהלה_וכלליות",#N/A,FALSE,"מאזן בוחן";"הוצאות_מימון",#N/A,FALSE,"מאזן בוחן";"אקוויטי_ובדיקת_השקעו",#N/A,FALSE,"מאזן בוחן"}</definedName>
    <definedName name="가공" localSheetId="0" hidden="1">{"'매출계획'!$D$2"}</definedName>
    <definedName name="가공" hidden="1">{"'매출계획'!$D$2"}</definedName>
    <definedName name="강안" localSheetId="0" hidden="1">{"'매출계획'!$D$2"}</definedName>
    <definedName name="강안" hidden="1">{"'매출계획'!$D$2"}</definedName>
    <definedName name="건조과" localSheetId="0" hidden="1">{"'매출계획'!$D$2"}</definedName>
    <definedName name="건조과" hidden="1">{"'매출계획'!$D$2"}</definedName>
    <definedName name="견적" localSheetId="0" hidden="1">{#N/A,#N/A,FALSE,"CCTV"}</definedName>
    <definedName name="견적" hidden="1">{#N/A,#N/A,FALSE,"CCTV"}</definedName>
    <definedName name="견적2" localSheetId="0" hidden="1">{#N/A,#N/A,FALSE,"CCTV"}</definedName>
    <definedName name="견적2" hidden="1">{#N/A,#N/A,FALSE,"CCTV"}</definedName>
    <definedName name="견적SHEET" localSheetId="0" hidden="1">{#N/A,#N/A,FALSE,"CCTV"}</definedName>
    <definedName name="견적SHEET" hidden="1">{#N/A,#N/A,FALSE,"CCTV"}</definedName>
    <definedName name="계정취합0501"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계정취합050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공할농" hidden="1">#REF!</definedName>
    <definedName name="그래" localSheetId="0" hidden="1">{"'매출계획'!$D$2"}</definedName>
    <definedName name="그래" hidden="1">{"'매출계획'!$D$2"}</definedName>
    <definedName name="기타대출채권"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대출채권"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채권"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채권"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ㄴㄴㄴ" localSheetId="0" hidden="1">{"'매출계획'!$D$2"}</definedName>
    <definedName name="ㄴㄴㄴ" hidden="1">{"'매출계획'!$D$2"}</definedName>
    <definedName name="ㄴㄷㄳ" localSheetId="0" hidden="1">{"'매출계획'!$D$2"}</definedName>
    <definedName name="ㄴㄷㄳ" hidden="1">{"'매출계획'!$D$2"}</definedName>
    <definedName name="ㄴ석ㅎ" localSheetId="0" hidden="1">{"'매출계획'!$D$2"}</definedName>
    <definedName name="ㄴ석ㅎ" hidden="1">{"'매출계획'!$D$2"}</definedName>
    <definedName name="ㄴㅇㄹ호" localSheetId="0" hidden="1">{"'매출계획'!$D$2"}</definedName>
    <definedName name="ㄴㅇㄹ호" hidden="1">{"'매출계획'!$D$2"}</definedName>
    <definedName name="ㄴㅇ론ㄹ" localSheetId="0" hidden="1">{"'매출계획'!$D$2"}</definedName>
    <definedName name="ㄴㅇ론ㄹ" hidden="1">{"'매출계획'!$D$2"}</definedName>
    <definedName name="ㄴㅇㅁ" localSheetId="0" hidden="1">{"'매출계획'!$D$2"}</definedName>
    <definedName name="ㄴㅇㅁ" hidden="1">{"'매출계획'!$D$2"}</definedName>
    <definedName name="ㄴㅇㅁㅁㄴ" localSheetId="0" hidden="1">{"'매출계획'!$D$2"}</definedName>
    <definedName name="ㄴㅇㅁㅁㄴ" hidden="1">{"'매출계획'!$D$2"}</definedName>
    <definedName name="ㄴㅇㅁㅇㅁㄴ" localSheetId="0" hidden="1">{"'매출계획'!$D$2"}</definedName>
    <definedName name="ㄴㅇㅁㅇㅁㄴ" hidden="1">{"'매출계획'!$D$2"}</definedName>
    <definedName name="ㄴㅇㅎ" localSheetId="0" hidden="1">{"'매출계획'!$D$2"}</definedName>
    <definedName name="ㄴㅇㅎ" hidden="1">{"'매출계획'!$D$2"}</definedName>
    <definedName name="ㄴㅇㅀ" localSheetId="0" hidden="1">{"'매출계획'!$D$2"}</definedName>
    <definedName name="ㄴㅇㅀ" hidden="1">{"'매출계획'!$D$2"}</definedName>
    <definedName name="단기금융"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단기금융"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도장" localSheetId="0" hidden="1">{"'매출계획'!$D$2"}</definedName>
    <definedName name="도장" hidden="1">{"'매출계획'!$D$2"}</definedName>
    <definedName name="도장151" localSheetId="0" hidden="1">{"'매출계획'!$D$2"}</definedName>
    <definedName name="도장151" hidden="1">{"'매출계획'!$D$2"}</definedName>
    <definedName name="도장152" localSheetId="0" hidden="1">{"'매출계획'!$D$2"}</definedName>
    <definedName name="도장152" hidden="1">{"'매출계획'!$D$2"}</definedName>
    <definedName name="도장신" localSheetId="0" hidden="1">{"'매출계획'!$D$2"}</definedName>
    <definedName name="도장신" hidden="1">{"'매출계획'!$D$2"}</definedName>
    <definedName name="ㄷㄳ" localSheetId="0" hidden="1">{"'매출계획'!$D$2"}</definedName>
    <definedName name="ㄷㄳ" hidden="1">{"'매출계획'!$D$2"}</definedName>
    <definedName name="ㄹㄹ" localSheetId="0" hidden="1">{"'매출계획'!$D$2"}</definedName>
    <definedName name="ㄹㄹ" hidden="1">{"'매출계획'!$D$2"}</definedName>
    <definedName name="ㄹㄹㄹ" localSheetId="0" hidden="1">{"'매출계획'!$D$2"}</definedName>
    <definedName name="ㄹㄹㄹ" hidden="1">{"'매출계획'!$D$2"}</definedName>
    <definedName name="ㄹ호" localSheetId="0" hidden="1">{"'매출계획'!$D$2"}</definedName>
    <definedName name="ㄹ호" hidden="1">{"'매출계획'!$D$2"}</definedName>
    <definedName name="래그" localSheetId="0" hidden="1">{#N/A,#N/A,FALSE,"CCTV"}</definedName>
    <definedName name="래그" hidden="1">{#N/A,#N/A,FALSE,"CCTV"}</definedName>
    <definedName name="롷" localSheetId="0" hidden="1">{"'매출계획'!$D$2"}</definedName>
    <definedName name="롷" hidden="1">{"'매출계획'!$D$2"}</definedName>
    <definedName name="ㅁㄴ" localSheetId="0" hidden="1">{"'매출계획'!$D$2"}</definedName>
    <definedName name="ㅁㄴ" hidden="1">{"'매출계획'!$D$2"}</definedName>
    <definedName name="ㅁㄴㅁㄴㅇ" localSheetId="0" hidden="1">{"'매출계획'!$D$2"}</definedName>
    <definedName name="ㅁㄴㅁㄴㅇ" hidden="1">{"'매출계획'!$D$2"}</definedName>
    <definedName name="ㅁㄹㅇ" localSheetId="0" hidden="1">{"'매출계획'!$D$2"}</definedName>
    <definedName name="ㅁㄹㅇ" hidden="1">{"'매출계획'!$D$2"}</definedName>
    <definedName name="ㅁㅁㅁ" localSheetId="0" hidden="1">{"'매출계획'!$D$2"}</definedName>
    <definedName name="ㅁㅁㅁ" hidden="1">{"'매출계획'!$D$2"}</definedName>
    <definedName name="ㅁㅅ" localSheetId="0" hidden="1">{"'매출계획'!$D$2"}</definedName>
    <definedName name="ㅁㅅ" hidden="1">{"'매출계획'!$D$2"}</definedName>
    <definedName name="ㅁㅇ" localSheetId="0" hidden="1">{"'매출계획'!$D$2"}</definedName>
    <definedName name="ㅁㅇ" hidden="1">{"'매출계획'!$D$2"}</definedName>
    <definedName name="매도주식"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도주식"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매출원가" localSheetId="0" hidden="1">{#N/A,#N/A,FALSE,"Aging Summary";#N/A,#N/A,FALSE,"Ratio Analysis";#N/A,#N/A,FALSE,"Test 120 Day Accts";#N/A,#N/A,FALSE,"Tickmarks"}</definedName>
    <definedName name="매출원가" hidden="1">{#N/A,#N/A,FALSE,"Aging Summary";#N/A,#N/A,FALSE,"Ratio Analysis";#N/A,#N/A,FALSE,"Test 120 Day Accts";#N/A,#N/A,FALSE,"Tickmarks"}</definedName>
    <definedName name="매출원가1" localSheetId="0" hidden="1">{#N/A,#N/A,FALSE,"Aging Summary";#N/A,#N/A,FALSE,"Ratio Analysis";#N/A,#N/A,FALSE,"Test 120 Day Accts";#N/A,#N/A,FALSE,"Tickmarks"}</definedName>
    <definedName name="매출원가1" hidden="1">{#N/A,#N/A,FALSE,"Aging Summary";#N/A,#N/A,FALSE,"Ratio Analysis";#N/A,#N/A,FALSE,"Test 120 Day Accts";#N/A,#N/A,FALSE,"Tickmarks"}</definedName>
    <definedName name="머야"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머야"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몰라" localSheetId="0" hidden="1">{"'매출계획'!$D$2"}</definedName>
    <definedName name="몰라" hidden="1">{"'매출계획'!$D$2"}</definedName>
    <definedName name="뭐고" localSheetId="0" hidden="1">{"'매출계획'!$D$2"}</definedName>
    <definedName name="뭐고" hidden="1">{"'매출계획'!$D$2"}</definedName>
    <definedName name="미수금명세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금명세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ㅂㅂㅂ" localSheetId="0" hidden="1">{"'매출계획'!$D$2"}</definedName>
    <definedName name="ㅂㅂㅂ" hidden="1">{"'매출계획'!$D$2"}</definedName>
    <definedName name="ㅂㅈㄷ" hidden="1">#REF!</definedName>
    <definedName name="보고333" localSheetId="0" hidden="1">{"'매출계획'!$D$2"}</definedName>
    <definedName name="보고333" hidden="1">{"'매출계획'!$D$2"}</definedName>
    <definedName name="보고3333" localSheetId="0" hidden="1">{"'매출계획'!$D$2"}</definedName>
    <definedName name="보고3333" hidden="1">{"'매출계획'!$D$2"}</definedName>
    <definedName name="사내추가" localSheetId="0" hidden="1">{"'매출계획'!$D$2"}</definedName>
    <definedName name="사내추가" hidden="1">{"'매출계획'!$D$2"}</definedName>
    <definedName name="샘풀카피" localSheetId="0" hidden="1">{#N/A,#N/A,FALSE,"CCTV"}</definedName>
    <definedName name="샘풀카피" hidden="1">{#N/A,#N/A,FALSE,"CCTV"}</definedName>
    <definedName name="샘플카피2" localSheetId="0" hidden="1">{#N/A,#N/A,FALSE,"CCTV"}</definedName>
    <definedName name="샘플카피2" hidden="1">{#N/A,#N/A,FALSE,"CCTV"}</definedName>
    <definedName name="샘플카피3" localSheetId="0" hidden="1">{#N/A,#N/A,FALSE,"CCTV"}</definedName>
    <definedName name="샘플카피3" hidden="1">{#N/A,#N/A,FALSE,"CCTV"}</definedName>
    <definedName name="생산능력" localSheetId="0" hidden="1">{"'매출계획'!$D$2"}</definedName>
    <definedName name="생산능력" hidden="1">{"'매출계획'!$D$2"}</definedName>
    <definedName name="손익" hidden="1">#REF!</definedName>
    <definedName name="신조매출" localSheetId="0" hidden="1">{"'매출계획'!$D$2"}</definedName>
    <definedName name="신조매출" hidden="1">{"'매출계획'!$D$2"}</definedName>
    <definedName name="ㅇ" hidden="1">#REF!</definedName>
    <definedName name="ㅇㅇ"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ㅇㅇㅇ" localSheetId="0" hidden="1">{"'매출계획'!$D$2"}</definedName>
    <definedName name="ㅇㅇㅇ" hidden="1">{"'매출계획'!$D$2"}</definedName>
    <definedName name="어" hidden="1">#REF!</definedName>
    <definedName name="예산" localSheetId="0" hidden="1">{"'매출계획'!$D$2"}</definedName>
    <definedName name="예산" hidden="1">{"'매출계획'!$D$2"}</definedName>
    <definedName name="외"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이잉" hidden="1">#REF!</definedName>
    <definedName name="ㅈㅂㄷㅈ" localSheetId="0" hidden="1">{"'매출계획'!$D$2"}</definedName>
    <definedName name="ㅈㅂㄷㅈ" hidden="1">{"'매출계획'!$D$2"}</definedName>
    <definedName name="ㅈㅈ" localSheetId="0" hidden="1">{"'매출계획'!$D$2"}</definedName>
    <definedName name="ㅈㅈ" hidden="1">{"'매출계획'!$D$2"}</definedName>
    <definedName name="제조" hidden="1">#REF!</definedName>
    <definedName name="조립LOAD" localSheetId="0" hidden="1">{"'매출계획'!$D$2"}</definedName>
    <definedName name="조립LOAD" hidden="1">{"'매출계획'!$D$2"}</definedName>
    <definedName name="조정" localSheetId="0" hidden="1">{"'매출계획'!$D$2"}</definedName>
    <definedName name="조정" hidden="1">{"'매출계획'!$D$2"}</definedName>
    <definedName name="증가공수" localSheetId="0" hidden="1">{"'매출계획'!$D$2"}</definedName>
    <definedName name="증가공수" hidden="1">{"'매출계획'!$D$2"}</definedName>
    <definedName name="지ㅣ지" localSheetId="0" hidden="1">{"'매출계획'!$D$2"}</definedName>
    <definedName name="지ㅣ지" hidden="1">{"'매출계획'!$D$2"}</definedName>
    <definedName name="ㅊ퓨" localSheetId="0" hidden="1">{"'매출계획'!$D$2"}</definedName>
    <definedName name="ㅊ퓨" hidden="1">{"'매출계획'!$D$2"}</definedName>
    <definedName name="ㅊ호" localSheetId="0" hidden="1">{"'매출계획'!$D$2"}</definedName>
    <definedName name="ㅊ호" hidden="1">{"'매출계획'!$D$2"}</definedName>
    <definedName name="추가공수" localSheetId="0" hidden="1">{"'매출계획'!$D$2"}</definedName>
    <definedName name="추가공수" hidden="1">{"'매출계획'!$D$2"}</definedName>
    <definedName name="ㅌ"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ㅌ"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탑재" localSheetId="0" hidden="1">{"'매출계획'!$D$2"}</definedName>
    <definedName name="탑재" hidden="1">{"'매출계획'!$D$2"}</definedName>
    <definedName name="ㅎㅇㅀㄴㅇㅎ" localSheetId="0" hidden="1">{"'매출계획'!$D$2"}</definedName>
    <definedName name="ㅎㅇㅀㄴㅇㅎ" hidden="1">{"'매출계획'!$D$2"}</definedName>
    <definedName name="ㅎㅎㅎ" localSheetId="0" hidden="1">{"'매출계획'!$D$2"}</definedName>
    <definedName name="ㅎㅎㅎ" hidden="1">{"'매출계획'!$D$2"}</definedName>
    <definedName name="합계"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합계"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호호" localSheetId="0" hidden="1">{"'매출계획'!$D$2"}</definedName>
    <definedName name="호호" hidden="1">{"'매출계획'!$D$2"}</definedName>
    <definedName name="ㅀㅀㅀ"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ㅀㅀ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ㅏㅏ" localSheetId="0"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0" hidden="1">{"'매출계획'!$D$2"}</definedName>
    <definedName name="ㅏㅏㅏ" hidden="1">{"'매출계획'!$D$2"}</definedName>
    <definedName name="ㅓㅓㅓ" localSheetId="0" hidden="1">{"'매출계획'!$D$2"}</definedName>
    <definedName name="ㅓㅓㅓ" hidden="1">{"'매출계획'!$D$2"}</definedName>
    <definedName name="ㅗㅗㅗㅗ" localSheetId="0" hidden="1">{"'매출계획'!$D$2"}</definedName>
    <definedName name="ㅗㅗㅗㅗ" hidden="1">{"'매출계획'!$D$2"}</definedName>
    <definedName name="ㅛ샤" localSheetId="0" hidden="1">{"'매출계획'!$D$2"}</definedName>
    <definedName name="ㅛ샤" hidden="1">{"'매출계획'!$D$2"}</definedName>
    <definedName name="ㅛㅏㄹ" localSheetId="0" hidden="1">{"'매출계획'!$D$2"}</definedName>
    <definedName name="ㅛㅏㄹ" hidden="1">{"'매출계획'!$D$2"}</definedName>
    <definedName name="まとめ2" hidden="1">#REF!</definedName>
    <definedName name="新" localSheetId="0" hidden="1">{#N/A,#N/A,FALSE,"m66";#N/A,#N/A,FALSE,"m66"}</definedName>
    <definedName name="新" hidden="1">{#N/A,#N/A,FALSE,"m66";#N/A,#N/A,FALSE,"m66"}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9" l="1"/>
  <c r="G24" i="7"/>
  <c r="H24" i="7" s="1"/>
  <c r="I24" i="7" s="1"/>
  <c r="J24" i="7" s="1"/>
  <c r="K24" i="7" s="1"/>
  <c r="L24" i="7" s="1"/>
  <c r="M24" i="7" s="1"/>
  <c r="N24" i="7" s="1"/>
  <c r="O24" i="7" s="1"/>
  <c r="P24" i="7" s="1"/>
  <c r="Q24" i="7" s="1"/>
  <c r="R24" i="7" s="1"/>
  <c r="S24" i="7" s="1"/>
  <c r="T24" i="7" s="1"/>
  <c r="E21" i="7"/>
  <c r="E20" i="7"/>
  <c r="C20" i="7"/>
  <c r="T12" i="7"/>
  <c r="S12" i="7"/>
  <c r="R12" i="7"/>
  <c r="Q12" i="7"/>
  <c r="P12" i="7"/>
  <c r="O12" i="7"/>
  <c r="N12" i="7"/>
  <c r="M12" i="7"/>
  <c r="L12" i="7"/>
  <c r="K12" i="7"/>
  <c r="J12" i="7"/>
  <c r="I12" i="7"/>
  <c r="H12" i="7"/>
  <c r="G12" i="7"/>
  <c r="F12" i="7"/>
  <c r="C12" i="7"/>
  <c r="C9" i="7"/>
  <c r="T8" i="7"/>
  <c r="S8" i="7"/>
  <c r="R8" i="7"/>
  <c r="Q8" i="7"/>
  <c r="P8" i="7"/>
  <c r="O8" i="7"/>
  <c r="N8" i="7"/>
  <c r="M8" i="7"/>
  <c r="L8" i="7"/>
  <c r="K8" i="7"/>
  <c r="J8" i="7"/>
  <c r="I8" i="7"/>
  <c r="H8" i="7"/>
  <c r="G8" i="7"/>
  <c r="F8" i="7"/>
  <c r="C8" i="7"/>
  <c r="T7" i="7"/>
  <c r="S7" i="7"/>
  <c r="R7" i="7"/>
  <c r="Q7" i="7"/>
  <c r="P7" i="7"/>
  <c r="O7" i="7"/>
  <c r="N7" i="7"/>
  <c r="M7" i="7"/>
  <c r="L7" i="7"/>
  <c r="K7" i="7"/>
  <c r="J7" i="7"/>
  <c r="I7" i="7"/>
  <c r="H7" i="7"/>
  <c r="G7" i="7"/>
  <c r="F7" i="7"/>
  <c r="C7" i="7"/>
  <c r="G6" i="7"/>
  <c r="H6" i="7" s="1"/>
  <c r="I6" i="7" s="1"/>
  <c r="J6" i="7" s="1"/>
  <c r="K6" i="7" s="1"/>
  <c r="L6" i="7" s="1"/>
  <c r="M6" i="7" s="1"/>
  <c r="N6" i="7" s="1"/>
  <c r="O6" i="7" s="1"/>
  <c r="P6" i="7" s="1"/>
  <c r="Q6" i="7" s="1"/>
  <c r="R6" i="7" s="1"/>
  <c r="S6" i="7" s="1"/>
  <c r="T6" i="7" s="1"/>
  <c r="AA63" i="5"/>
  <c r="AB63" i="5" s="1"/>
  <c r="AC63" i="5" s="1"/>
  <c r="AD63" i="5" s="1"/>
  <c r="AE63" i="5" s="1"/>
  <c r="AF63" i="5" s="1"/>
  <c r="AG63" i="5" s="1"/>
  <c r="D63" i="5"/>
  <c r="E63" i="5" s="1"/>
  <c r="F63" i="5" s="1"/>
  <c r="G63" i="5" s="1"/>
  <c r="H63" i="5" s="1"/>
  <c r="I63" i="5" s="1"/>
  <c r="J63" i="5" s="1"/>
  <c r="K63" i="5" s="1"/>
  <c r="L63" i="5" s="1"/>
  <c r="M63" i="5" s="1"/>
  <c r="N63" i="5" s="1"/>
  <c r="O63" i="5" s="1"/>
  <c r="P63" i="5" s="1"/>
  <c r="Q63" i="5" s="1"/>
  <c r="R63" i="5" s="1"/>
  <c r="S63" i="5" s="1"/>
  <c r="T63" i="5" s="1"/>
  <c r="U63" i="5" s="1"/>
  <c r="V63" i="5" s="1"/>
  <c r="W63" i="5" s="1"/>
  <c r="X63" i="5" s="1"/>
  <c r="Y63" i="5" s="1"/>
  <c r="Z63" i="5" s="1"/>
  <c r="C58"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C45" i="5"/>
  <c r="B33" i="5"/>
  <c r="D33" i="5" s="1"/>
  <c r="B21" i="5"/>
  <c r="F20" i="5"/>
  <c r="E20" i="5"/>
  <c r="F9" i="5"/>
  <c r="E9" i="5"/>
  <c r="G8" i="5"/>
  <c r="F8" i="5"/>
  <c r="C8" i="5"/>
  <c r="D8" i="5" s="1"/>
  <c r="E8" i="5" s="1"/>
  <c r="G7" i="5"/>
  <c r="F7" i="5"/>
  <c r="E7" i="5"/>
  <c r="D7" i="5"/>
  <c r="C7" i="5"/>
  <c r="C5" i="5"/>
  <c r="C4" i="5"/>
  <c r="C3" i="5"/>
  <c r="M20" i="4"/>
  <c r="M21" i="4" s="1"/>
  <c r="M22" i="4" s="1"/>
  <c r="M23" i="4" s="1"/>
  <c r="M24" i="4" s="1"/>
  <c r="M25" i="4" s="1"/>
  <c r="M26" i="4" s="1"/>
  <c r="M27" i="4" s="1"/>
  <c r="M28" i="4" s="1"/>
  <c r="M29" i="4" s="1"/>
  <c r="M30" i="4" s="1"/>
  <c r="M31" i="4" s="1"/>
  <c r="M32" i="4" s="1"/>
  <c r="M33" i="4" s="1"/>
  <c r="M34" i="4" s="1"/>
  <c r="M35" i="4" s="1"/>
  <c r="M36" i="4" s="1"/>
  <c r="M37" i="4" s="1"/>
  <c r="M38" i="4" s="1"/>
  <c r="M39" i="4" s="1"/>
  <c r="M40" i="4" s="1"/>
  <c r="M41" i="4" s="1"/>
  <c r="M42" i="4" s="1"/>
  <c r="M43" i="4" s="1"/>
  <c r="M44" i="4" s="1"/>
  <c r="M45" i="4" s="1"/>
  <c r="M46" i="4" s="1"/>
  <c r="M47" i="4" s="1"/>
  <c r="M48" i="4" s="1"/>
  <c r="M49" i="4" s="1"/>
  <c r="M50" i="4" s="1"/>
  <c r="M51" i="4" s="1"/>
  <c r="M52" i="4" s="1"/>
  <c r="M53" i="4" s="1"/>
  <c r="M54" i="4" s="1"/>
  <c r="M55" i="4" s="1"/>
  <c r="M56" i="4" s="1"/>
  <c r="M57" i="4" s="1"/>
  <c r="M58" i="4" s="1"/>
  <c r="M59" i="4" s="1"/>
  <c r="M60" i="4" s="1"/>
  <c r="M61" i="4" s="1"/>
  <c r="M62" i="4" s="1"/>
  <c r="M63" i="4" s="1"/>
  <c r="M64" i="4" s="1"/>
  <c r="M65" i="4" s="1"/>
  <c r="M66" i="4" s="1"/>
  <c r="M67" i="4" s="1"/>
  <c r="M68" i="4" s="1"/>
  <c r="M69" i="4" s="1"/>
  <c r="M70" i="4" s="1"/>
  <c r="M71" i="4" s="1"/>
  <c r="M72" i="4" s="1"/>
  <c r="M73" i="4" s="1"/>
  <c r="M74" i="4" s="1"/>
  <c r="M75" i="4" s="1"/>
  <c r="M76" i="4" s="1"/>
  <c r="M77" i="4" s="1"/>
  <c r="M78" i="4" s="1"/>
  <c r="M79" i="4" s="1"/>
  <c r="M80" i="4" s="1"/>
  <c r="M81" i="4" s="1"/>
  <c r="M19" i="4"/>
  <c r="M18" i="4"/>
  <c r="C18" i="4"/>
  <c r="C19" i="4" s="1"/>
  <c r="C20" i="4" s="1"/>
  <c r="C21" i="4" s="1"/>
  <c r="C22" i="4" s="1"/>
  <c r="C23" i="4" s="1"/>
  <c r="C24" i="4" s="1"/>
  <c r="C25" i="4" s="1"/>
  <c r="C26" i="4" s="1"/>
  <c r="C27" i="4" s="1"/>
  <c r="C28" i="4" s="1"/>
  <c r="C29" i="4" s="1"/>
  <c r="C30" i="4" s="1"/>
  <c r="C31" i="4" s="1"/>
  <c r="C32" i="4" s="1"/>
  <c r="C33" i="4" s="1"/>
  <c r="C34" i="4" s="1"/>
  <c r="C35" i="4" s="1"/>
  <c r="C36" i="4" s="1"/>
  <c r="C37" i="4" s="1"/>
  <c r="C38" i="4" s="1"/>
  <c r="C39" i="4" s="1"/>
  <c r="C40" i="4" s="1"/>
  <c r="C41" i="4" s="1"/>
  <c r="C42" i="4" s="1"/>
  <c r="C43" i="4" s="1"/>
  <c r="C44" i="4" s="1"/>
  <c r="C45" i="4" s="1"/>
  <c r="C46" i="4" s="1"/>
  <c r="C47" i="4" s="1"/>
  <c r="C48" i="4" s="1"/>
  <c r="C49" i="4" s="1"/>
  <c r="C50" i="4" s="1"/>
  <c r="C51" i="4" s="1"/>
  <c r="C52" i="4" s="1"/>
  <c r="C53" i="4" s="1"/>
  <c r="C54" i="4" s="1"/>
  <c r="C55" i="4" s="1"/>
  <c r="C56" i="4" s="1"/>
  <c r="C57" i="4" s="1"/>
  <c r="C58" i="4" s="1"/>
  <c r="C59" i="4" s="1"/>
  <c r="C60" i="4" s="1"/>
  <c r="C61" i="4" s="1"/>
  <c r="C62" i="4" s="1"/>
  <c r="C63" i="4" s="1"/>
  <c r="C64" i="4" s="1"/>
  <c r="C65" i="4" s="1"/>
  <c r="C66" i="4" s="1"/>
  <c r="C67" i="4" s="1"/>
  <c r="C68" i="4" s="1"/>
  <c r="C69" i="4" s="1"/>
  <c r="C70" i="4" s="1"/>
  <c r="C71" i="4" s="1"/>
  <c r="C72" i="4" s="1"/>
  <c r="C73" i="4" s="1"/>
  <c r="C74" i="4" s="1"/>
  <c r="C75" i="4" s="1"/>
  <c r="C76" i="4" s="1"/>
  <c r="C77" i="4" s="1"/>
  <c r="C78" i="4" s="1"/>
  <c r="C79" i="4" s="1"/>
  <c r="C80" i="4" s="1"/>
  <c r="C81" i="4" s="1"/>
  <c r="C82" i="4" s="1"/>
  <c r="C83" i="4" s="1"/>
  <c r="C84" i="4" s="1"/>
  <c r="C85" i="4" s="1"/>
  <c r="C86" i="4" s="1"/>
  <c r="C87" i="4" s="1"/>
  <c r="C88" i="4" s="1"/>
  <c r="C89" i="4" s="1"/>
  <c r="C90" i="4" s="1"/>
  <c r="C91" i="4" s="1"/>
  <c r="C92" i="4" s="1"/>
  <c r="C93" i="4" s="1"/>
  <c r="C94" i="4" s="1"/>
  <c r="C95" i="4" s="1"/>
  <c r="C96" i="4" s="1"/>
  <c r="C97" i="4" s="1"/>
  <c r="C98" i="4" s="1"/>
  <c r="C99" i="4" s="1"/>
  <c r="C100" i="4" s="1"/>
  <c r="C101" i="4" s="1"/>
  <c r="C102" i="4" s="1"/>
  <c r="C103" i="4" s="1"/>
  <c r="C104" i="4" s="1"/>
  <c r="C105" i="4" s="1"/>
  <c r="C106" i="4" s="1"/>
  <c r="C107" i="4" s="1"/>
  <c r="C108" i="4" s="1"/>
  <c r="C109" i="4" s="1"/>
  <c r="C110" i="4" s="1"/>
  <c r="C111" i="4" s="1"/>
  <c r="C112" i="4" s="1"/>
  <c r="C113" i="4" s="1"/>
  <c r="C114" i="4" s="1"/>
  <c r="C115" i="4" s="1"/>
  <c r="C116" i="4" s="1"/>
  <c r="C117" i="4" s="1"/>
  <c r="C118" i="4" s="1"/>
  <c r="C119" i="4" s="1"/>
  <c r="C120" i="4" s="1"/>
  <c r="C121" i="4" s="1"/>
  <c r="C122" i="4" s="1"/>
  <c r="C123" i="4" s="1"/>
  <c r="C124" i="4" s="1"/>
  <c r="C125" i="4" s="1"/>
  <c r="C126" i="4" s="1"/>
  <c r="C127" i="4" s="1"/>
  <c r="C128" i="4" s="1"/>
  <c r="C129" i="4" s="1"/>
  <c r="C130" i="4" s="1"/>
  <c r="C131" i="4" s="1"/>
  <c r="C132" i="4" s="1"/>
  <c r="C133" i="4" s="1"/>
  <c r="C134" i="4" s="1"/>
  <c r="C135" i="4" s="1"/>
  <c r="C136" i="4" s="1"/>
  <c r="C137" i="4" s="1"/>
  <c r="C138" i="4" s="1"/>
  <c r="C139" i="4" s="1"/>
  <c r="C140" i="4" s="1"/>
  <c r="C141" i="4" s="1"/>
  <c r="C142" i="4" s="1"/>
  <c r="C143" i="4" s="1"/>
  <c r="C144" i="4" s="1"/>
  <c r="C145" i="4" s="1"/>
  <c r="C146" i="4" s="1"/>
  <c r="C147" i="4" s="1"/>
  <c r="C148" i="4" s="1"/>
  <c r="C149" i="4" s="1"/>
  <c r="C150" i="4" s="1"/>
  <c r="C151" i="4" s="1"/>
  <c r="C152" i="4" s="1"/>
  <c r="C153" i="4" s="1"/>
  <c r="C154" i="4" s="1"/>
  <c r="C155" i="4" s="1"/>
  <c r="C156" i="4" s="1"/>
  <c r="C157" i="4" s="1"/>
  <c r="C158" i="4" s="1"/>
  <c r="C159" i="4" s="1"/>
  <c r="C160" i="4" s="1"/>
  <c r="C161" i="4" s="1"/>
  <c r="C162" i="4" s="1"/>
  <c r="C163" i="4" s="1"/>
  <c r="C164" i="4" s="1"/>
  <c r="C165" i="4" s="1"/>
  <c r="C166" i="4" s="1"/>
  <c r="C167" i="4" s="1"/>
  <c r="C168" i="4" s="1"/>
  <c r="C169" i="4" s="1"/>
  <c r="C170" i="4" s="1"/>
  <c r="C171" i="4" s="1"/>
  <c r="C172" i="4" s="1"/>
  <c r="C173" i="4" s="1"/>
  <c r="C174" i="4" s="1"/>
  <c r="C175" i="4" s="1"/>
  <c r="C176" i="4" s="1"/>
  <c r="C177" i="4" s="1"/>
  <c r="C178" i="4" s="1"/>
  <c r="C179" i="4" s="1"/>
  <c r="C180" i="4" s="1"/>
  <c r="C181" i="4" s="1"/>
  <c r="C182" i="4" s="1"/>
  <c r="C183" i="4" s="1"/>
  <c r="C184" i="4" s="1"/>
  <c r="C185" i="4" s="1"/>
  <c r="C186" i="4" s="1"/>
  <c r="C187" i="4" s="1"/>
  <c r="C188" i="4" s="1"/>
  <c r="C189" i="4" s="1"/>
  <c r="C190" i="4" s="1"/>
  <c r="C191" i="4" s="1"/>
  <c r="C192" i="4" s="1"/>
  <c r="C193" i="4" s="1"/>
  <c r="C194" i="4" s="1"/>
  <c r="C195" i="4" s="1"/>
  <c r="C196" i="4" s="1"/>
  <c r="C197" i="4" s="1"/>
  <c r="C198" i="4" s="1"/>
  <c r="C199" i="4" s="1"/>
  <c r="C200" i="4" s="1"/>
  <c r="C201" i="4" s="1"/>
  <c r="C202" i="4" s="1"/>
  <c r="C203" i="4" s="1"/>
  <c r="C204" i="4" s="1"/>
  <c r="C205" i="4" s="1"/>
  <c r="C206" i="4" s="1"/>
  <c r="C207" i="4" s="1"/>
  <c r="C208" i="4" s="1"/>
  <c r="C209" i="4" s="1"/>
  <c r="C210" i="4" s="1"/>
  <c r="C211" i="4" s="1"/>
  <c r="C212" i="4" s="1"/>
  <c r="C213" i="4" s="1"/>
  <c r="C214" i="4" s="1"/>
  <c r="C215" i="4" s="1"/>
  <c r="C216" i="4" s="1"/>
  <c r="C217" i="4" s="1"/>
  <c r="C218" i="4" s="1"/>
  <c r="C219" i="4" s="1"/>
  <c r="C220" i="4" s="1"/>
  <c r="C221" i="4" s="1"/>
  <c r="C222" i="4" s="1"/>
  <c r="C223" i="4" s="1"/>
  <c r="C224" i="4" s="1"/>
  <c r="C225" i="4" s="1"/>
  <c r="C226" i="4" s="1"/>
  <c r="C227" i="4" s="1"/>
  <c r="C228" i="4" s="1"/>
  <c r="C229" i="4" s="1"/>
  <c r="C230" i="4" s="1"/>
  <c r="C231" i="4" s="1"/>
  <c r="C232" i="4" s="1"/>
  <c r="C233" i="4" s="1"/>
  <c r="C234" i="4" s="1"/>
  <c r="C235" i="4" s="1"/>
  <c r="C236" i="4" s="1"/>
  <c r="C237" i="4" s="1"/>
  <c r="C238" i="4" s="1"/>
  <c r="C239" i="4" s="1"/>
  <c r="C240" i="4" s="1"/>
  <c r="C241" i="4" s="1"/>
  <c r="C242" i="4" s="1"/>
  <c r="C243" i="4" s="1"/>
  <c r="C244" i="4" s="1"/>
  <c r="C245" i="4" s="1"/>
  <c r="C246" i="4" s="1"/>
  <c r="C247" i="4" s="1"/>
  <c r="C248" i="4" s="1"/>
  <c r="C249" i="4" s="1"/>
  <c r="C250" i="4" s="1"/>
  <c r="C251" i="4" s="1"/>
  <c r="C252" i="4" s="1"/>
  <c r="C253" i="4" s="1"/>
  <c r="C254" i="4" s="1"/>
  <c r="C255" i="4" s="1"/>
  <c r="C256" i="4" s="1"/>
  <c r="C257" i="4" s="1"/>
  <c r="C258" i="4" s="1"/>
  <c r="C259" i="4" s="1"/>
  <c r="C260" i="4" s="1"/>
  <c r="C261" i="4" s="1"/>
  <c r="C262" i="4" s="1"/>
  <c r="C263" i="4" s="1"/>
  <c r="C264" i="4" s="1"/>
  <c r="C265" i="4" s="1"/>
  <c r="C266" i="4" s="1"/>
  <c r="C267" i="4" s="1"/>
  <c r="C268" i="4" s="1"/>
  <c r="C269" i="4" s="1"/>
  <c r="C270" i="4" s="1"/>
  <c r="C271" i="4" s="1"/>
  <c r="C272" i="4" s="1"/>
  <c r="C273" i="4" s="1"/>
  <c r="C274" i="4" s="1"/>
  <c r="C275" i="4" s="1"/>
  <c r="C276" i="4" s="1"/>
  <c r="C277" i="4" s="1"/>
  <c r="C278" i="4" s="1"/>
  <c r="C279" i="4" s="1"/>
  <c r="C280" i="4" s="1"/>
  <c r="C281" i="4" s="1"/>
  <c r="C282" i="4" s="1"/>
  <c r="C283" i="4" s="1"/>
  <c r="C284" i="4" s="1"/>
  <c r="C285" i="4" s="1"/>
  <c r="C286" i="4" s="1"/>
  <c r="C287" i="4" s="1"/>
  <c r="C288" i="4" s="1"/>
  <c r="C289" i="4" s="1"/>
  <c r="C290" i="4" s="1"/>
  <c r="C291" i="4" s="1"/>
  <c r="C292" i="4" s="1"/>
  <c r="C293" i="4" s="1"/>
  <c r="C294" i="4" s="1"/>
  <c r="C295" i="4" s="1"/>
  <c r="C296" i="4" s="1"/>
  <c r="C297" i="4" s="1"/>
  <c r="C298" i="4" s="1"/>
  <c r="C299" i="4" s="1"/>
  <c r="C300" i="4" s="1"/>
  <c r="C301" i="4" s="1"/>
  <c r="C302" i="4" s="1"/>
  <c r="C303" i="4" s="1"/>
  <c r="C304" i="4" s="1"/>
  <c r="C305" i="4" s="1"/>
  <c r="C306" i="4" s="1"/>
  <c r="C307" i="4" s="1"/>
  <c r="C308" i="4" s="1"/>
  <c r="C309" i="4" s="1"/>
  <c r="C310" i="4" s="1"/>
  <c r="C311" i="4" s="1"/>
  <c r="C312" i="4" s="1"/>
  <c r="C313" i="4" s="1"/>
  <c r="C314" i="4" s="1"/>
  <c r="C315" i="4" s="1"/>
  <c r="C316" i="4" s="1"/>
  <c r="C317" i="4" s="1"/>
  <c r="C318" i="4" s="1"/>
  <c r="C319" i="4" s="1"/>
  <c r="C320" i="4" s="1"/>
  <c r="C321" i="4" s="1"/>
  <c r="C322" i="4" s="1"/>
  <c r="C323" i="4" s="1"/>
  <c r="C324" i="4" s="1"/>
  <c r="C325" i="4" s="1"/>
  <c r="C326" i="4" s="1"/>
  <c r="C327" i="4" s="1"/>
  <c r="C328" i="4" s="1"/>
  <c r="C329" i="4" s="1"/>
  <c r="C330" i="4" s="1"/>
  <c r="C331" i="4" s="1"/>
  <c r="C332" i="4" s="1"/>
  <c r="C333" i="4" s="1"/>
  <c r="C334" i="4" s="1"/>
  <c r="C335" i="4" s="1"/>
  <c r="C336" i="4" s="1"/>
  <c r="C337" i="4" s="1"/>
  <c r="C338" i="4" s="1"/>
  <c r="C339" i="4" s="1"/>
  <c r="C340" i="4" s="1"/>
  <c r="C341" i="4" s="1"/>
  <c r="C342" i="4" s="1"/>
  <c r="C343" i="4" s="1"/>
  <c r="C344" i="4" s="1"/>
  <c r="C345" i="4" s="1"/>
  <c r="C346" i="4" s="1"/>
  <c r="C347" i="4" s="1"/>
  <c r="C348" i="4" s="1"/>
  <c r="C349" i="4" s="1"/>
  <c r="C350" i="4" s="1"/>
  <c r="C351" i="4" s="1"/>
  <c r="C352" i="4" s="1"/>
  <c r="C353" i="4" s="1"/>
  <c r="C354" i="4" s="1"/>
  <c r="C355" i="4" s="1"/>
  <c r="C356" i="4" s="1"/>
  <c r="C357" i="4" s="1"/>
  <c r="C358" i="4" s="1"/>
  <c r="C359" i="4" s="1"/>
  <c r="C360" i="4" s="1"/>
  <c r="C361" i="4" s="1"/>
  <c r="C362" i="4" s="1"/>
  <c r="C363" i="4" s="1"/>
  <c r="C364" i="4" s="1"/>
  <c r="C365" i="4" s="1"/>
  <c r="C366" i="4" s="1"/>
  <c r="C367" i="4" s="1"/>
  <c r="C368" i="4" s="1"/>
  <c r="C369" i="4" s="1"/>
  <c r="C370" i="4" s="1"/>
  <c r="C371" i="4" s="1"/>
  <c r="C372" i="4" s="1"/>
  <c r="C373" i="4" s="1"/>
  <c r="C374" i="4" s="1"/>
  <c r="C375" i="4" s="1"/>
  <c r="C376" i="4" s="1"/>
  <c r="C377" i="4" s="1"/>
  <c r="C378" i="4" s="1"/>
  <c r="C379" i="4" s="1"/>
  <c r="O17" i="4"/>
  <c r="R17" i="4" s="1"/>
  <c r="L17" i="4"/>
  <c r="L18" i="4" s="1"/>
  <c r="Q16" i="4"/>
  <c r="N17" i="4" s="1"/>
  <c r="P17" i="4" s="1"/>
  <c r="L16" i="4"/>
  <c r="C9" i="4"/>
  <c r="C8" i="4"/>
  <c r="C6" i="4"/>
  <c r="R95" i="3"/>
  <c r="Q95" i="3"/>
  <c r="O95" i="3"/>
  <c r="N95" i="3"/>
  <c r="J95" i="3"/>
  <c r="I95" i="3" s="1"/>
  <c r="H95" i="3" s="1"/>
  <c r="G95" i="3" s="1"/>
  <c r="AA84" i="3"/>
  <c r="Y84" i="3"/>
  <c r="Z84" i="3" s="1"/>
  <c r="W84" i="3"/>
  <c r="V84" i="3"/>
  <c r="U84" i="3" s="1"/>
  <c r="R84" i="3"/>
  <c r="Q84" i="3"/>
  <c r="O84" i="3"/>
  <c r="N84" i="3"/>
  <c r="K84" i="3"/>
  <c r="J84" i="3"/>
  <c r="H84" i="3"/>
  <c r="G84" i="3"/>
  <c r="AH73" i="3"/>
  <c r="AG73" i="3"/>
  <c r="AE73" i="3"/>
  <c r="AD73" i="3" s="1"/>
  <c r="Y73" i="3"/>
  <c r="Z73" i="3" s="1"/>
  <c r="AA73" i="3" s="1"/>
  <c r="W73" i="3"/>
  <c r="V73" i="3"/>
  <c r="U73" i="3" s="1"/>
  <c r="R73" i="3"/>
  <c r="Q73" i="3"/>
  <c r="O73" i="3"/>
  <c r="N73" i="3"/>
  <c r="K73" i="3"/>
  <c r="J73" i="3"/>
  <c r="H73" i="3"/>
  <c r="G73" i="3"/>
  <c r="AG62" i="3"/>
  <c r="AH62" i="3" s="1"/>
  <c r="AE62" i="3"/>
  <c r="AD62" i="3"/>
  <c r="AA62" i="3"/>
  <c r="Z62" i="3"/>
  <c r="Y62" i="3"/>
  <c r="W62" i="3"/>
  <c r="V62" i="3"/>
  <c r="U62" i="3"/>
  <c r="Q62" i="3"/>
  <c r="R62" i="3" s="1"/>
  <c r="O62" i="3"/>
  <c r="N62" i="3"/>
  <c r="K62" i="3"/>
  <c r="J62" i="3"/>
  <c r="H62" i="3"/>
  <c r="G62" i="3"/>
  <c r="AJ54" i="3"/>
  <c r="AI54" i="3"/>
  <c r="AH54" i="3"/>
  <c r="AG54" i="3"/>
  <c r="AF54" i="3"/>
  <c r="AE54" i="3"/>
  <c r="AD54" i="3"/>
  <c r="AC54" i="3"/>
  <c r="AB54" i="3"/>
  <c r="AA54" i="3"/>
  <c r="Z54" i="3"/>
  <c r="Y54" i="3"/>
  <c r="X54" i="3"/>
  <c r="W54" i="3"/>
  <c r="V54" i="3"/>
  <c r="U54" i="3"/>
  <c r="T54" i="3"/>
  <c r="S54" i="3"/>
  <c r="R54" i="3"/>
  <c r="Q54" i="3"/>
  <c r="P54" i="3"/>
  <c r="O54" i="3"/>
  <c r="N54" i="3"/>
  <c r="M54" i="3"/>
  <c r="L54" i="3"/>
  <c r="K54" i="3"/>
  <c r="J54" i="3"/>
  <c r="I54" i="3"/>
  <c r="H54" i="3"/>
  <c r="G54" i="3"/>
  <c r="G51" i="3"/>
  <c r="F16" i="7" s="1"/>
  <c r="F51" i="3"/>
  <c r="E16" i="7" s="1"/>
  <c r="F49" i="3"/>
  <c r="F50" i="3" s="1"/>
  <c r="F47" i="3"/>
  <c r="C74" i="5" s="1"/>
  <c r="C46" i="3"/>
  <c r="G45" i="3"/>
  <c r="G46" i="3" s="1"/>
  <c r="G47" i="3" s="1"/>
  <c r="D74" i="5" s="1"/>
  <c r="F42" i="3"/>
  <c r="E8" i="7" s="1"/>
  <c r="F41" i="3"/>
  <c r="E7" i="7" s="1"/>
  <c r="AJ35" i="3"/>
  <c r="AI35" i="3"/>
  <c r="AH35" i="3"/>
  <c r="AG35" i="3"/>
  <c r="AF35" i="3"/>
  <c r="AE35" i="3"/>
  <c r="AD35" i="3"/>
  <c r="AC35" i="3"/>
  <c r="AB35" i="3"/>
  <c r="AA35" i="3"/>
  <c r="Z35" i="3"/>
  <c r="Y35" i="3"/>
  <c r="X35" i="3"/>
  <c r="W35" i="3"/>
  <c r="V35" i="3"/>
  <c r="U35" i="3"/>
  <c r="T35" i="3"/>
  <c r="S35" i="3"/>
  <c r="R35" i="3"/>
  <c r="Q35" i="3"/>
  <c r="P35" i="3"/>
  <c r="O35" i="3"/>
  <c r="N35" i="3"/>
  <c r="M35" i="3"/>
  <c r="L35" i="3"/>
  <c r="K35" i="3"/>
  <c r="J35" i="3"/>
  <c r="I35" i="3"/>
  <c r="H35" i="3"/>
  <c r="G35" i="3"/>
  <c r="C26" i="3"/>
  <c r="C7" i="4" s="1"/>
  <c r="N22" i="3"/>
  <c r="O22" i="3" s="1"/>
  <c r="P22" i="3" s="1"/>
  <c r="Q22" i="3" s="1"/>
  <c r="R22" i="3" s="1"/>
  <c r="S22" i="3" s="1"/>
  <c r="T22" i="3" s="1"/>
  <c r="U22" i="3" s="1"/>
  <c r="V22" i="3" s="1"/>
  <c r="W22" i="3" s="1"/>
  <c r="X22" i="3" s="1"/>
  <c r="Y22" i="3" s="1"/>
  <c r="Z22" i="3" s="1"/>
  <c r="AA22" i="3" s="1"/>
  <c r="AB22" i="3" s="1"/>
  <c r="AC22" i="3" s="1"/>
  <c r="AD22" i="3" s="1"/>
  <c r="AE22" i="3" s="1"/>
  <c r="AF22" i="3" s="1"/>
  <c r="AG22" i="3" s="1"/>
  <c r="AH22" i="3" s="1"/>
  <c r="AI22" i="3" s="1"/>
  <c r="AJ22" i="3" s="1"/>
  <c r="H22" i="3"/>
  <c r="I22" i="3" s="1"/>
  <c r="J22" i="3" s="1"/>
  <c r="K22" i="3" s="1"/>
  <c r="L22" i="3" s="1"/>
  <c r="M22" i="3" s="1"/>
  <c r="G22" i="3"/>
  <c r="N21" i="3"/>
  <c r="O21" i="3" s="1"/>
  <c r="P21" i="3" s="1"/>
  <c r="Q21" i="3" s="1"/>
  <c r="R21" i="3" s="1"/>
  <c r="S21" i="3" s="1"/>
  <c r="T21" i="3" s="1"/>
  <c r="U21" i="3" s="1"/>
  <c r="V21" i="3" s="1"/>
  <c r="W21" i="3" s="1"/>
  <c r="X21" i="3" s="1"/>
  <c r="Y21" i="3" s="1"/>
  <c r="Z21" i="3" s="1"/>
  <c r="AA21" i="3" s="1"/>
  <c r="AB21" i="3" s="1"/>
  <c r="AC21" i="3" s="1"/>
  <c r="AD21" i="3" s="1"/>
  <c r="AE21" i="3" s="1"/>
  <c r="AF21" i="3" s="1"/>
  <c r="AG21" i="3" s="1"/>
  <c r="AH21" i="3" s="1"/>
  <c r="AI21" i="3" s="1"/>
  <c r="AJ21" i="3" s="1"/>
  <c r="G21" i="3"/>
  <c r="H21" i="3" s="1"/>
  <c r="I21" i="3" s="1"/>
  <c r="J21" i="3" s="1"/>
  <c r="K21" i="3" s="1"/>
  <c r="L21" i="3" s="1"/>
  <c r="M21" i="3" s="1"/>
  <c r="G20" i="3"/>
  <c r="H20" i="3" s="1"/>
  <c r="I20" i="3" s="1"/>
  <c r="J20" i="3" s="1"/>
  <c r="K20" i="3" s="1"/>
  <c r="L20" i="3" s="1"/>
  <c r="M20" i="3" s="1"/>
  <c r="N20" i="3" s="1"/>
  <c r="O20" i="3" s="1"/>
  <c r="P20" i="3" s="1"/>
  <c r="Q20" i="3" s="1"/>
  <c r="R20" i="3" s="1"/>
  <c r="S20" i="3" s="1"/>
  <c r="T20" i="3" s="1"/>
  <c r="U20" i="3" s="1"/>
  <c r="V20" i="3" s="1"/>
  <c r="W20" i="3" s="1"/>
  <c r="X20" i="3" s="1"/>
  <c r="Y20" i="3" s="1"/>
  <c r="Z20" i="3" s="1"/>
  <c r="AA20" i="3" s="1"/>
  <c r="AB20" i="3" s="1"/>
  <c r="AC20" i="3" s="1"/>
  <c r="AD20" i="3" s="1"/>
  <c r="AE20" i="3" s="1"/>
  <c r="AF20" i="3" s="1"/>
  <c r="AG20" i="3" s="1"/>
  <c r="AH20" i="3" s="1"/>
  <c r="AI20" i="3" s="1"/>
  <c r="AJ20" i="3" s="1"/>
  <c r="G19" i="3"/>
  <c r="H19" i="3" s="1"/>
  <c r="I19" i="3" s="1"/>
  <c r="J19" i="3" s="1"/>
  <c r="K19" i="3" s="1"/>
  <c r="L19" i="3" s="1"/>
  <c r="M19" i="3" s="1"/>
  <c r="N19" i="3" s="1"/>
  <c r="O19" i="3" s="1"/>
  <c r="P19" i="3" s="1"/>
  <c r="Q19" i="3" s="1"/>
  <c r="R19" i="3" s="1"/>
  <c r="S19" i="3" s="1"/>
  <c r="T19" i="3" s="1"/>
  <c r="U19" i="3" s="1"/>
  <c r="V19" i="3" s="1"/>
  <c r="W19" i="3" s="1"/>
  <c r="X19" i="3" s="1"/>
  <c r="Y19" i="3" s="1"/>
  <c r="Z19" i="3" s="1"/>
  <c r="AA19" i="3" s="1"/>
  <c r="AB19" i="3" s="1"/>
  <c r="AC19" i="3" s="1"/>
  <c r="AD19" i="3" s="1"/>
  <c r="AE19" i="3" s="1"/>
  <c r="AF19" i="3" s="1"/>
  <c r="AG19" i="3" s="1"/>
  <c r="AH19" i="3" s="1"/>
  <c r="AI19" i="3" s="1"/>
  <c r="AJ19" i="3" s="1"/>
  <c r="G17" i="3"/>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G16" i="3"/>
  <c r="G9" i="3"/>
  <c r="G11" i="3" s="1"/>
  <c r="G12" i="3" s="1"/>
  <c r="H5" i="3"/>
  <c r="G5" i="3"/>
  <c r="F5" i="3"/>
  <c r="I4" i="3"/>
  <c r="H4" i="3"/>
  <c r="G3" i="3"/>
  <c r="F3" i="3"/>
  <c r="F2" i="3"/>
  <c r="F54" i="3" l="1"/>
  <c r="F43" i="3"/>
  <c r="L19" i="4"/>
  <c r="M82" i="4"/>
  <c r="M83" i="4" s="1"/>
  <c r="M84" i="4" s="1"/>
  <c r="M85" i="4" s="1"/>
  <c r="M86" i="4" s="1"/>
  <c r="M87" i="4" s="1"/>
  <c r="M88" i="4" s="1"/>
  <c r="M89" i="4" s="1"/>
  <c r="M90" i="4" s="1"/>
  <c r="M91" i="4" s="1"/>
  <c r="M92" i="4" s="1"/>
  <c r="M93" i="4" s="1"/>
  <c r="M94" i="4" s="1"/>
  <c r="M95" i="4" s="1"/>
  <c r="M96" i="4" s="1"/>
  <c r="M97" i="4" s="1"/>
  <c r="M98" i="4" s="1"/>
  <c r="M99" i="4" s="1"/>
  <c r="M100" i="4" s="1"/>
  <c r="M101" i="4" s="1"/>
  <c r="M102" i="4" s="1"/>
  <c r="M103" i="4" s="1"/>
  <c r="M104" i="4" s="1"/>
  <c r="M105" i="4" s="1"/>
  <c r="M106" i="4" s="1"/>
  <c r="M107" i="4" s="1"/>
  <c r="M108" i="4" s="1"/>
  <c r="M109" i="4" s="1"/>
  <c r="M110" i="4" s="1"/>
  <c r="M111" i="4" s="1"/>
  <c r="M112" i="4" s="1"/>
  <c r="M113" i="4" s="1"/>
  <c r="M114" i="4" s="1"/>
  <c r="M115" i="4" s="1"/>
  <c r="M116" i="4" s="1"/>
  <c r="M117" i="4" s="1"/>
  <c r="M118" i="4" s="1"/>
  <c r="M119" i="4" s="1"/>
  <c r="M120" i="4" s="1"/>
  <c r="M121" i="4" s="1"/>
  <c r="M122" i="4" s="1"/>
  <c r="M123" i="4" s="1"/>
  <c r="M124" i="4" s="1"/>
  <c r="M125" i="4" s="1"/>
  <c r="M126" i="4" s="1"/>
  <c r="M127" i="4" s="1"/>
  <c r="M128" i="4" s="1"/>
  <c r="M129" i="4" s="1"/>
  <c r="M130" i="4" s="1"/>
  <c r="M131" i="4" s="1"/>
  <c r="M132" i="4" s="1"/>
  <c r="M133" i="4" s="1"/>
  <c r="M134" i="4" s="1"/>
  <c r="M135" i="4" s="1"/>
  <c r="M136" i="4" s="1"/>
  <c r="M137" i="4" s="1"/>
  <c r="M138" i="4" s="1"/>
  <c r="M139" i="4" s="1"/>
  <c r="M140" i="4" s="1"/>
  <c r="M141" i="4" s="1"/>
  <c r="M142" i="4" s="1"/>
  <c r="M143" i="4" s="1"/>
  <c r="M144" i="4" s="1"/>
  <c r="M145" i="4" s="1"/>
  <c r="C5" i="4"/>
  <c r="G2" i="3"/>
  <c r="F33" i="5"/>
  <c r="F32" i="5"/>
  <c r="I45" i="3"/>
  <c r="I5" i="3"/>
  <c r="J4" i="3"/>
  <c r="I51" i="3"/>
  <c r="H16" i="7" s="1"/>
  <c r="G13" i="3"/>
  <c r="Q17" i="4"/>
  <c r="N18" i="4" s="1"/>
  <c r="E12" i="7"/>
  <c r="C4" i="4"/>
  <c r="E32" i="5"/>
  <c r="H45" i="3"/>
  <c r="H9" i="3"/>
  <c r="H16" i="3"/>
  <c r="H51" i="3"/>
  <c r="G16" i="7" s="1"/>
  <c r="H7" i="5"/>
  <c r="H8" i="5"/>
  <c r="B22" i="5"/>
  <c r="D77" i="5"/>
  <c r="C76" i="5"/>
  <c r="C77" i="5"/>
  <c r="D76" i="5"/>
  <c r="D75" i="5" s="1"/>
  <c r="E76" i="5"/>
  <c r="E77" i="5"/>
  <c r="F76" i="5"/>
  <c r="F77" i="5"/>
  <c r="F21" i="5"/>
  <c r="G9" i="5"/>
  <c r="B34" i="5"/>
  <c r="E34" i="5" s="1"/>
  <c r="C75" i="5" l="1"/>
  <c r="F55" i="3"/>
  <c r="F52" i="3"/>
  <c r="I7" i="5"/>
  <c r="I8" i="5"/>
  <c r="I16" i="3"/>
  <c r="I9" i="3"/>
  <c r="H11" i="3"/>
  <c r="H12" i="3" s="1"/>
  <c r="H16" i="4"/>
  <c r="D17" i="4" s="1"/>
  <c r="H2" i="3"/>
  <c r="H3" i="3"/>
  <c r="M146" i="4"/>
  <c r="M147" i="4" s="1"/>
  <c r="M148" i="4" s="1"/>
  <c r="M149" i="4" s="1"/>
  <c r="M150" i="4" s="1"/>
  <c r="M151" i="4" s="1"/>
  <c r="M152" i="4" s="1"/>
  <c r="M153" i="4" s="1"/>
  <c r="M154" i="4" s="1"/>
  <c r="M155" i="4" s="1"/>
  <c r="M156" i="4" s="1"/>
  <c r="M157" i="4" s="1"/>
  <c r="M158" i="4" s="1"/>
  <c r="M159" i="4" s="1"/>
  <c r="M160" i="4" s="1"/>
  <c r="M161" i="4" s="1"/>
  <c r="M162" i="4" s="1"/>
  <c r="M163" i="4" s="1"/>
  <c r="M164" i="4" s="1"/>
  <c r="M165" i="4" s="1"/>
  <c r="M166" i="4" s="1"/>
  <c r="M167" i="4" s="1"/>
  <c r="M168" i="4" s="1"/>
  <c r="M169" i="4" s="1"/>
  <c r="M170" i="4" s="1"/>
  <c r="M171" i="4" s="1"/>
  <c r="M172" i="4" s="1"/>
  <c r="M173" i="4" s="1"/>
  <c r="M174" i="4" s="1"/>
  <c r="M175" i="4" s="1"/>
  <c r="M176" i="4" s="1"/>
  <c r="M177" i="4" s="1"/>
  <c r="M178" i="4" s="1"/>
  <c r="M179" i="4" s="1"/>
  <c r="M180" i="4" s="1"/>
  <c r="M181" i="4" s="1"/>
  <c r="M182" i="4" s="1"/>
  <c r="M183" i="4" s="1"/>
  <c r="M184" i="4" s="1"/>
  <c r="M185" i="4" s="1"/>
  <c r="M186" i="4" s="1"/>
  <c r="M187" i="4" s="1"/>
  <c r="M188" i="4" s="1"/>
  <c r="M189" i="4" s="1"/>
  <c r="M190" i="4" s="1"/>
  <c r="M191" i="4" s="1"/>
  <c r="M192" i="4" s="1"/>
  <c r="M193" i="4" s="1"/>
  <c r="M194" i="4" s="1"/>
  <c r="M195" i="4" s="1"/>
  <c r="M196" i="4" s="1"/>
  <c r="M197" i="4" s="1"/>
  <c r="M198" i="4" s="1"/>
  <c r="M199" i="4" s="1"/>
  <c r="M200" i="4" s="1"/>
  <c r="M201" i="4" s="1"/>
  <c r="M202" i="4" s="1"/>
  <c r="M203" i="4" s="1"/>
  <c r="M204" i="4" s="1"/>
  <c r="M205" i="4" s="1"/>
  <c r="M206" i="4" s="1"/>
  <c r="M207" i="4" s="1"/>
  <c r="M208" i="4" s="1"/>
  <c r="M209" i="4" s="1"/>
  <c r="D34" i="5"/>
  <c r="B35" i="5"/>
  <c r="G34" i="5"/>
  <c r="G32" i="5"/>
  <c r="G33" i="5"/>
  <c r="J51" i="3"/>
  <c r="I16" i="7" s="1"/>
  <c r="J5" i="3"/>
  <c r="K4" i="3"/>
  <c r="J45" i="3"/>
  <c r="F75" i="5"/>
  <c r="E75" i="5"/>
  <c r="H46" i="3"/>
  <c r="H47" i="3" s="1"/>
  <c r="E74" i="5" s="1"/>
  <c r="I46" i="3"/>
  <c r="I47" i="3" s="1"/>
  <c r="F74" i="5" s="1"/>
  <c r="C12" i="4"/>
  <c r="B16" i="4"/>
  <c r="G77" i="5"/>
  <c r="G76" i="5"/>
  <c r="G21" i="5"/>
  <c r="H9" i="5"/>
  <c r="G20" i="5"/>
  <c r="G22" i="5"/>
  <c r="B23" i="5"/>
  <c r="P18" i="4"/>
  <c r="O18" i="4"/>
  <c r="R18" i="4" s="1"/>
  <c r="L20" i="4"/>
  <c r="F20" i="7"/>
  <c r="G18" i="3"/>
  <c r="G24" i="3" s="1"/>
  <c r="G25" i="3" s="1"/>
  <c r="H13" i="3" l="1"/>
  <c r="H18" i="3" s="1"/>
  <c r="H24" i="3" s="1"/>
  <c r="H25" i="3" s="1"/>
  <c r="G27" i="3"/>
  <c r="C21" i="7" s="1"/>
  <c r="C23" i="5"/>
  <c r="C28" i="5"/>
  <c r="C26" i="5"/>
  <c r="C27" i="5"/>
  <c r="E22" i="7"/>
  <c r="C21" i="5"/>
  <c r="C24" i="5"/>
  <c r="C22" i="5"/>
  <c r="C20" i="5"/>
  <c r="C25" i="5"/>
  <c r="C29" i="5"/>
  <c r="C46" i="5"/>
  <c r="C47" i="5" s="1"/>
  <c r="C71" i="5"/>
  <c r="M8" i="4"/>
  <c r="G20" i="7"/>
  <c r="L21" i="4"/>
  <c r="I2" i="3"/>
  <c r="I3" i="3"/>
  <c r="B17" i="4"/>
  <c r="Q18" i="4"/>
  <c r="N19" i="4" s="1"/>
  <c r="H76" i="5"/>
  <c r="H77" i="5"/>
  <c r="H23" i="5"/>
  <c r="H21" i="5"/>
  <c r="H22" i="5"/>
  <c r="H20" i="5"/>
  <c r="I9" i="5"/>
  <c r="M210" i="4"/>
  <c r="M211" i="4" s="1"/>
  <c r="M212" i="4" s="1"/>
  <c r="M213" i="4" s="1"/>
  <c r="M214" i="4" s="1"/>
  <c r="M215" i="4" s="1"/>
  <c r="M216" i="4" s="1"/>
  <c r="M217" i="4" s="1"/>
  <c r="M218" i="4" s="1"/>
  <c r="M219" i="4" s="1"/>
  <c r="M220" i="4" s="1"/>
  <c r="M221" i="4" s="1"/>
  <c r="M222" i="4" s="1"/>
  <c r="M223" i="4" s="1"/>
  <c r="M224" i="4" s="1"/>
  <c r="M225" i="4" s="1"/>
  <c r="M226" i="4" s="1"/>
  <c r="M227" i="4" s="1"/>
  <c r="M228" i="4" s="1"/>
  <c r="M229" i="4" s="1"/>
  <c r="M230" i="4" s="1"/>
  <c r="M231" i="4" s="1"/>
  <c r="M232" i="4" s="1"/>
  <c r="M233" i="4" s="1"/>
  <c r="M234" i="4" s="1"/>
  <c r="M235" i="4" s="1"/>
  <c r="M236" i="4" s="1"/>
  <c r="M237" i="4" s="1"/>
  <c r="M238" i="4" s="1"/>
  <c r="M239" i="4" s="1"/>
  <c r="M240" i="4" s="1"/>
  <c r="M241" i="4" s="1"/>
  <c r="M242" i="4" s="1"/>
  <c r="M243" i="4" s="1"/>
  <c r="M244" i="4" s="1"/>
  <c r="M245" i="4" s="1"/>
  <c r="M246" i="4" s="1"/>
  <c r="M247" i="4" s="1"/>
  <c r="M248" i="4" s="1"/>
  <c r="M249" i="4" s="1"/>
  <c r="M250" i="4" s="1"/>
  <c r="M251" i="4" s="1"/>
  <c r="M252" i="4" s="1"/>
  <c r="M253" i="4" s="1"/>
  <c r="M254" i="4" s="1"/>
  <c r="M255" i="4" s="1"/>
  <c r="M256" i="4" s="1"/>
  <c r="M257" i="4" s="1"/>
  <c r="M258" i="4" s="1"/>
  <c r="M259" i="4" s="1"/>
  <c r="M260" i="4" s="1"/>
  <c r="M261" i="4" s="1"/>
  <c r="M262" i="4" s="1"/>
  <c r="M263" i="4" s="1"/>
  <c r="M264" i="4" s="1"/>
  <c r="M265" i="4" s="1"/>
  <c r="M266" i="4" s="1"/>
  <c r="M267" i="4" s="1"/>
  <c r="M268" i="4" s="1"/>
  <c r="M269" i="4" s="1"/>
  <c r="M270" i="4" s="1"/>
  <c r="M271" i="4" s="1"/>
  <c r="M272" i="4" s="1"/>
  <c r="M273" i="4" s="1"/>
  <c r="I11" i="3"/>
  <c r="I12" i="3" s="1"/>
  <c r="I13" i="3" s="1"/>
  <c r="J9" i="3"/>
  <c r="J46" i="3"/>
  <c r="J47" i="3" s="1"/>
  <c r="G74" i="5" s="1"/>
  <c r="D35" i="5"/>
  <c r="B36" i="5"/>
  <c r="F35" i="5"/>
  <c r="E35" i="5"/>
  <c r="B24" i="5"/>
  <c r="G75" i="5"/>
  <c r="J16" i="3"/>
  <c r="H35" i="5"/>
  <c r="H32" i="5"/>
  <c r="H34" i="5"/>
  <c r="H33" i="5"/>
  <c r="L4" i="3"/>
  <c r="K45" i="3"/>
  <c r="K5" i="3"/>
  <c r="K51" i="3"/>
  <c r="J16" i="7" s="1"/>
  <c r="J7" i="5"/>
  <c r="J8" i="5"/>
  <c r="D58" i="5" l="1"/>
  <c r="G28" i="3"/>
  <c r="C51" i="5" s="1"/>
  <c r="C32" i="7" s="1"/>
  <c r="C41" i="3"/>
  <c r="C67" i="3" s="1"/>
  <c r="F68" i="3" s="1"/>
  <c r="AC79" i="3" s="1"/>
  <c r="D12" i="5"/>
  <c r="D13" i="5" s="1"/>
  <c r="D14" i="5" s="1"/>
  <c r="D15" i="5" s="1"/>
  <c r="F21" i="7"/>
  <c r="H20" i="7"/>
  <c r="I18" i="3"/>
  <c r="I24" i="3" s="1"/>
  <c r="I25" i="3" s="1"/>
  <c r="I36" i="5"/>
  <c r="I35" i="5"/>
  <c r="I32" i="5"/>
  <c r="I34" i="5"/>
  <c r="I33" i="5"/>
  <c r="M4" i="3"/>
  <c r="L5" i="3"/>
  <c r="L51" i="3"/>
  <c r="K16" i="7" s="1"/>
  <c r="L45" i="3"/>
  <c r="K46" i="3"/>
  <c r="K47" i="3" s="1"/>
  <c r="H74" i="5" s="1"/>
  <c r="M274" i="4"/>
  <c r="M275" i="4" s="1"/>
  <c r="M276" i="4" s="1"/>
  <c r="M277" i="4" s="1"/>
  <c r="M278" i="4" s="1"/>
  <c r="M279" i="4" s="1"/>
  <c r="M280" i="4" s="1"/>
  <c r="M281" i="4" s="1"/>
  <c r="M282" i="4" s="1"/>
  <c r="M283" i="4" s="1"/>
  <c r="M284" i="4" s="1"/>
  <c r="M285" i="4" s="1"/>
  <c r="M286" i="4" s="1"/>
  <c r="M287" i="4" s="1"/>
  <c r="M288" i="4" s="1"/>
  <c r="M289" i="4" s="1"/>
  <c r="M290" i="4" s="1"/>
  <c r="M291" i="4" s="1"/>
  <c r="M292" i="4" s="1"/>
  <c r="M293" i="4" s="1"/>
  <c r="M294" i="4" s="1"/>
  <c r="M295" i="4" s="1"/>
  <c r="M296" i="4" s="1"/>
  <c r="M297" i="4" s="1"/>
  <c r="M298" i="4" s="1"/>
  <c r="M299" i="4" s="1"/>
  <c r="M300" i="4" s="1"/>
  <c r="M301" i="4" s="1"/>
  <c r="M302" i="4" s="1"/>
  <c r="M303" i="4" s="1"/>
  <c r="M304" i="4" s="1"/>
  <c r="M305" i="4" s="1"/>
  <c r="M306" i="4" s="1"/>
  <c r="M307" i="4" s="1"/>
  <c r="M308" i="4" s="1"/>
  <c r="M309" i="4" s="1"/>
  <c r="M310" i="4" s="1"/>
  <c r="M311" i="4" s="1"/>
  <c r="M312" i="4" s="1"/>
  <c r="M313" i="4" s="1"/>
  <c r="M314" i="4" s="1"/>
  <c r="M315" i="4" s="1"/>
  <c r="M316" i="4" s="1"/>
  <c r="M317" i="4" s="1"/>
  <c r="M318" i="4" s="1"/>
  <c r="M319" i="4" s="1"/>
  <c r="M320" i="4" s="1"/>
  <c r="M321" i="4" s="1"/>
  <c r="M322" i="4" s="1"/>
  <c r="M323" i="4" s="1"/>
  <c r="M324" i="4" s="1"/>
  <c r="M325" i="4" s="1"/>
  <c r="M326" i="4" s="1"/>
  <c r="M327" i="4" s="1"/>
  <c r="M328" i="4" s="1"/>
  <c r="M329" i="4" s="1"/>
  <c r="M330" i="4" s="1"/>
  <c r="M331" i="4" s="1"/>
  <c r="M332" i="4" s="1"/>
  <c r="M333" i="4" s="1"/>
  <c r="M334" i="4" s="1"/>
  <c r="M335" i="4" s="1"/>
  <c r="M336" i="4" s="1"/>
  <c r="M337" i="4" s="1"/>
  <c r="Q19" i="4"/>
  <c r="N20" i="4" s="1"/>
  <c r="P19" i="4"/>
  <c r="O19" i="4"/>
  <c r="R19" i="4" s="1"/>
  <c r="L22" i="4"/>
  <c r="K7" i="5"/>
  <c r="K8" i="5"/>
  <c r="B25" i="5"/>
  <c r="J11" i="3"/>
  <c r="J12" i="3" s="1"/>
  <c r="K9" i="3"/>
  <c r="K16" i="3"/>
  <c r="B18" i="4"/>
  <c r="G17" i="4"/>
  <c r="H27" i="3"/>
  <c r="B37" i="5"/>
  <c r="D36" i="5"/>
  <c r="E36" i="5"/>
  <c r="F36" i="5"/>
  <c r="G36" i="5"/>
  <c r="H75" i="5"/>
  <c r="I77" i="5"/>
  <c r="I24" i="5"/>
  <c r="I23" i="5"/>
  <c r="I22" i="5"/>
  <c r="I21" i="5"/>
  <c r="I20" i="5"/>
  <c r="I76" i="5"/>
  <c r="J9" i="5"/>
  <c r="J2" i="3"/>
  <c r="J3" i="3"/>
  <c r="T79" i="3" l="1"/>
  <c r="M90" i="3"/>
  <c r="M68" i="3"/>
  <c r="AC68" i="3"/>
  <c r="F101" i="3"/>
  <c r="T68" i="3"/>
  <c r="M79" i="3"/>
  <c r="F79" i="3"/>
  <c r="F90" i="3"/>
  <c r="C82" i="5"/>
  <c r="D32" i="7" s="1"/>
  <c r="M101" i="3"/>
  <c r="C36" i="3"/>
  <c r="C27" i="7" s="1"/>
  <c r="T90" i="3"/>
  <c r="K11" i="3"/>
  <c r="K12" i="3" s="1"/>
  <c r="K13" i="3" s="1"/>
  <c r="L9" i="3"/>
  <c r="K3" i="3"/>
  <c r="K2" i="3"/>
  <c r="L16" i="3"/>
  <c r="I75" i="5"/>
  <c r="B38" i="5"/>
  <c r="D37" i="5"/>
  <c r="F37" i="5"/>
  <c r="E37" i="5"/>
  <c r="G37" i="5"/>
  <c r="H37" i="5"/>
  <c r="J13" i="3"/>
  <c r="B26" i="5"/>
  <c r="P20" i="4"/>
  <c r="O20" i="4"/>
  <c r="R20" i="4" s="1"/>
  <c r="L23" i="4"/>
  <c r="G21" i="7"/>
  <c r="E12" i="5"/>
  <c r="E13" i="5" s="1"/>
  <c r="E58" i="5"/>
  <c r="H28" i="3"/>
  <c r="J37" i="5"/>
  <c r="J36" i="5"/>
  <c r="J34" i="5"/>
  <c r="J35" i="5"/>
  <c r="J32" i="5"/>
  <c r="J33" i="5"/>
  <c r="N4" i="3"/>
  <c r="M5" i="3"/>
  <c r="M51" i="3"/>
  <c r="L16" i="7" s="1"/>
  <c r="M45" i="3"/>
  <c r="L8" i="5"/>
  <c r="L7" i="5"/>
  <c r="F17" i="4"/>
  <c r="E17" i="4" s="1"/>
  <c r="B19" i="4"/>
  <c r="G18" i="4"/>
  <c r="M338" i="4"/>
  <c r="M339" i="4" s="1"/>
  <c r="M340" i="4" s="1"/>
  <c r="M341" i="4" s="1"/>
  <c r="M342" i="4" s="1"/>
  <c r="M343" i="4" s="1"/>
  <c r="M344" i="4" s="1"/>
  <c r="M345" i="4" s="1"/>
  <c r="M346" i="4" s="1"/>
  <c r="M347" i="4" s="1"/>
  <c r="M348" i="4" s="1"/>
  <c r="M349" i="4" s="1"/>
  <c r="M350" i="4" s="1"/>
  <c r="M351" i="4" s="1"/>
  <c r="M352" i="4" s="1"/>
  <c r="M353" i="4" s="1"/>
  <c r="M354" i="4" s="1"/>
  <c r="M355" i="4" s="1"/>
  <c r="M356" i="4" s="1"/>
  <c r="M357" i="4" s="1"/>
  <c r="M358" i="4" s="1"/>
  <c r="M359" i="4" s="1"/>
  <c r="M360" i="4" s="1"/>
  <c r="M361" i="4" s="1"/>
  <c r="M362" i="4" s="1"/>
  <c r="M363" i="4" s="1"/>
  <c r="M364" i="4" s="1"/>
  <c r="M365" i="4" s="1"/>
  <c r="M366" i="4" s="1"/>
  <c r="M367" i="4" s="1"/>
  <c r="M368" i="4" s="1"/>
  <c r="M369" i="4" s="1"/>
  <c r="M370" i="4" s="1"/>
  <c r="M371" i="4" s="1"/>
  <c r="M372" i="4" s="1"/>
  <c r="M373" i="4" s="1"/>
  <c r="M374" i="4" s="1"/>
  <c r="M375" i="4" s="1"/>
  <c r="M376" i="4" s="1"/>
  <c r="M377" i="4" s="1"/>
  <c r="M378" i="4" s="1"/>
  <c r="M379" i="4" s="1"/>
  <c r="L46" i="3"/>
  <c r="L47" i="3" s="1"/>
  <c r="I74" i="5" s="1"/>
  <c r="I27" i="3"/>
  <c r="J76" i="5"/>
  <c r="J77" i="5"/>
  <c r="J25" i="5"/>
  <c r="J22" i="5"/>
  <c r="J20" i="5"/>
  <c r="J21" i="5"/>
  <c r="J24" i="5"/>
  <c r="J23" i="5"/>
  <c r="K9" i="5"/>
  <c r="E32" i="7" l="1"/>
  <c r="C62" i="3"/>
  <c r="F63" i="3" s="1"/>
  <c r="AC63" i="3" s="1"/>
  <c r="J75" i="5"/>
  <c r="I17" i="4"/>
  <c r="H17" i="4"/>
  <c r="D18" i="4" s="1"/>
  <c r="J20" i="7"/>
  <c r="K18" i="3"/>
  <c r="K24" i="3" s="1"/>
  <c r="K25" i="3" s="1"/>
  <c r="L2" i="3"/>
  <c r="L3" i="3"/>
  <c r="M8" i="5"/>
  <c r="M7" i="5"/>
  <c r="M9" i="3"/>
  <c r="L11" i="3"/>
  <c r="L12" i="3" s="1"/>
  <c r="L13" i="3" s="1"/>
  <c r="B27" i="5"/>
  <c r="K76" i="5"/>
  <c r="K77" i="5"/>
  <c r="K22" i="5"/>
  <c r="K20" i="5"/>
  <c r="K24" i="5"/>
  <c r="K26" i="5"/>
  <c r="K25" i="5"/>
  <c r="K21" i="5"/>
  <c r="L9" i="5"/>
  <c r="K23" i="5"/>
  <c r="L24" i="4"/>
  <c r="H21" i="7"/>
  <c r="F58" i="5"/>
  <c r="F12" i="5"/>
  <c r="F13" i="5" s="1"/>
  <c r="I28" i="3"/>
  <c r="G19" i="4"/>
  <c r="B20" i="4"/>
  <c r="M46" i="3"/>
  <c r="M47" i="3" s="1"/>
  <c r="J74" i="5" s="1"/>
  <c r="I20" i="7"/>
  <c r="J18" i="3"/>
  <c r="J24" i="3" s="1"/>
  <c r="J25" i="3" s="1"/>
  <c r="M16" i="3"/>
  <c r="E14" i="5"/>
  <c r="E15" i="5" s="1"/>
  <c r="K37" i="5"/>
  <c r="K34" i="5"/>
  <c r="K36" i="5"/>
  <c r="K32" i="5"/>
  <c r="K38" i="5"/>
  <c r="K33" i="5"/>
  <c r="K35" i="5"/>
  <c r="N5" i="3"/>
  <c r="N51" i="3"/>
  <c r="M16" i="7" s="1"/>
  <c r="O4" i="3"/>
  <c r="N45" i="3"/>
  <c r="B39" i="5"/>
  <c r="D38" i="5"/>
  <c r="F38" i="5"/>
  <c r="E38" i="5"/>
  <c r="G38" i="5"/>
  <c r="H38" i="5"/>
  <c r="I38" i="5"/>
  <c r="Q20" i="4"/>
  <c r="N21" i="4" s="1"/>
  <c r="M63" i="3" l="1"/>
  <c r="AC74" i="3"/>
  <c r="F74" i="3"/>
  <c r="M96" i="3"/>
  <c r="F85" i="3"/>
  <c r="F96" i="3"/>
  <c r="M74" i="3"/>
  <c r="T63" i="3"/>
  <c r="M85" i="3"/>
  <c r="T74" i="3"/>
  <c r="T85" i="3"/>
  <c r="K20" i="7"/>
  <c r="L18" i="3"/>
  <c r="L24" i="3" s="1"/>
  <c r="L25" i="3" s="1"/>
  <c r="L32" i="5"/>
  <c r="L33" i="5"/>
  <c r="L39" i="5"/>
  <c r="L36" i="5"/>
  <c r="L35" i="5"/>
  <c r="L37" i="5"/>
  <c r="L34" i="5"/>
  <c r="L38" i="5"/>
  <c r="O5" i="3"/>
  <c r="O51" i="3"/>
  <c r="N16" i="7" s="1"/>
  <c r="O45" i="3"/>
  <c r="P4" i="3"/>
  <c r="N16" i="3"/>
  <c r="G20" i="4"/>
  <c r="B21" i="4"/>
  <c r="N7" i="5"/>
  <c r="N8" i="5"/>
  <c r="L25" i="4"/>
  <c r="J27" i="3"/>
  <c r="K75" i="5"/>
  <c r="B28" i="5"/>
  <c r="K27" i="3"/>
  <c r="L76" i="5"/>
  <c r="L77" i="5"/>
  <c r="L22" i="5"/>
  <c r="L20" i="5"/>
  <c r="L24" i="5"/>
  <c r="M9" i="5"/>
  <c r="L21" i="5"/>
  <c r="L23" i="5"/>
  <c r="L26" i="5"/>
  <c r="L25" i="5"/>
  <c r="L27" i="5"/>
  <c r="B40" i="5"/>
  <c r="D39" i="5"/>
  <c r="F39" i="5"/>
  <c r="E39" i="5"/>
  <c r="G39" i="5"/>
  <c r="H39" i="5"/>
  <c r="I39" i="5"/>
  <c r="J39" i="5"/>
  <c r="P21" i="4"/>
  <c r="O21" i="4"/>
  <c r="R21" i="4" s="1"/>
  <c r="M11" i="3"/>
  <c r="M12" i="3" s="1"/>
  <c r="M13" i="3" s="1"/>
  <c r="N9" i="3"/>
  <c r="F18" i="4"/>
  <c r="E18" i="4" s="1"/>
  <c r="I18" i="4" s="1"/>
  <c r="N46" i="3"/>
  <c r="N47" i="3" s="1"/>
  <c r="K74" i="5" s="1"/>
  <c r="F14" i="5"/>
  <c r="F15" i="5" s="1"/>
  <c r="M3" i="3"/>
  <c r="M2" i="3"/>
  <c r="L20" i="7" l="1"/>
  <c r="M18" i="3"/>
  <c r="M24" i="3" s="1"/>
  <c r="M25" i="3" s="1"/>
  <c r="O16" i="3"/>
  <c r="L26" i="4"/>
  <c r="Q21" i="4"/>
  <c r="N22" i="4" s="1"/>
  <c r="D40" i="5"/>
  <c r="B41" i="5"/>
  <c r="E40" i="5"/>
  <c r="F40" i="5"/>
  <c r="G40" i="5"/>
  <c r="H40" i="5"/>
  <c r="I40" i="5"/>
  <c r="J40" i="5"/>
  <c r="K40" i="5"/>
  <c r="M24" i="5"/>
  <c r="N9" i="5"/>
  <c r="M22" i="5"/>
  <c r="M20" i="5"/>
  <c r="M23" i="5"/>
  <c r="M27" i="5"/>
  <c r="M25" i="5"/>
  <c r="M28" i="5"/>
  <c r="M26" i="5"/>
  <c r="M21" i="5"/>
  <c r="O8" i="5"/>
  <c r="O7" i="5"/>
  <c r="H18" i="4"/>
  <c r="D19" i="4" s="1"/>
  <c r="O9" i="3"/>
  <c r="N11" i="3"/>
  <c r="N12" i="3" s="1"/>
  <c r="N13" i="3" s="1"/>
  <c r="L75" i="5"/>
  <c r="M33" i="5"/>
  <c r="M34" i="5"/>
  <c r="M38" i="5"/>
  <c r="M39" i="5"/>
  <c r="M40" i="5"/>
  <c r="M36" i="5"/>
  <c r="M32" i="5"/>
  <c r="M37" i="5"/>
  <c r="M35" i="5"/>
  <c r="Q4" i="3"/>
  <c r="P5" i="3"/>
  <c r="N2" i="3"/>
  <c r="N3" i="3"/>
  <c r="J21" i="7"/>
  <c r="H58" i="5"/>
  <c r="H12" i="5"/>
  <c r="H13" i="5" s="1"/>
  <c r="K28" i="3"/>
  <c r="B29" i="5"/>
  <c r="G21" i="4"/>
  <c r="B22" i="4"/>
  <c r="O46" i="3"/>
  <c r="O47" i="3" s="1"/>
  <c r="L74" i="5" s="1"/>
  <c r="L27" i="3"/>
  <c r="I21" i="7"/>
  <c r="G58" i="5"/>
  <c r="G12" i="5"/>
  <c r="G13" i="5" s="1"/>
  <c r="J28" i="3"/>
  <c r="M20" i="7" l="1"/>
  <c r="N18" i="3"/>
  <c r="N24" i="3" s="1"/>
  <c r="N25" i="3" s="1"/>
  <c r="L27" i="4"/>
  <c r="B23" i="4"/>
  <c r="G22" i="4"/>
  <c r="G14" i="5"/>
  <c r="G15" i="5" s="1"/>
  <c r="F19" i="4"/>
  <c r="E19" i="4" s="1"/>
  <c r="I19" i="4" s="1"/>
  <c r="O3" i="3"/>
  <c r="O2" i="3"/>
  <c r="P16" i="3"/>
  <c r="K21" i="7"/>
  <c r="I12" i="5"/>
  <c r="I13" i="5" s="1"/>
  <c r="I58" i="5"/>
  <c r="L28" i="3"/>
  <c r="P8" i="5"/>
  <c r="P7" i="5"/>
  <c r="N34" i="5"/>
  <c r="N35" i="5"/>
  <c r="N41" i="5"/>
  <c r="N38" i="5"/>
  <c r="N33" i="5"/>
  <c r="N32" i="5"/>
  <c r="N39" i="5"/>
  <c r="N37" i="5"/>
  <c r="N40" i="5"/>
  <c r="N36" i="5"/>
  <c r="Q45" i="3"/>
  <c r="Q5" i="3"/>
  <c r="Q51" i="3"/>
  <c r="P16" i="7" s="1"/>
  <c r="R4" i="3"/>
  <c r="D41" i="5"/>
  <c r="E41" i="5"/>
  <c r="F41" i="5"/>
  <c r="G41" i="5"/>
  <c r="H41" i="5"/>
  <c r="I41" i="5"/>
  <c r="J41" i="5"/>
  <c r="K41" i="5"/>
  <c r="L41" i="5"/>
  <c r="N76" i="5"/>
  <c r="N77" i="5"/>
  <c r="O9" i="5"/>
  <c r="N23" i="5"/>
  <c r="N21" i="5"/>
  <c r="N24" i="5"/>
  <c r="N22" i="5"/>
  <c r="N29" i="5"/>
  <c r="N27" i="5"/>
  <c r="N25" i="5"/>
  <c r="N26" i="5"/>
  <c r="N28" i="5"/>
  <c r="N20" i="5"/>
  <c r="M27" i="3"/>
  <c r="H14" i="5"/>
  <c r="H15" i="5" s="1"/>
  <c r="P22" i="4"/>
  <c r="O22" i="4" s="1"/>
  <c r="P9" i="3"/>
  <c r="O11" i="3"/>
  <c r="N75" i="5" l="1"/>
  <c r="O12" i="3"/>
  <c r="O13" i="3" s="1"/>
  <c r="N27" i="3"/>
  <c r="K12" i="5" s="1"/>
  <c r="K13" i="5" s="1"/>
  <c r="R22" i="4"/>
  <c r="Q22" i="4"/>
  <c r="N23" i="4" s="1"/>
  <c r="P2" i="3"/>
  <c r="P3" i="3"/>
  <c r="O35" i="5"/>
  <c r="O36" i="5"/>
  <c r="O37" i="5"/>
  <c r="O38" i="5"/>
  <c r="O33" i="5"/>
  <c r="O40" i="5"/>
  <c r="O34" i="5"/>
  <c r="O32" i="5"/>
  <c r="O41" i="5"/>
  <c r="O39" i="5"/>
  <c r="R51" i="3"/>
  <c r="Q16" i="7" s="1"/>
  <c r="R45" i="3"/>
  <c r="R5" i="3"/>
  <c r="S4" i="3"/>
  <c r="B24" i="4"/>
  <c r="G23" i="4"/>
  <c r="Q7" i="5"/>
  <c r="Q8" i="5"/>
  <c r="L28" i="4"/>
  <c r="I14" i="5"/>
  <c r="I15" i="5" s="1"/>
  <c r="O77" i="5"/>
  <c r="O76" i="5"/>
  <c r="O29" i="5"/>
  <c r="O28" i="5"/>
  <c r="O27" i="5"/>
  <c r="O26" i="5"/>
  <c r="O25" i="5"/>
  <c r="O23" i="5"/>
  <c r="O21" i="5"/>
  <c r="P9" i="5"/>
  <c r="O22" i="5"/>
  <c r="O20" i="5"/>
  <c r="O24" i="5"/>
  <c r="N31" i="5"/>
  <c r="P25" i="7" s="1"/>
  <c r="H19" i="4"/>
  <c r="D20" i="4" s="1"/>
  <c r="Q16" i="3"/>
  <c r="Q9" i="3"/>
  <c r="P11" i="3"/>
  <c r="P12" i="3" s="1"/>
  <c r="J58" i="5"/>
  <c r="L21" i="7"/>
  <c r="J12" i="5"/>
  <c r="J13" i="5" s="1"/>
  <c r="M28" i="3"/>
  <c r="Q46" i="3"/>
  <c r="Q47" i="3" s="1"/>
  <c r="N74" i="5" s="1"/>
  <c r="M21" i="7" l="1"/>
  <c r="K58" i="5"/>
  <c r="N20" i="7"/>
  <c r="O18" i="3"/>
  <c r="O24" i="3" s="1"/>
  <c r="O25" i="3" s="1"/>
  <c r="N28" i="3"/>
  <c r="O31" i="5"/>
  <c r="Q25" i="7" s="1"/>
  <c r="L29" i="4"/>
  <c r="K14" i="5"/>
  <c r="K15" i="5" s="1"/>
  <c r="R7" i="5"/>
  <c r="R8" i="5"/>
  <c r="P13" i="3"/>
  <c r="P77" i="5"/>
  <c r="P76" i="5"/>
  <c r="P29" i="5"/>
  <c r="P28" i="5"/>
  <c r="P27" i="5"/>
  <c r="P26" i="5"/>
  <c r="P25" i="5"/>
  <c r="P24" i="5"/>
  <c r="P23" i="5"/>
  <c r="P21" i="5"/>
  <c r="Q9" i="5"/>
  <c r="P22" i="5"/>
  <c r="P20" i="5"/>
  <c r="Q11" i="3"/>
  <c r="Q12" i="3" s="1"/>
  <c r="Q13" i="3" s="1"/>
  <c r="R9" i="3"/>
  <c r="F20" i="4"/>
  <c r="E20" i="4" s="1"/>
  <c r="O75" i="5"/>
  <c r="P36" i="5"/>
  <c r="P37" i="5"/>
  <c r="P38" i="5"/>
  <c r="P33" i="5"/>
  <c r="P40" i="5"/>
  <c r="P34" i="5"/>
  <c r="P32" i="5"/>
  <c r="P35" i="5"/>
  <c r="P39" i="5"/>
  <c r="P41" i="5"/>
  <c r="T4" i="3"/>
  <c r="S45" i="3"/>
  <c r="S51" i="3"/>
  <c r="R16" i="7" s="1"/>
  <c r="S5" i="3"/>
  <c r="R46" i="3"/>
  <c r="R47" i="3" s="1"/>
  <c r="O74" i="5" s="1"/>
  <c r="Q2" i="3"/>
  <c r="Q3" i="3"/>
  <c r="Q72" i="5"/>
  <c r="Q73" i="5" s="1"/>
  <c r="P23" i="4"/>
  <c r="O23" i="4" s="1"/>
  <c r="B25" i="4"/>
  <c r="G24" i="4"/>
  <c r="J14" i="5"/>
  <c r="J15" i="5" s="1"/>
  <c r="R16" i="3"/>
  <c r="P75" i="5" l="1"/>
  <c r="O27" i="3"/>
  <c r="L58" i="5" s="1"/>
  <c r="R23" i="4"/>
  <c r="Q23" i="4"/>
  <c r="N24" i="4" s="1"/>
  <c r="P20" i="7"/>
  <c r="Q18" i="3"/>
  <c r="Q24" i="3" s="1"/>
  <c r="Q25" i="3" s="1"/>
  <c r="I20" i="4"/>
  <c r="H20" i="4"/>
  <c r="D21" i="4" s="1"/>
  <c r="Q77" i="5"/>
  <c r="Q29" i="5"/>
  <c r="Q28" i="5"/>
  <c r="Q27" i="5"/>
  <c r="Q26" i="5"/>
  <c r="Q25" i="5"/>
  <c r="Q24" i="5"/>
  <c r="Q23" i="5"/>
  <c r="Q22" i="5"/>
  <c r="Q21" i="5"/>
  <c r="Q20" i="5"/>
  <c r="Q76" i="5"/>
  <c r="R9" i="5"/>
  <c r="S7" i="5"/>
  <c r="S72" i="5" s="1"/>
  <c r="S73" i="5" s="1"/>
  <c r="S8" i="5"/>
  <c r="R72" i="5"/>
  <c r="R73" i="5" s="1"/>
  <c r="E72" i="5"/>
  <c r="E73" i="5" s="1"/>
  <c r="D72" i="5"/>
  <c r="D73" i="5" s="1"/>
  <c r="G72" i="5"/>
  <c r="G73" i="5" s="1"/>
  <c r="C72" i="5"/>
  <c r="C73" i="5" s="1"/>
  <c r="F72" i="5"/>
  <c r="F73" i="5" s="1"/>
  <c r="H72" i="5"/>
  <c r="H73" i="5" s="1"/>
  <c r="I72" i="5"/>
  <c r="I73" i="5" s="1"/>
  <c r="J72" i="5"/>
  <c r="J73" i="5" s="1"/>
  <c r="K72" i="5"/>
  <c r="K73" i="5" s="1"/>
  <c r="L72" i="5"/>
  <c r="L73" i="5" s="1"/>
  <c r="M72" i="5"/>
  <c r="M73" i="5" s="1"/>
  <c r="N72" i="5"/>
  <c r="N73" i="5" s="1"/>
  <c r="O72" i="5"/>
  <c r="O73" i="5" s="1"/>
  <c r="P72" i="5"/>
  <c r="P73" i="5" s="1"/>
  <c r="S46" i="3"/>
  <c r="S47" i="3" s="1"/>
  <c r="P74" i="5" s="1"/>
  <c r="R11" i="3"/>
  <c r="R12" i="3" s="1"/>
  <c r="S9" i="3"/>
  <c r="R2" i="3"/>
  <c r="R3" i="3"/>
  <c r="Q37" i="5"/>
  <c r="Q38" i="5"/>
  <c r="Q39" i="5"/>
  <c r="Q40" i="5"/>
  <c r="Q34" i="5"/>
  <c r="Q32" i="5"/>
  <c r="Q35" i="5"/>
  <c r="Q36" i="5"/>
  <c r="Q33" i="5"/>
  <c r="Q41" i="5"/>
  <c r="U4" i="3"/>
  <c r="T45" i="3"/>
  <c r="T51" i="3"/>
  <c r="S16" i="7" s="1"/>
  <c r="T5" i="3"/>
  <c r="G25" i="4"/>
  <c r="B26" i="4"/>
  <c r="S16" i="3"/>
  <c r="L30" i="4"/>
  <c r="P31" i="5"/>
  <c r="R25" i="7" s="1"/>
  <c r="O20" i="7"/>
  <c r="P18" i="3"/>
  <c r="P24" i="3" s="1"/>
  <c r="P25" i="3" s="1"/>
  <c r="Q75" i="5" l="1"/>
  <c r="N21" i="7"/>
  <c r="O28" i="3"/>
  <c r="L12" i="5"/>
  <c r="L13" i="5" s="1"/>
  <c r="L14" i="5" s="1"/>
  <c r="L15" i="5" s="1"/>
  <c r="G26" i="4"/>
  <c r="B27" i="4"/>
  <c r="R13" i="3"/>
  <c r="R77" i="5"/>
  <c r="R29" i="5"/>
  <c r="R28" i="5"/>
  <c r="R27" i="5"/>
  <c r="R26" i="5"/>
  <c r="R25" i="5"/>
  <c r="R23" i="5"/>
  <c r="R21" i="5"/>
  <c r="R76" i="5"/>
  <c r="R75" i="5" s="1"/>
  <c r="R20" i="5"/>
  <c r="S9" i="5"/>
  <c r="R24" i="5"/>
  <c r="R22" i="5"/>
  <c r="F21" i="4"/>
  <c r="E21" i="4" s="1"/>
  <c r="R38" i="5"/>
  <c r="R39" i="5"/>
  <c r="R40" i="5"/>
  <c r="R35" i="5"/>
  <c r="R36" i="5"/>
  <c r="R34" i="5"/>
  <c r="R32" i="5"/>
  <c r="R33" i="5"/>
  <c r="R41" i="5"/>
  <c r="R37" i="5"/>
  <c r="V4" i="3"/>
  <c r="U5" i="3"/>
  <c r="U45" i="3"/>
  <c r="U51" i="3"/>
  <c r="T16" i="7" s="1"/>
  <c r="L31" i="4"/>
  <c r="Q27" i="3"/>
  <c r="S3" i="3"/>
  <c r="S2" i="3"/>
  <c r="T8" i="5"/>
  <c r="T7" i="5"/>
  <c r="T72" i="5" s="1"/>
  <c r="T73" i="5" s="1"/>
  <c r="O24" i="4"/>
  <c r="R24" i="4" s="1"/>
  <c r="P24" i="4"/>
  <c r="S11" i="3"/>
  <c r="S12" i="3" s="1"/>
  <c r="T9" i="3"/>
  <c r="T16" i="3"/>
  <c r="P27" i="3"/>
  <c r="T46" i="3"/>
  <c r="T47" i="3" s="1"/>
  <c r="Q74" i="5" s="1"/>
  <c r="Q31" i="5"/>
  <c r="S25" i="7" s="1"/>
  <c r="S13" i="3" l="1"/>
  <c r="I21" i="4"/>
  <c r="H21" i="4"/>
  <c r="D22" i="4" s="1"/>
  <c r="T11" i="3"/>
  <c r="T12" i="3" s="1"/>
  <c r="U9" i="3"/>
  <c r="U8" i="5"/>
  <c r="U7" i="5"/>
  <c r="U72" i="5" s="1"/>
  <c r="U73" i="5" s="1"/>
  <c r="U46" i="3"/>
  <c r="U47" i="3" s="1"/>
  <c r="R74" i="5" s="1"/>
  <c r="T2" i="3"/>
  <c r="T3" i="3"/>
  <c r="Q20" i="7"/>
  <c r="R18" i="3"/>
  <c r="R24" i="3" s="1"/>
  <c r="R25" i="3" s="1"/>
  <c r="S39" i="5"/>
  <c r="S40" i="5"/>
  <c r="S41" i="5"/>
  <c r="S36" i="5"/>
  <c r="S37" i="5"/>
  <c r="S38" i="5"/>
  <c r="S35" i="5"/>
  <c r="S33" i="5"/>
  <c r="S34" i="5"/>
  <c r="S32" i="5"/>
  <c r="V5" i="3"/>
  <c r="V51" i="3"/>
  <c r="V45" i="3"/>
  <c r="W4" i="3"/>
  <c r="S77" i="5"/>
  <c r="S76" i="5"/>
  <c r="S75" i="5" s="1"/>
  <c r="S22" i="5"/>
  <c r="S20" i="5"/>
  <c r="S23" i="5"/>
  <c r="S29" i="5"/>
  <c r="S28" i="5"/>
  <c r="S27" i="5"/>
  <c r="S26" i="5"/>
  <c r="S25" i="5"/>
  <c r="T9" i="5"/>
  <c r="S24" i="5"/>
  <c r="S21" i="5"/>
  <c r="Q24" i="4"/>
  <c r="N25" i="4" s="1"/>
  <c r="P21" i="7"/>
  <c r="N58" i="5"/>
  <c r="N12" i="5"/>
  <c r="N13" i="5" s="1"/>
  <c r="Q28" i="3"/>
  <c r="O21" i="7"/>
  <c r="M58" i="5"/>
  <c r="M12" i="5"/>
  <c r="M13" i="5" s="1"/>
  <c r="P28" i="3"/>
  <c r="P45" i="3"/>
  <c r="L32" i="4"/>
  <c r="G27" i="4"/>
  <c r="B28" i="4"/>
  <c r="R20" i="7"/>
  <c r="S18" i="3"/>
  <c r="S24" i="3" s="1"/>
  <c r="S25" i="3" s="1"/>
  <c r="U16" i="3"/>
  <c r="R31" i="5"/>
  <c r="T25" i="7" s="1"/>
  <c r="T13" i="3" l="1"/>
  <c r="S20" i="7" s="1"/>
  <c r="T18" i="3"/>
  <c r="T24" i="3" s="1"/>
  <c r="T25" i="3" s="1"/>
  <c r="V16" i="3"/>
  <c r="L33" i="4"/>
  <c r="S32" i="4"/>
  <c r="T40" i="5"/>
  <c r="T32" i="5"/>
  <c r="T41" i="5"/>
  <c r="T33" i="5"/>
  <c r="T37" i="5"/>
  <c r="T36" i="5"/>
  <c r="T38" i="5"/>
  <c r="T35" i="5"/>
  <c r="T39" i="5"/>
  <c r="T34" i="5"/>
  <c r="W5" i="3"/>
  <c r="W51" i="3"/>
  <c r="W45" i="3"/>
  <c r="X4" i="3"/>
  <c r="V8" i="5"/>
  <c r="V7" i="5"/>
  <c r="V72" i="5" s="1"/>
  <c r="V73" i="5" s="1"/>
  <c r="S27" i="3"/>
  <c r="P46" i="3"/>
  <c r="P47" i="3" s="1"/>
  <c r="M74" i="5" s="1"/>
  <c r="T76" i="5"/>
  <c r="T77" i="5"/>
  <c r="T22" i="5"/>
  <c r="T20" i="5"/>
  <c r="T29" i="5"/>
  <c r="T28" i="5"/>
  <c r="T27" i="5"/>
  <c r="T26" i="5"/>
  <c r="T25" i="5"/>
  <c r="U9" i="5"/>
  <c r="T23" i="5"/>
  <c r="T24" i="5"/>
  <c r="T21" i="5"/>
  <c r="V46" i="3"/>
  <c r="V47" i="3" s="1"/>
  <c r="S74" i="5" s="1"/>
  <c r="R27" i="3"/>
  <c r="U11" i="3"/>
  <c r="U12" i="3" s="1"/>
  <c r="V9" i="3"/>
  <c r="N14" i="5"/>
  <c r="N15" i="5" s="1"/>
  <c r="U3" i="3"/>
  <c r="J28" i="4" s="1"/>
  <c r="U2" i="3"/>
  <c r="G28" i="4"/>
  <c r="B29" i="4"/>
  <c r="M14" i="5"/>
  <c r="M15" i="5" s="1"/>
  <c r="F22" i="4"/>
  <c r="E22" i="4" s="1"/>
  <c r="P25" i="4"/>
  <c r="O25" i="4"/>
  <c r="R25" i="4" s="1"/>
  <c r="S31" i="5"/>
  <c r="T27" i="3" l="1"/>
  <c r="Q12" i="5" s="1"/>
  <c r="Q13" i="5" s="1"/>
  <c r="I22" i="4"/>
  <c r="H22" i="4"/>
  <c r="D23" i="4" s="1"/>
  <c r="W9" i="3"/>
  <c r="V11" i="3"/>
  <c r="V12" i="3" s="1"/>
  <c r="W46" i="3"/>
  <c r="W47" i="3" s="1"/>
  <c r="T74" i="5" s="1"/>
  <c r="G29" i="4"/>
  <c r="B30" i="4"/>
  <c r="J29" i="4"/>
  <c r="V2" i="3"/>
  <c r="V3" i="3"/>
  <c r="Q21" i="7"/>
  <c r="O58" i="5"/>
  <c r="O12" i="5"/>
  <c r="O13" i="5" s="1"/>
  <c r="R28" i="3"/>
  <c r="W8" i="5"/>
  <c r="W7" i="5"/>
  <c r="W72" i="5" s="1"/>
  <c r="W73" i="5" s="1"/>
  <c r="S33" i="4"/>
  <c r="L34" i="4"/>
  <c r="W16" i="3"/>
  <c r="S18" i="4"/>
  <c r="S16" i="4"/>
  <c r="S17" i="4"/>
  <c r="S19" i="4"/>
  <c r="J16" i="4"/>
  <c r="S20" i="4"/>
  <c r="S21" i="4"/>
  <c r="J17" i="4"/>
  <c r="J18" i="4"/>
  <c r="S22" i="4"/>
  <c r="S23" i="4"/>
  <c r="J19" i="4"/>
  <c r="J20" i="4"/>
  <c r="S24" i="4"/>
  <c r="S25" i="4"/>
  <c r="J21" i="4"/>
  <c r="S26" i="4"/>
  <c r="J22" i="4"/>
  <c r="J23" i="4"/>
  <c r="S27" i="4"/>
  <c r="S28" i="4"/>
  <c r="J24" i="4"/>
  <c r="S29" i="4"/>
  <c r="J25" i="4"/>
  <c r="J26" i="4"/>
  <c r="S30" i="4"/>
  <c r="J27" i="4"/>
  <c r="S31" i="4"/>
  <c r="U41" i="5"/>
  <c r="U33" i="5"/>
  <c r="U34" i="5"/>
  <c r="U37" i="5"/>
  <c r="U39" i="5"/>
  <c r="U40" i="5"/>
  <c r="U38" i="5"/>
  <c r="U35" i="5"/>
  <c r="U36" i="5"/>
  <c r="U32" i="5"/>
  <c r="X51" i="3"/>
  <c r="X45" i="3"/>
  <c r="X5" i="3"/>
  <c r="Y4" i="3"/>
  <c r="Q25" i="4"/>
  <c r="N26" i="4" s="1"/>
  <c r="S21" i="7"/>
  <c r="U13" i="3"/>
  <c r="U76" i="5"/>
  <c r="U77" i="5"/>
  <c r="U22" i="5"/>
  <c r="U20" i="5"/>
  <c r="U29" i="5"/>
  <c r="U28" i="5"/>
  <c r="U27" i="5"/>
  <c r="U26" i="5"/>
  <c r="U25" i="5"/>
  <c r="V9" i="5"/>
  <c r="U24" i="5"/>
  <c r="U23" i="5"/>
  <c r="U21" i="5"/>
  <c r="R21" i="7"/>
  <c r="P58" i="5"/>
  <c r="P12" i="5"/>
  <c r="P13" i="5" s="1"/>
  <c r="S28" i="3"/>
  <c r="T75" i="5"/>
  <c r="T31" i="5"/>
  <c r="T28" i="3" l="1"/>
  <c r="Q58" i="5"/>
  <c r="U75" i="5"/>
  <c r="V13" i="3"/>
  <c r="V18" i="3" s="1"/>
  <c r="V24" i="3" s="1"/>
  <c r="V25" i="3" s="1"/>
  <c r="S34" i="4"/>
  <c r="L35" i="4"/>
  <c r="T20" i="7"/>
  <c r="U18" i="3"/>
  <c r="U24" i="3" s="1"/>
  <c r="U25" i="3" s="1"/>
  <c r="X8" i="5"/>
  <c r="X7" i="5"/>
  <c r="X72" i="5" s="1"/>
  <c r="X73" i="5" s="1"/>
  <c r="W2" i="3"/>
  <c r="W3" i="3"/>
  <c r="X9" i="3"/>
  <c r="W11" i="3"/>
  <c r="W12" i="3" s="1"/>
  <c r="P26" i="4"/>
  <c r="O26" i="4" s="1"/>
  <c r="V34" i="5"/>
  <c r="V35" i="5"/>
  <c r="V39" i="5"/>
  <c r="V37" i="5"/>
  <c r="V38" i="5"/>
  <c r="V33" i="5"/>
  <c r="V40" i="5"/>
  <c r="V36" i="5"/>
  <c r="V41" i="5"/>
  <c r="V32" i="5"/>
  <c r="Y45" i="3"/>
  <c r="Y5" i="3"/>
  <c r="Z4" i="3"/>
  <c r="Y51" i="3"/>
  <c r="V76" i="5"/>
  <c r="V77" i="5"/>
  <c r="V29" i="5"/>
  <c r="V28" i="5"/>
  <c r="V27" i="5"/>
  <c r="V26" i="5"/>
  <c r="V25" i="5"/>
  <c r="W9" i="5"/>
  <c r="V24" i="5"/>
  <c r="V22" i="5"/>
  <c r="V20" i="5"/>
  <c r="V21" i="5"/>
  <c r="V23" i="5"/>
  <c r="P14" i="5"/>
  <c r="P15" i="5" s="1"/>
  <c r="Q14" i="5"/>
  <c r="Q15" i="5" s="1"/>
  <c r="X46" i="3"/>
  <c r="X47" i="3" s="1"/>
  <c r="U74" i="5" s="1"/>
  <c r="B31" i="4"/>
  <c r="J30" i="4"/>
  <c r="G30" i="4"/>
  <c r="F23" i="4"/>
  <c r="E23" i="4" s="1"/>
  <c r="X16" i="3"/>
  <c r="U31" i="5"/>
  <c r="O14" i="5"/>
  <c r="O15" i="5" s="1"/>
  <c r="V27" i="3" l="1"/>
  <c r="V28" i="3" s="1"/>
  <c r="U27" i="3"/>
  <c r="T21" i="7" s="1"/>
  <c r="I23" i="4"/>
  <c r="H23" i="4"/>
  <c r="D24" i="4" s="1"/>
  <c r="R26" i="4"/>
  <c r="Q26" i="4"/>
  <c r="N27" i="4" s="1"/>
  <c r="Y16" i="3"/>
  <c r="V75" i="5"/>
  <c r="W13" i="3"/>
  <c r="L36" i="4"/>
  <c r="S35" i="4"/>
  <c r="X2" i="3"/>
  <c r="X3" i="3"/>
  <c r="J31" i="4"/>
  <c r="B32" i="4"/>
  <c r="G31" i="4"/>
  <c r="W35" i="5"/>
  <c r="W36" i="5"/>
  <c r="W37" i="5"/>
  <c r="W39" i="5"/>
  <c r="W41" i="5"/>
  <c r="W38" i="5"/>
  <c r="W33" i="5"/>
  <c r="W40" i="5"/>
  <c r="W34" i="5"/>
  <c r="W32" i="5"/>
  <c r="Z51" i="3"/>
  <c r="Z5" i="3"/>
  <c r="AA4" i="3"/>
  <c r="Z45" i="3"/>
  <c r="Y7" i="5"/>
  <c r="Y72" i="5" s="1"/>
  <c r="Y73" i="5" s="1"/>
  <c r="Y8" i="5"/>
  <c r="W77" i="5"/>
  <c r="W76" i="5"/>
  <c r="W29" i="5"/>
  <c r="W28" i="5"/>
  <c r="W27" i="5"/>
  <c r="W26" i="5"/>
  <c r="W25" i="5"/>
  <c r="W24" i="5"/>
  <c r="W23" i="5"/>
  <c r="W21" i="5"/>
  <c r="X9" i="5"/>
  <c r="W20" i="5"/>
  <c r="W22" i="5"/>
  <c r="Y46" i="3"/>
  <c r="Y47" i="3" s="1"/>
  <c r="V74" i="5" s="1"/>
  <c r="V31" i="5"/>
  <c r="Y9" i="3"/>
  <c r="X11" i="3"/>
  <c r="X12" i="3" s="1"/>
  <c r="S58" i="5" l="1"/>
  <c r="S12" i="5"/>
  <c r="S13" i="5" s="1"/>
  <c r="W75" i="5"/>
  <c r="R12" i="5"/>
  <c r="R13" i="5" s="1"/>
  <c r="R14" i="5" s="1"/>
  <c r="R15" i="5" s="1"/>
  <c r="R58" i="5"/>
  <c r="U28" i="3"/>
  <c r="X13" i="3"/>
  <c r="X18" i="3" s="1"/>
  <c r="X24" i="3" s="1"/>
  <c r="X25" i="3" s="1"/>
  <c r="P27" i="4"/>
  <c r="X36" i="5"/>
  <c r="X37" i="5"/>
  <c r="X38" i="5"/>
  <c r="X41" i="5"/>
  <c r="X33" i="5"/>
  <c r="X32" i="5"/>
  <c r="X39" i="5"/>
  <c r="X35" i="5"/>
  <c r="X40" i="5"/>
  <c r="X34" i="5"/>
  <c r="AB4" i="3"/>
  <c r="AA45" i="3"/>
  <c r="AA5" i="3"/>
  <c r="AA51" i="3"/>
  <c r="Y2" i="3"/>
  <c r="Y3" i="3"/>
  <c r="Y11" i="3"/>
  <c r="Y12" i="3" s="1"/>
  <c r="Z9" i="3"/>
  <c r="Z46" i="3"/>
  <c r="Z47" i="3" s="1"/>
  <c r="W74" i="5" s="1"/>
  <c r="Z16" i="3"/>
  <c r="F24" i="4"/>
  <c r="Z7" i="5"/>
  <c r="Z72" i="5" s="1"/>
  <c r="Z73" i="5" s="1"/>
  <c r="Z8" i="5"/>
  <c r="W31" i="5"/>
  <c r="S36" i="4"/>
  <c r="L37" i="4"/>
  <c r="S14" i="5"/>
  <c r="S15" i="5" s="1"/>
  <c r="G32" i="4"/>
  <c r="B33" i="4"/>
  <c r="J32" i="4"/>
  <c r="W18" i="3"/>
  <c r="W24" i="3" s="1"/>
  <c r="W25" i="3" s="1"/>
  <c r="X76" i="5"/>
  <c r="X77" i="5"/>
  <c r="X29" i="5"/>
  <c r="X28" i="5"/>
  <c r="X27" i="5"/>
  <c r="X26" i="5"/>
  <c r="X25" i="5"/>
  <c r="X24" i="5"/>
  <c r="X23" i="5"/>
  <c r="X21" i="5"/>
  <c r="X20" i="5"/>
  <c r="Y9" i="5"/>
  <c r="X22" i="5"/>
  <c r="X75" i="5" l="1"/>
  <c r="Y13" i="3"/>
  <c r="W27" i="3"/>
  <c r="T58" i="5" s="1"/>
  <c r="Y18" i="3"/>
  <c r="Y24" i="3" s="1"/>
  <c r="Y25" i="3" s="1"/>
  <c r="AA46" i="3"/>
  <c r="AA47" i="3" s="1"/>
  <c r="X74" i="5" s="1"/>
  <c r="Y76" i="5"/>
  <c r="Y77" i="5"/>
  <c r="Y29" i="5"/>
  <c r="Y28" i="5"/>
  <c r="Y27" i="5"/>
  <c r="Y26" i="5"/>
  <c r="Y25" i="5"/>
  <c r="Y24" i="5"/>
  <c r="Y23" i="5"/>
  <c r="Y22" i="5"/>
  <c r="Y21" i="5"/>
  <c r="Y20" i="5"/>
  <c r="Z9" i="5"/>
  <c r="Y37" i="5"/>
  <c r="Y38" i="5"/>
  <c r="Y39" i="5"/>
  <c r="Y41" i="5"/>
  <c r="Y33" i="5"/>
  <c r="Y32" i="5"/>
  <c r="Y34" i="5"/>
  <c r="Y36" i="5"/>
  <c r="Y35" i="5"/>
  <c r="Y40" i="5"/>
  <c r="AC4" i="3"/>
  <c r="AB5" i="3"/>
  <c r="AB51" i="3"/>
  <c r="AB45" i="3"/>
  <c r="Z11" i="3"/>
  <c r="Z12" i="3" s="1"/>
  <c r="Z13" i="3" s="1"/>
  <c r="AA9" i="3"/>
  <c r="AA7" i="5"/>
  <c r="AA72" i="5" s="1"/>
  <c r="AA73" i="5" s="1"/>
  <c r="AA8" i="5"/>
  <c r="X31" i="5"/>
  <c r="O27" i="4"/>
  <c r="Z2" i="3"/>
  <c r="Z3" i="3"/>
  <c r="E24" i="4"/>
  <c r="G33" i="4"/>
  <c r="J33" i="4"/>
  <c r="B34" i="4"/>
  <c r="L38" i="4"/>
  <c r="S37" i="4"/>
  <c r="AA16" i="3"/>
  <c r="X27" i="3"/>
  <c r="W28" i="3" l="1"/>
  <c r="T12" i="5"/>
  <c r="T13" i="5" s="1"/>
  <c r="T14" i="5" s="1"/>
  <c r="T15" i="5" s="1"/>
  <c r="Y27" i="3"/>
  <c r="Y28" i="3" s="1"/>
  <c r="Z18" i="3"/>
  <c r="Z24" i="3" s="1"/>
  <c r="Z25" i="3" s="1"/>
  <c r="G34" i="4"/>
  <c r="J34" i="4"/>
  <c r="B35" i="4"/>
  <c r="AB16" i="3"/>
  <c r="AA3" i="3"/>
  <c r="AA2" i="3"/>
  <c r="AB46" i="3"/>
  <c r="AB47" i="3" s="1"/>
  <c r="Y74" i="5" s="1"/>
  <c r="Z77" i="5"/>
  <c r="Z76" i="5"/>
  <c r="Z29" i="5"/>
  <c r="Z28" i="5"/>
  <c r="Z27" i="5"/>
  <c r="Z26" i="5"/>
  <c r="Z25" i="5"/>
  <c r="Z24" i="5"/>
  <c r="Z23" i="5"/>
  <c r="Z21" i="5"/>
  <c r="Z20" i="5"/>
  <c r="Z22" i="5"/>
  <c r="AA9" i="5"/>
  <c r="Y75" i="5"/>
  <c r="L39" i="4"/>
  <c r="S38" i="4"/>
  <c r="Y31" i="5"/>
  <c r="AB8" i="5"/>
  <c r="AB7" i="5"/>
  <c r="AB72" i="5" s="1"/>
  <c r="AB73" i="5" s="1"/>
  <c r="U58" i="5"/>
  <c r="U12" i="5"/>
  <c r="U13" i="5" s="1"/>
  <c r="X28" i="3"/>
  <c r="I24" i="4"/>
  <c r="H24" i="4"/>
  <c r="D25" i="4" s="1"/>
  <c r="R27" i="4"/>
  <c r="Q27" i="4"/>
  <c r="N28" i="4" s="1"/>
  <c r="AA11" i="3"/>
  <c r="AA12" i="3" s="1"/>
  <c r="AB9" i="3"/>
  <c r="Z38" i="5"/>
  <c r="Z39" i="5"/>
  <c r="Z40" i="5"/>
  <c r="Z33" i="5"/>
  <c r="Z32" i="5"/>
  <c r="Z34" i="5"/>
  <c r="Z35" i="5"/>
  <c r="Z41" i="5"/>
  <c r="Z37" i="5"/>
  <c r="Z36" i="5"/>
  <c r="AD4" i="3"/>
  <c r="AC5" i="3"/>
  <c r="AC51" i="3"/>
  <c r="AC45" i="3"/>
  <c r="V12" i="5" l="1"/>
  <c r="V13" i="5" s="1"/>
  <c r="V14" i="5" s="1"/>
  <c r="V15" i="5" s="1"/>
  <c r="V58" i="5"/>
  <c r="AA39" i="5"/>
  <c r="AA40" i="5"/>
  <c r="AA41" i="5"/>
  <c r="AA34" i="5"/>
  <c r="AA35" i="5"/>
  <c r="AA38" i="5"/>
  <c r="AA36" i="5"/>
  <c r="AA33" i="5"/>
  <c r="AA32" i="5"/>
  <c r="AA37" i="5"/>
  <c r="AD5" i="3"/>
  <c r="AD51" i="3"/>
  <c r="AE4" i="3"/>
  <c r="AD45" i="3"/>
  <c r="Z31" i="5"/>
  <c r="AA77" i="5"/>
  <c r="AA76" i="5"/>
  <c r="AA29" i="5"/>
  <c r="AA28" i="5"/>
  <c r="AA27" i="5"/>
  <c r="AA26" i="5"/>
  <c r="AA25" i="5"/>
  <c r="AA24" i="5"/>
  <c r="AA23" i="5"/>
  <c r="AA21" i="5"/>
  <c r="AA22" i="5"/>
  <c r="AB9" i="5"/>
  <c r="AA20" i="5"/>
  <c r="G35" i="4"/>
  <c r="B36" i="4"/>
  <c r="J35" i="4"/>
  <c r="AC8" i="5"/>
  <c r="AC7" i="5"/>
  <c r="AC72" i="5" s="1"/>
  <c r="AC73" i="5" s="1"/>
  <c r="P28" i="4"/>
  <c r="O28" i="4"/>
  <c r="AB2" i="3"/>
  <c r="AB3" i="3"/>
  <c r="AC46" i="3"/>
  <c r="AC47" i="3" s="1"/>
  <c r="Z74" i="5" s="1"/>
  <c r="AC9" i="3"/>
  <c r="AB11" i="3"/>
  <c r="AB12" i="3" s="1"/>
  <c r="AB13" i="3" s="1"/>
  <c r="F25" i="4"/>
  <c r="U14" i="5"/>
  <c r="U15" i="5" s="1"/>
  <c r="S39" i="4"/>
  <c r="L40" i="4"/>
  <c r="AC16" i="3"/>
  <c r="Z27" i="3"/>
  <c r="AA13" i="3"/>
  <c r="Z75" i="5"/>
  <c r="AB18" i="3" l="1"/>
  <c r="AB24" i="3" s="1"/>
  <c r="AB25" i="3" s="1"/>
  <c r="S40" i="4"/>
  <c r="L41" i="4"/>
  <c r="E25" i="4"/>
  <c r="G36" i="4"/>
  <c r="J36" i="4"/>
  <c r="B37" i="4"/>
  <c r="AD8" i="5"/>
  <c r="AD7" i="5"/>
  <c r="AD72" i="5" s="1"/>
  <c r="AD73" i="5" s="1"/>
  <c r="AA31" i="5"/>
  <c r="AA18" i="3"/>
  <c r="AA24" i="3" s="1"/>
  <c r="AA25" i="3" s="1"/>
  <c r="R28" i="4"/>
  <c r="AB76" i="5"/>
  <c r="AB77" i="5"/>
  <c r="AB22" i="5"/>
  <c r="AB20" i="5"/>
  <c r="AC9" i="5"/>
  <c r="AB29" i="5"/>
  <c r="AB28" i="5"/>
  <c r="AB27" i="5"/>
  <c r="AB26" i="5"/>
  <c r="AB25" i="5"/>
  <c r="AB24" i="5"/>
  <c r="AB21" i="5"/>
  <c r="AB23" i="5"/>
  <c r="AC11" i="3"/>
  <c r="AC12" i="3" s="1"/>
  <c r="AD9" i="3"/>
  <c r="Q28" i="4"/>
  <c r="N29" i="4" s="1"/>
  <c r="AA75" i="5"/>
  <c r="AD46" i="3"/>
  <c r="AD47" i="3" s="1"/>
  <c r="AA74" i="5" s="1"/>
  <c r="AC3" i="3"/>
  <c r="AC2" i="3"/>
  <c r="W58" i="5"/>
  <c r="W12" i="5"/>
  <c r="W13" i="5" s="1"/>
  <c r="Z28" i="3"/>
  <c r="AD16" i="3"/>
  <c r="AB40" i="5"/>
  <c r="AB32" i="5"/>
  <c r="AB41" i="5"/>
  <c r="AB33" i="5"/>
  <c r="AB35" i="5"/>
  <c r="AB38" i="5"/>
  <c r="AB36" i="5"/>
  <c r="AB34" i="5"/>
  <c r="AB37" i="5"/>
  <c r="AB39" i="5"/>
  <c r="AE5" i="3"/>
  <c r="AE51" i="3"/>
  <c r="AE45" i="3"/>
  <c r="AF4" i="3"/>
  <c r="AA27" i="3" l="1"/>
  <c r="X58" i="5" s="1"/>
  <c r="AC76" i="5"/>
  <c r="AC22" i="5"/>
  <c r="AC20" i="5"/>
  <c r="AD9" i="5"/>
  <c r="AC77" i="5"/>
  <c r="AC29" i="5"/>
  <c r="AC28" i="5"/>
  <c r="AC27" i="5"/>
  <c r="AC26" i="5"/>
  <c r="AC25" i="5"/>
  <c r="AC24" i="5"/>
  <c r="AC21" i="5"/>
  <c r="AC23" i="5"/>
  <c r="AE8" i="5"/>
  <c r="AE7" i="5"/>
  <c r="AE72" i="5" s="1"/>
  <c r="AE73" i="5" s="1"/>
  <c r="B38" i="4"/>
  <c r="J37" i="4"/>
  <c r="G37" i="4"/>
  <c r="AB27" i="3"/>
  <c r="AB31" i="5"/>
  <c r="AD2" i="3"/>
  <c r="AD3" i="3"/>
  <c r="AE9" i="3"/>
  <c r="AD11" i="3"/>
  <c r="AE16" i="3"/>
  <c r="I25" i="4"/>
  <c r="H25" i="4"/>
  <c r="D26" i="4" s="1"/>
  <c r="AC41" i="5"/>
  <c r="AC33" i="5"/>
  <c r="AC34" i="5"/>
  <c r="AC38" i="5"/>
  <c r="AC36" i="5"/>
  <c r="AC40" i="5"/>
  <c r="AC35" i="5"/>
  <c r="AC37" i="5"/>
  <c r="AC39" i="5"/>
  <c r="AC32" i="5"/>
  <c r="AF51" i="3"/>
  <c r="AF45" i="3"/>
  <c r="AG4" i="3"/>
  <c r="AF5" i="3"/>
  <c r="AC13" i="3"/>
  <c r="AB75" i="5"/>
  <c r="S41" i="4"/>
  <c r="L42" i="4"/>
  <c r="W14" i="5"/>
  <c r="W15" i="5" s="1"/>
  <c r="P29" i="4"/>
  <c r="O29" i="4"/>
  <c r="R29" i="4" s="1"/>
  <c r="AE46" i="3"/>
  <c r="AE47" i="3" s="1"/>
  <c r="AB74" i="5" s="1"/>
  <c r="AA28" i="3" l="1"/>
  <c r="X12" i="5"/>
  <c r="X13" i="5" s="1"/>
  <c r="X14" i="5" s="1"/>
  <c r="X15" i="5" s="1"/>
  <c r="AC75" i="5"/>
  <c r="Q29" i="4"/>
  <c r="N30" i="4" s="1"/>
  <c r="L43" i="4"/>
  <c r="S42" i="4"/>
  <c r="AF46" i="3"/>
  <c r="AF47" i="3" s="1"/>
  <c r="AC74" i="5" s="1"/>
  <c r="AE3" i="3"/>
  <c r="AE2" i="3"/>
  <c r="B39" i="4"/>
  <c r="J38" i="4"/>
  <c r="G38" i="4"/>
  <c r="AC31" i="5"/>
  <c r="AC18" i="3"/>
  <c r="AC24" i="3" s="1"/>
  <c r="AC25" i="3" s="1"/>
  <c r="F26" i="4"/>
  <c r="E26" i="4" s="1"/>
  <c r="H26" i="4" s="1"/>
  <c r="D27" i="4" s="1"/>
  <c r="AD12" i="3"/>
  <c r="AD13" i="3" s="1"/>
  <c r="Y58" i="5"/>
  <c r="Y12" i="5"/>
  <c r="Y13" i="5" s="1"/>
  <c r="AB28" i="3"/>
  <c r="AF8" i="5"/>
  <c r="AF7" i="5"/>
  <c r="AF72" i="5" s="1"/>
  <c r="AF73" i="5" s="1"/>
  <c r="AD34" i="5"/>
  <c r="AD35" i="5"/>
  <c r="AD40" i="5"/>
  <c r="AD37" i="5"/>
  <c r="AD38" i="5"/>
  <c r="AD36" i="5"/>
  <c r="AD41" i="5"/>
  <c r="AD32" i="5"/>
  <c r="AD39" i="5"/>
  <c r="AD33" i="5"/>
  <c r="AG45" i="3"/>
  <c r="AG5" i="3"/>
  <c r="AG51" i="3"/>
  <c r="AH4" i="3"/>
  <c r="AF9" i="3"/>
  <c r="AE11" i="3"/>
  <c r="AE12" i="3" s="1"/>
  <c r="AE13" i="3" s="1"/>
  <c r="AF16" i="3"/>
  <c r="AD76" i="5"/>
  <c r="AD77" i="5"/>
  <c r="AD22" i="5"/>
  <c r="AD20" i="5"/>
  <c r="AE9" i="5"/>
  <c r="AD29" i="5"/>
  <c r="AD28" i="5"/>
  <c r="AD27" i="5"/>
  <c r="AD26" i="5"/>
  <c r="AD25" i="5"/>
  <c r="AD24" i="5"/>
  <c r="AD21" i="5"/>
  <c r="AD23" i="5"/>
  <c r="AC27" i="3" l="1"/>
  <c r="AE18" i="3"/>
  <c r="AE24" i="3" s="1"/>
  <c r="AE25" i="3" s="1"/>
  <c r="AD18" i="3"/>
  <c r="AD24" i="3" s="1"/>
  <c r="AD25" i="3" s="1"/>
  <c r="F27" i="4"/>
  <c r="E27" i="4" s="1"/>
  <c r="Z58" i="5"/>
  <c r="Z12" i="5"/>
  <c r="Z13" i="5" s="1"/>
  <c r="AC28" i="3"/>
  <c r="Y14" i="5"/>
  <c r="Y15" i="5" s="1"/>
  <c r="S43" i="4"/>
  <c r="L44" i="4"/>
  <c r="AE77" i="5"/>
  <c r="AE76" i="5"/>
  <c r="AE29" i="5"/>
  <c r="AE28" i="5"/>
  <c r="AE27" i="5"/>
  <c r="AE26" i="5"/>
  <c r="AE25" i="5"/>
  <c r="AE24" i="5"/>
  <c r="AE22" i="5"/>
  <c r="AE20" i="5"/>
  <c r="AF9" i="5"/>
  <c r="AE23" i="5"/>
  <c r="AE21" i="5"/>
  <c r="AG9" i="3"/>
  <c r="AF11" i="3"/>
  <c r="AF12" i="3" s="1"/>
  <c r="AG16" i="3"/>
  <c r="AG7" i="5"/>
  <c r="AG72" i="5" s="1"/>
  <c r="AG73" i="5" s="1"/>
  <c r="AG8" i="5"/>
  <c r="AF2" i="3"/>
  <c r="AF3" i="3"/>
  <c r="P30" i="4"/>
  <c r="O30" i="4" s="1"/>
  <c r="AE35" i="5"/>
  <c r="AE36" i="5"/>
  <c r="AE37" i="5"/>
  <c r="AE40" i="5"/>
  <c r="AE41" i="5"/>
  <c r="AE32" i="5"/>
  <c r="AE34" i="5"/>
  <c r="AE38" i="5"/>
  <c r="AE39" i="5"/>
  <c r="AE33" i="5"/>
  <c r="AH51" i="3"/>
  <c r="AH45" i="3"/>
  <c r="AH5" i="3"/>
  <c r="AI4" i="3"/>
  <c r="AD31" i="5"/>
  <c r="AD75" i="5"/>
  <c r="I26" i="4"/>
  <c r="AG46" i="3"/>
  <c r="AG47" i="3" s="1"/>
  <c r="AD74" i="5" s="1"/>
  <c r="J39" i="4"/>
  <c r="B40" i="4"/>
  <c r="G39" i="4"/>
  <c r="AE27" i="3" l="1"/>
  <c r="AB12" i="5" s="1"/>
  <c r="AB13" i="5" s="1"/>
  <c r="AF13" i="3"/>
  <c r="AF18" i="3" s="1"/>
  <c r="AF24" i="3" s="1"/>
  <c r="AF25" i="3" s="1"/>
  <c r="AD27" i="3"/>
  <c r="AA58" i="5" s="1"/>
  <c r="I27" i="4"/>
  <c r="H27" i="4"/>
  <c r="D28" i="4" s="1"/>
  <c r="R30" i="4"/>
  <c r="Q30" i="4"/>
  <c r="N31" i="4" s="1"/>
  <c r="G40" i="4"/>
  <c r="B41" i="4"/>
  <c r="J40" i="4"/>
  <c r="AG11" i="3"/>
  <c r="AH9" i="3"/>
  <c r="AG2" i="3"/>
  <c r="AG3" i="3"/>
  <c r="L45" i="4"/>
  <c r="S44" i="4"/>
  <c r="Z14" i="5"/>
  <c r="Z15" i="5" s="1"/>
  <c r="AF36" i="5"/>
  <c r="AF37" i="5"/>
  <c r="AF38" i="5"/>
  <c r="AF39" i="5"/>
  <c r="AF40" i="5"/>
  <c r="AF41" i="5"/>
  <c r="AF32" i="5"/>
  <c r="AF34" i="5"/>
  <c r="AF35" i="5"/>
  <c r="AF33" i="5"/>
  <c r="AJ4" i="3"/>
  <c r="AI45" i="3"/>
  <c r="AI51" i="3"/>
  <c r="AI5" i="3"/>
  <c r="AF76" i="5"/>
  <c r="AF29" i="5"/>
  <c r="AF28" i="5"/>
  <c r="AF27" i="5"/>
  <c r="AF26" i="5"/>
  <c r="AF25" i="5"/>
  <c r="AF24" i="5"/>
  <c r="AF23" i="5"/>
  <c r="AF21" i="5"/>
  <c r="AF77" i="5"/>
  <c r="AF22" i="5"/>
  <c r="AG9" i="5"/>
  <c r="AF20" i="5"/>
  <c r="AH16" i="3"/>
  <c r="AH46" i="3"/>
  <c r="AH47" i="3" s="1"/>
  <c r="AE74" i="5" s="1"/>
  <c r="AE31" i="5"/>
  <c r="AE75" i="5"/>
  <c r="AE28" i="3" l="1"/>
  <c r="AB58" i="5"/>
  <c r="AD28" i="3"/>
  <c r="AA12" i="5"/>
  <c r="AA13" i="5" s="1"/>
  <c r="AA14" i="5" s="1"/>
  <c r="AA15" i="5" s="1"/>
  <c r="AI16" i="3"/>
  <c r="AG37" i="5"/>
  <c r="AG38" i="5"/>
  <c r="AG39" i="5"/>
  <c r="AG32" i="5"/>
  <c r="AG34" i="5"/>
  <c r="AG40" i="5"/>
  <c r="AG36" i="5"/>
  <c r="AG41" i="5"/>
  <c r="AG33" i="5"/>
  <c r="AG35" i="5"/>
  <c r="AJ45" i="3"/>
  <c r="AJ5" i="3"/>
  <c r="AJ51" i="3"/>
  <c r="AH11" i="3"/>
  <c r="AH12" i="3" s="1"/>
  <c r="AH13" i="3" s="1"/>
  <c r="AI9" i="3"/>
  <c r="B42" i="4"/>
  <c r="G41" i="4"/>
  <c r="J41" i="4"/>
  <c r="AG76" i="5"/>
  <c r="AG77" i="5"/>
  <c r="AG29" i="5"/>
  <c r="AG28" i="5"/>
  <c r="AG27" i="5"/>
  <c r="AG26" i="5"/>
  <c r="AG25" i="5"/>
  <c r="AG24" i="5"/>
  <c r="AG23" i="5"/>
  <c r="AG22" i="5"/>
  <c r="AG21" i="5"/>
  <c r="AG20" i="5"/>
  <c r="AF31" i="5"/>
  <c r="AG12" i="3"/>
  <c r="AG13" i="3" s="1"/>
  <c r="AB14" i="5"/>
  <c r="AB15" i="5" s="1"/>
  <c r="AH2" i="3"/>
  <c r="AH3" i="3"/>
  <c r="AF27" i="3"/>
  <c r="P31" i="4"/>
  <c r="O31" i="4" s="1"/>
  <c r="F28" i="4"/>
  <c r="E28" i="4" s="1"/>
  <c r="L46" i="4"/>
  <c r="S45" i="4"/>
  <c r="AF75" i="5"/>
  <c r="AI46" i="3"/>
  <c r="AI47" i="3" s="1"/>
  <c r="AF74" i="5" s="1"/>
  <c r="AH18" i="3" l="1"/>
  <c r="AH24" i="3" s="1"/>
  <c r="AH25" i="3" s="1"/>
  <c r="R31" i="4"/>
  <c r="Q31" i="4"/>
  <c r="N32" i="4" s="1"/>
  <c r="I28" i="4"/>
  <c r="H28" i="4"/>
  <c r="D29" i="4" s="1"/>
  <c r="AG18" i="3"/>
  <c r="AG24" i="3" s="1"/>
  <c r="AG25" i="3" s="1"/>
  <c r="AI11" i="3"/>
  <c r="AI12" i="3" s="1"/>
  <c r="AI13" i="3" s="1"/>
  <c r="AJ9" i="3"/>
  <c r="AG75" i="5"/>
  <c r="AC58" i="5"/>
  <c r="AC12" i="5"/>
  <c r="AC13" i="5" s="1"/>
  <c r="AF28" i="3"/>
  <c r="AJ16" i="3"/>
  <c r="L47" i="4"/>
  <c r="S46" i="4"/>
  <c r="AI3" i="3"/>
  <c r="AI2" i="3"/>
  <c r="AJ46" i="3"/>
  <c r="AJ47" i="3" s="1"/>
  <c r="AG74" i="5" s="1"/>
  <c r="C48" i="3"/>
  <c r="G42" i="4"/>
  <c r="B43" i="4"/>
  <c r="J42" i="4"/>
  <c r="AG31" i="5"/>
  <c r="AG27" i="3" l="1"/>
  <c r="AD58" i="5" s="1"/>
  <c r="AI18" i="3"/>
  <c r="AI24" i="3" s="1"/>
  <c r="AI25" i="3" s="1"/>
  <c r="S47" i="4"/>
  <c r="L48" i="4"/>
  <c r="F29" i="4"/>
  <c r="E29" i="4" s="1"/>
  <c r="H29" i="4" s="1"/>
  <c r="D30" i="4" s="1"/>
  <c r="AJ11" i="3"/>
  <c r="AJ12" i="3" s="1"/>
  <c r="P32" i="4"/>
  <c r="O32" i="4"/>
  <c r="R32" i="4" s="1"/>
  <c r="Q32" i="4"/>
  <c r="N33" i="4" s="1"/>
  <c r="G43" i="4"/>
  <c r="B44" i="4"/>
  <c r="J43" i="4"/>
  <c r="AJ2" i="3"/>
  <c r="AJ3" i="3"/>
  <c r="AH27" i="3"/>
  <c r="AC14" i="5"/>
  <c r="AC15" i="5" s="1"/>
  <c r="AD12" i="5" l="1"/>
  <c r="AD13" i="5" s="1"/>
  <c r="AI27" i="3"/>
  <c r="AF58" i="5" s="1"/>
  <c r="AG28" i="3"/>
  <c r="AJ13" i="3"/>
  <c r="AJ18" i="3" s="1"/>
  <c r="AJ24" i="3" s="1"/>
  <c r="AJ25" i="3" s="1"/>
  <c r="AE58" i="5"/>
  <c r="AE12" i="5"/>
  <c r="AE13" i="5" s="1"/>
  <c r="AH28" i="3"/>
  <c r="F30" i="4"/>
  <c r="E30" i="4" s="1"/>
  <c r="I30" i="4" s="1"/>
  <c r="L49" i="4"/>
  <c r="S48" i="4"/>
  <c r="P33" i="4"/>
  <c r="B45" i="4"/>
  <c r="J44" i="4"/>
  <c r="G44" i="4"/>
  <c r="I29" i="4"/>
  <c r="AD14" i="5"/>
  <c r="AD15" i="5" s="1"/>
  <c r="AF12" i="5" l="1"/>
  <c r="AF13" i="5" s="1"/>
  <c r="AF14" i="5" s="1"/>
  <c r="AF15" i="5" s="1"/>
  <c r="AI28" i="3"/>
  <c r="AJ27" i="3"/>
  <c r="AG58" i="5" s="1"/>
  <c r="L50" i="4"/>
  <c r="S49" i="4"/>
  <c r="J45" i="4"/>
  <c r="B46" i="4"/>
  <c r="G45" i="4"/>
  <c r="O33" i="4"/>
  <c r="AE14" i="5"/>
  <c r="AE15" i="5" s="1"/>
  <c r="H30" i="4"/>
  <c r="D31" i="4" s="1"/>
  <c r="AJ28" i="3" l="1"/>
  <c r="AG12" i="5"/>
  <c r="AG13" i="5" s="1"/>
  <c r="AG14" i="5" s="1"/>
  <c r="AG15" i="5" s="1"/>
  <c r="B47" i="4"/>
  <c r="J46" i="4"/>
  <c r="G46" i="4"/>
  <c r="R33" i="4"/>
  <c r="Q33" i="4"/>
  <c r="N34" i="4" s="1"/>
  <c r="F31" i="4"/>
  <c r="E31" i="4" s="1"/>
  <c r="H31" i="4" s="1"/>
  <c r="D32" i="4" s="1"/>
  <c r="L51" i="4"/>
  <c r="S50" i="4"/>
  <c r="F32" i="4" l="1"/>
  <c r="E32" i="4" s="1"/>
  <c r="I32" i="4" s="1"/>
  <c r="P34" i="4"/>
  <c r="O34" i="4"/>
  <c r="Q34" i="4" s="1"/>
  <c r="N35" i="4" s="1"/>
  <c r="I31" i="4"/>
  <c r="L52" i="4"/>
  <c r="S51" i="4"/>
  <c r="J47" i="4"/>
  <c r="B48" i="4"/>
  <c r="G47" i="4"/>
  <c r="P35" i="4" l="1"/>
  <c r="O35" i="4" s="1"/>
  <c r="L53" i="4"/>
  <c r="S52" i="4"/>
  <c r="R34" i="4"/>
  <c r="H32" i="4"/>
  <c r="D33" i="4" s="1"/>
  <c r="G48" i="4"/>
  <c r="B49" i="4"/>
  <c r="J48" i="4"/>
  <c r="R35" i="4" l="1"/>
  <c r="Q35" i="4"/>
  <c r="N36" i="4" s="1"/>
  <c r="B50" i="4"/>
  <c r="G49" i="4"/>
  <c r="J49" i="4"/>
  <c r="F33" i="4"/>
  <c r="L54" i="4"/>
  <c r="S53" i="4"/>
  <c r="S54" i="4" l="1"/>
  <c r="L55" i="4"/>
  <c r="G50" i="4"/>
  <c r="J50" i="4"/>
  <c r="B51" i="4"/>
  <c r="P36" i="4"/>
  <c r="O36" i="4" s="1"/>
  <c r="E33" i="4"/>
  <c r="R36" i="4" l="1"/>
  <c r="Q36" i="4"/>
  <c r="N37" i="4" s="1"/>
  <c r="G51" i="4"/>
  <c r="B52" i="4"/>
  <c r="J51" i="4"/>
  <c r="S55" i="4"/>
  <c r="L56" i="4"/>
  <c r="I33" i="4"/>
  <c r="H33" i="4"/>
  <c r="D34" i="4" s="1"/>
  <c r="S56" i="4" l="1"/>
  <c r="L57" i="4"/>
  <c r="F34" i="4"/>
  <c r="E34" i="4"/>
  <c r="I34" i="4" s="1"/>
  <c r="B53" i="4"/>
  <c r="J52" i="4"/>
  <c r="G52" i="4"/>
  <c r="P37" i="4"/>
  <c r="O37" i="4" s="1"/>
  <c r="R37" i="4" l="1"/>
  <c r="Q37" i="4"/>
  <c r="N38" i="4" s="1"/>
  <c r="B54" i="4"/>
  <c r="J53" i="4"/>
  <c r="G53" i="4"/>
  <c r="S57" i="4"/>
  <c r="L58" i="4"/>
  <c r="H34" i="4"/>
  <c r="D35" i="4" s="1"/>
  <c r="F35" i="4" l="1"/>
  <c r="E35" i="4"/>
  <c r="I35" i="4" s="1"/>
  <c r="P38" i="4"/>
  <c r="O38" i="4" s="1"/>
  <c r="L59" i="4"/>
  <c r="S58" i="4"/>
  <c r="B55" i="4"/>
  <c r="J54" i="4"/>
  <c r="G54" i="4"/>
  <c r="R38" i="4" l="1"/>
  <c r="Q38" i="4"/>
  <c r="N39" i="4" s="1"/>
  <c r="L60" i="4"/>
  <c r="S59" i="4"/>
  <c r="J55" i="4"/>
  <c r="B56" i="4"/>
  <c r="G55" i="4"/>
  <c r="H35" i="4"/>
  <c r="D36" i="4" s="1"/>
  <c r="G56" i="4" l="1"/>
  <c r="B57" i="4"/>
  <c r="J56" i="4"/>
  <c r="L61" i="4"/>
  <c r="S60" i="4"/>
  <c r="P39" i="4"/>
  <c r="O39" i="4" s="1"/>
  <c r="F36" i="4"/>
  <c r="E36" i="4"/>
  <c r="I36" i="4" s="1"/>
  <c r="R39" i="4" l="1"/>
  <c r="Q39" i="4"/>
  <c r="N40" i="4" s="1"/>
  <c r="L62" i="4"/>
  <c r="S61" i="4"/>
  <c r="G57" i="4"/>
  <c r="J57" i="4"/>
  <c r="B58" i="4"/>
  <c r="H36" i="4"/>
  <c r="D37" i="4" s="1"/>
  <c r="G58" i="4" l="1"/>
  <c r="B59" i="4"/>
  <c r="J58" i="4"/>
  <c r="S62" i="4"/>
  <c r="L63" i="4"/>
  <c r="O40" i="4"/>
  <c r="R40" i="4" s="1"/>
  <c r="P40" i="4"/>
  <c r="F37" i="4"/>
  <c r="E37" i="4" s="1"/>
  <c r="I37" i="4" s="1"/>
  <c r="Q40" i="4" l="1"/>
  <c r="N41" i="4" s="1"/>
  <c r="H37" i="4"/>
  <c r="D38" i="4" s="1"/>
  <c r="S63" i="4"/>
  <c r="L64" i="4"/>
  <c r="J59" i="4"/>
  <c r="B60" i="4"/>
  <c r="G59" i="4"/>
  <c r="B61" i="4" l="1"/>
  <c r="G60" i="4"/>
  <c r="J60" i="4"/>
  <c r="L65" i="4"/>
  <c r="S64" i="4"/>
  <c r="F38" i="4"/>
  <c r="E38" i="4" s="1"/>
  <c r="P41" i="4"/>
  <c r="O41" i="4"/>
  <c r="R41" i="4" s="1"/>
  <c r="I38" i="4" l="1"/>
  <c r="H38" i="4"/>
  <c r="D39" i="4" s="1"/>
  <c r="S65" i="4"/>
  <c r="L66" i="4"/>
  <c r="Q41" i="4"/>
  <c r="N42" i="4" s="1"/>
  <c r="B62" i="4"/>
  <c r="J61" i="4"/>
  <c r="G61" i="4"/>
  <c r="L67" i="4" l="1"/>
  <c r="S66" i="4"/>
  <c r="F39" i="4"/>
  <c r="E39" i="4"/>
  <c r="I39" i="4" s="1"/>
  <c r="B63" i="4"/>
  <c r="J62" i="4"/>
  <c r="G62" i="4"/>
  <c r="P42" i="4"/>
  <c r="O42" i="4"/>
  <c r="R42" i="4" s="1"/>
  <c r="J63" i="4" l="1"/>
  <c r="G63" i="4"/>
  <c r="B64" i="4"/>
  <c r="H39" i="4"/>
  <c r="D40" i="4" s="1"/>
  <c r="Q42" i="4"/>
  <c r="N43" i="4" s="1"/>
  <c r="L68" i="4"/>
  <c r="S67" i="4"/>
  <c r="P43" i="4" l="1"/>
  <c r="O43" i="4" s="1"/>
  <c r="L69" i="4"/>
  <c r="S68" i="4"/>
  <c r="F40" i="4"/>
  <c r="E40" i="4" s="1"/>
  <c r="G64" i="4"/>
  <c r="B65" i="4"/>
  <c r="J64" i="4"/>
  <c r="I40" i="4" l="1"/>
  <c r="H40" i="4"/>
  <c r="D41" i="4" s="1"/>
  <c r="R43" i="4"/>
  <c r="Q43" i="4"/>
  <c r="N44" i="4" s="1"/>
  <c r="G65" i="4"/>
  <c r="J65" i="4"/>
  <c r="B66" i="4"/>
  <c r="L70" i="4"/>
  <c r="S69" i="4"/>
  <c r="S70" i="4" l="1"/>
  <c r="L71" i="4"/>
  <c r="G66" i="4"/>
  <c r="B67" i="4"/>
  <c r="J66" i="4"/>
  <c r="O44" i="4"/>
  <c r="R44" i="4" s="1"/>
  <c r="P44" i="4"/>
  <c r="F41" i="4"/>
  <c r="E41" i="4" s="1"/>
  <c r="I41" i="4" s="1"/>
  <c r="Q44" i="4" l="1"/>
  <c r="N45" i="4" s="1"/>
  <c r="G67" i="4"/>
  <c r="B68" i="4"/>
  <c r="J67" i="4"/>
  <c r="H41" i="4"/>
  <c r="D42" i="4" s="1"/>
  <c r="S71" i="4"/>
  <c r="L72" i="4"/>
  <c r="S72" i="4" l="1"/>
  <c r="L73" i="4"/>
  <c r="B69" i="4"/>
  <c r="G68" i="4"/>
  <c r="J68" i="4"/>
  <c r="F42" i="4"/>
  <c r="E42" i="4" s="1"/>
  <c r="P45" i="4"/>
  <c r="O45" i="4"/>
  <c r="R45" i="4" s="1"/>
  <c r="Q45" i="4"/>
  <c r="N46" i="4" s="1"/>
  <c r="I42" i="4" l="1"/>
  <c r="H42" i="4"/>
  <c r="D43" i="4" s="1"/>
  <c r="P46" i="4"/>
  <c r="O46" i="4"/>
  <c r="R46" i="4" s="1"/>
  <c r="B70" i="4"/>
  <c r="J69" i="4"/>
  <c r="G69" i="4"/>
  <c r="S73" i="4"/>
  <c r="L74" i="4"/>
  <c r="B71" i="4" l="1"/>
  <c r="J70" i="4"/>
  <c r="G70" i="4"/>
  <c r="Q46" i="4"/>
  <c r="N47" i="4" s="1"/>
  <c r="L75" i="4"/>
  <c r="S74" i="4"/>
  <c r="F43" i="4"/>
  <c r="E43" i="4" s="1"/>
  <c r="I43" i="4" l="1"/>
  <c r="H43" i="4"/>
  <c r="D44" i="4" s="1"/>
  <c r="P47" i="4"/>
  <c r="O47" i="4" s="1"/>
  <c r="L76" i="4"/>
  <c r="S75" i="4"/>
  <c r="J71" i="4"/>
  <c r="B72" i="4"/>
  <c r="G71" i="4"/>
  <c r="R47" i="4" l="1"/>
  <c r="Q47" i="4"/>
  <c r="N48" i="4" s="1"/>
  <c r="L77" i="4"/>
  <c r="S76" i="4"/>
  <c r="G72" i="4"/>
  <c r="B73" i="4"/>
  <c r="J72" i="4"/>
  <c r="F44" i="4"/>
  <c r="E44" i="4" s="1"/>
  <c r="I44" i="4" s="1"/>
  <c r="G73" i="4" l="1"/>
  <c r="J73" i="4"/>
  <c r="B74" i="4"/>
  <c r="L78" i="4"/>
  <c r="S77" i="4"/>
  <c r="P48" i="4"/>
  <c r="O48" i="4"/>
  <c r="R48" i="4" s="1"/>
  <c r="H44" i="4"/>
  <c r="D45" i="4" s="1"/>
  <c r="G74" i="4" l="1"/>
  <c r="B75" i="4"/>
  <c r="J74" i="4"/>
  <c r="S78" i="4"/>
  <c r="L79" i="4"/>
  <c r="F45" i="4"/>
  <c r="E45" i="4"/>
  <c r="I45" i="4" s="1"/>
  <c r="Q48" i="4"/>
  <c r="N49" i="4" s="1"/>
  <c r="H45" i="4" l="1"/>
  <c r="D46" i="4" s="1"/>
  <c r="S79" i="4"/>
  <c r="L80" i="4"/>
  <c r="J75" i="4"/>
  <c r="B76" i="4"/>
  <c r="G75" i="4"/>
  <c r="O49" i="4"/>
  <c r="R49" i="4" s="1"/>
  <c r="P49" i="4"/>
  <c r="Q49" i="4" l="1"/>
  <c r="N50" i="4" s="1"/>
  <c r="B77" i="4"/>
  <c r="G76" i="4"/>
  <c r="J76" i="4"/>
  <c r="L81" i="4"/>
  <c r="S80" i="4"/>
  <c r="F46" i="4"/>
  <c r="E46" i="4" s="1"/>
  <c r="I46" i="4" l="1"/>
  <c r="H46" i="4"/>
  <c r="D47" i="4" s="1"/>
  <c r="P50" i="4"/>
  <c r="O50" i="4"/>
  <c r="R50" i="4" s="1"/>
  <c r="S81" i="4"/>
  <c r="L82" i="4"/>
  <c r="B78" i="4"/>
  <c r="J77" i="4"/>
  <c r="G77" i="4"/>
  <c r="L83" i="4" l="1"/>
  <c r="S82" i="4"/>
  <c r="Q50" i="4"/>
  <c r="N51" i="4" s="1"/>
  <c r="F47" i="4"/>
  <c r="E47" i="4"/>
  <c r="I47" i="4" s="1"/>
  <c r="B79" i="4"/>
  <c r="J78" i="4"/>
  <c r="G78" i="4"/>
  <c r="J79" i="4" l="1"/>
  <c r="G79" i="4"/>
  <c r="B80" i="4"/>
  <c r="P51" i="4"/>
  <c r="O51" i="4" s="1"/>
  <c r="H47" i="4"/>
  <c r="D48" i="4" s="1"/>
  <c r="L84" i="4"/>
  <c r="S83" i="4"/>
  <c r="R51" i="4" l="1"/>
  <c r="Q51" i="4"/>
  <c r="N52" i="4" s="1"/>
  <c r="G80" i="4"/>
  <c r="B81" i="4"/>
  <c r="J80" i="4"/>
  <c r="F48" i="4"/>
  <c r="E48" i="4" s="1"/>
  <c r="L85" i="4"/>
  <c r="S84" i="4"/>
  <c r="I48" i="4" l="1"/>
  <c r="H48" i="4"/>
  <c r="D49" i="4" s="1"/>
  <c r="G81" i="4"/>
  <c r="J81" i="4"/>
  <c r="B82" i="4"/>
  <c r="O52" i="4"/>
  <c r="R52" i="4" s="1"/>
  <c r="P52" i="4"/>
  <c r="L86" i="4"/>
  <c r="S85" i="4"/>
  <c r="Q52" i="4" l="1"/>
  <c r="N53" i="4" s="1"/>
  <c r="S86" i="4"/>
  <c r="L87" i="4"/>
  <c r="F49" i="4"/>
  <c r="E49" i="4"/>
  <c r="I49" i="4" s="1"/>
  <c r="G82" i="4"/>
  <c r="B83" i="4"/>
  <c r="J82" i="4"/>
  <c r="H49" i="4" l="1"/>
  <c r="D50" i="4" s="1"/>
  <c r="S87" i="4"/>
  <c r="L88" i="4"/>
  <c r="P53" i="4"/>
  <c r="O53" i="4"/>
  <c r="R53" i="4" s="1"/>
  <c r="G83" i="4"/>
  <c r="B84" i="4"/>
  <c r="J83" i="4"/>
  <c r="Q53" i="4" l="1"/>
  <c r="N54" i="4" s="1"/>
  <c r="S88" i="4"/>
  <c r="L89" i="4"/>
  <c r="F50" i="4"/>
  <c r="E50" i="4" s="1"/>
  <c r="I50" i="4" s="1"/>
  <c r="B85" i="4"/>
  <c r="G84" i="4"/>
  <c r="J84" i="4"/>
  <c r="B86" i="4" l="1"/>
  <c r="J85" i="4"/>
  <c r="G85" i="4"/>
  <c r="H50" i="4"/>
  <c r="D51" i="4" s="1"/>
  <c r="P54" i="4"/>
  <c r="O54" i="4"/>
  <c r="R54" i="4" s="1"/>
  <c r="S89" i="4"/>
  <c r="L90" i="4"/>
  <c r="L91" i="4" l="1"/>
  <c r="S90" i="4"/>
  <c r="Q54" i="4"/>
  <c r="N55" i="4" s="1"/>
  <c r="F51" i="4"/>
  <c r="E51" i="4"/>
  <c r="I51" i="4" s="1"/>
  <c r="B87" i="4"/>
  <c r="J86" i="4"/>
  <c r="G86" i="4"/>
  <c r="H51" i="4" l="1"/>
  <c r="D52" i="4" s="1"/>
  <c r="J87" i="4"/>
  <c r="B88" i="4"/>
  <c r="G87" i="4"/>
  <c r="P55" i="4"/>
  <c r="O55" i="4"/>
  <c r="R55" i="4" s="1"/>
  <c r="L92" i="4"/>
  <c r="S91" i="4"/>
  <c r="G88" i="4" l="1"/>
  <c r="B89" i="4"/>
  <c r="J88" i="4"/>
  <c r="Q55" i="4"/>
  <c r="N56" i="4" s="1"/>
  <c r="L93" i="4"/>
  <c r="S92" i="4"/>
  <c r="F52" i="4"/>
  <c r="E52" i="4" s="1"/>
  <c r="I52" i="4" l="1"/>
  <c r="H52" i="4"/>
  <c r="D53" i="4" s="1"/>
  <c r="F53" i="4" s="1"/>
  <c r="E53" i="4" s="1"/>
  <c r="I53" i="4" s="1"/>
  <c r="P56" i="4"/>
  <c r="O56" i="4"/>
  <c r="R56" i="4" s="1"/>
  <c r="L94" i="4"/>
  <c r="S93" i="4"/>
  <c r="G89" i="4"/>
  <c r="J89" i="4"/>
  <c r="B90" i="4"/>
  <c r="Q56" i="4" l="1"/>
  <c r="N57" i="4" s="1"/>
  <c r="S94" i="4"/>
  <c r="L95" i="4"/>
  <c r="G90" i="4"/>
  <c r="B91" i="4"/>
  <c r="J90" i="4"/>
  <c r="H53" i="4"/>
  <c r="D54" i="4" s="1"/>
  <c r="F54" i="4" l="1"/>
  <c r="E54" i="4"/>
  <c r="I54" i="4" s="1"/>
  <c r="J91" i="4"/>
  <c r="B92" i="4"/>
  <c r="G91" i="4"/>
  <c r="S95" i="4"/>
  <c r="L96" i="4"/>
  <c r="P57" i="4"/>
  <c r="O57" i="4"/>
  <c r="R57" i="4" s="1"/>
  <c r="B93" i="4" l="1"/>
  <c r="G92" i="4"/>
  <c r="J92" i="4"/>
  <c r="Q57" i="4"/>
  <c r="N58" i="4" s="1"/>
  <c r="L97" i="4"/>
  <c r="S96" i="4"/>
  <c r="H54" i="4"/>
  <c r="D55" i="4" s="1"/>
  <c r="F55" i="4" l="1"/>
  <c r="E55" i="4" s="1"/>
  <c r="I55" i="4" s="1"/>
  <c r="S97" i="4"/>
  <c r="L98" i="4"/>
  <c r="P58" i="4"/>
  <c r="O58" i="4"/>
  <c r="R58" i="4" s="1"/>
  <c r="B94" i="4"/>
  <c r="J93" i="4"/>
  <c r="G93" i="4"/>
  <c r="Q58" i="4" l="1"/>
  <c r="N59" i="4" s="1"/>
  <c r="L99" i="4"/>
  <c r="S98" i="4"/>
  <c r="B95" i="4"/>
  <c r="J94" i="4"/>
  <c r="G94" i="4"/>
  <c r="H55" i="4"/>
  <c r="D56" i="4" s="1"/>
  <c r="F56" i="4" l="1"/>
  <c r="E56" i="4" s="1"/>
  <c r="I56" i="4" s="1"/>
  <c r="J95" i="4"/>
  <c r="G95" i="4"/>
  <c r="B96" i="4"/>
  <c r="L100" i="4"/>
  <c r="S99" i="4"/>
  <c r="P59" i="4"/>
  <c r="O59" i="4" s="1"/>
  <c r="R59" i="4" l="1"/>
  <c r="Q59" i="4"/>
  <c r="N60" i="4" s="1"/>
  <c r="G96" i="4"/>
  <c r="B97" i="4"/>
  <c r="J96" i="4"/>
  <c r="L101" i="4"/>
  <c r="S100" i="4"/>
  <c r="H56" i="4"/>
  <c r="D57" i="4" s="1"/>
  <c r="L102" i="4" l="1"/>
  <c r="S101" i="4"/>
  <c r="G97" i="4"/>
  <c r="J97" i="4"/>
  <c r="B98" i="4"/>
  <c r="P60" i="4"/>
  <c r="O60" i="4"/>
  <c r="R60" i="4" s="1"/>
  <c r="F57" i="4"/>
  <c r="E57" i="4" s="1"/>
  <c r="I57" i="4" s="1"/>
  <c r="G98" i="4" l="1"/>
  <c r="B99" i="4"/>
  <c r="J98" i="4"/>
  <c r="H57" i="4"/>
  <c r="D58" i="4" s="1"/>
  <c r="Q60" i="4"/>
  <c r="N61" i="4" s="1"/>
  <c r="S102" i="4"/>
  <c r="L103" i="4"/>
  <c r="P61" i="4" l="1"/>
  <c r="O61" i="4" s="1"/>
  <c r="S103" i="4"/>
  <c r="L104" i="4"/>
  <c r="F58" i="4"/>
  <c r="E58" i="4"/>
  <c r="I58" i="4" s="1"/>
  <c r="G99" i="4"/>
  <c r="B100" i="4"/>
  <c r="J99" i="4"/>
  <c r="R61" i="4" l="1"/>
  <c r="Q61" i="4"/>
  <c r="N62" i="4" s="1"/>
  <c r="H58" i="4"/>
  <c r="D59" i="4" s="1"/>
  <c r="B101" i="4"/>
  <c r="G100" i="4"/>
  <c r="J100" i="4"/>
  <c r="S104" i="4"/>
  <c r="L105" i="4"/>
  <c r="S105" i="4" l="1"/>
  <c r="L106" i="4"/>
  <c r="B102" i="4"/>
  <c r="J101" i="4"/>
  <c r="G101" i="4"/>
  <c r="F59" i="4"/>
  <c r="E59" i="4" s="1"/>
  <c r="P62" i="4"/>
  <c r="O62" i="4"/>
  <c r="R62" i="4" s="1"/>
  <c r="Q62" i="4"/>
  <c r="N63" i="4" s="1"/>
  <c r="I59" i="4" l="1"/>
  <c r="H59" i="4"/>
  <c r="D60" i="4" s="1"/>
  <c r="P63" i="4"/>
  <c r="O63" i="4" s="1"/>
  <c r="B103" i="4"/>
  <c r="J102" i="4"/>
  <c r="G102" i="4"/>
  <c r="L107" i="4"/>
  <c r="S106" i="4"/>
  <c r="R63" i="4" l="1"/>
  <c r="Q63" i="4"/>
  <c r="N64" i="4" s="1"/>
  <c r="J103" i="4"/>
  <c r="B104" i="4"/>
  <c r="G103" i="4"/>
  <c r="L108" i="4"/>
  <c r="S107" i="4"/>
  <c r="F60" i="4"/>
  <c r="E60" i="4" s="1"/>
  <c r="I60" i="4" l="1"/>
  <c r="H60" i="4"/>
  <c r="D61" i="4" s="1"/>
  <c r="F61" i="4" s="1"/>
  <c r="E61" i="4" s="1"/>
  <c r="I61" i="4" s="1"/>
  <c r="L109" i="4"/>
  <c r="S108" i="4"/>
  <c r="G104" i="4"/>
  <c r="B105" i="4"/>
  <c r="J104" i="4"/>
  <c r="P64" i="4"/>
  <c r="O64" i="4"/>
  <c r="R64" i="4" s="1"/>
  <c r="G105" i="4" l="1"/>
  <c r="J105" i="4"/>
  <c r="B106" i="4"/>
  <c r="L110" i="4"/>
  <c r="S109" i="4"/>
  <c r="Q64" i="4"/>
  <c r="N65" i="4" s="1"/>
  <c r="H61" i="4"/>
  <c r="D62" i="4" s="1"/>
  <c r="F62" i="4" l="1"/>
  <c r="E62" i="4"/>
  <c r="I62" i="4" s="1"/>
  <c r="P65" i="4"/>
  <c r="O65" i="4" s="1"/>
  <c r="S110" i="4"/>
  <c r="L111" i="4"/>
  <c r="G106" i="4"/>
  <c r="B107" i="4"/>
  <c r="J106" i="4"/>
  <c r="R65" i="4" l="1"/>
  <c r="Q65" i="4"/>
  <c r="N66" i="4" s="1"/>
  <c r="S111" i="4"/>
  <c r="L112" i="4"/>
  <c r="J107" i="4"/>
  <c r="B108" i="4"/>
  <c r="G107" i="4"/>
  <c r="H62" i="4"/>
  <c r="D63" i="4" s="1"/>
  <c r="P66" i="4" l="1"/>
  <c r="O66" i="4" s="1"/>
  <c r="B109" i="4"/>
  <c r="G108" i="4"/>
  <c r="J108" i="4"/>
  <c r="L113" i="4"/>
  <c r="S112" i="4"/>
  <c r="F63" i="4"/>
  <c r="E63" i="4"/>
  <c r="I63" i="4" s="1"/>
  <c r="R66" i="4" l="1"/>
  <c r="Q66" i="4"/>
  <c r="N67" i="4" s="1"/>
  <c r="S113" i="4"/>
  <c r="L114" i="4"/>
  <c r="B110" i="4"/>
  <c r="J109" i="4"/>
  <c r="G109" i="4"/>
  <c r="H63" i="4"/>
  <c r="D64" i="4" s="1"/>
  <c r="B111" i="4" l="1"/>
  <c r="J110" i="4"/>
  <c r="G110" i="4"/>
  <c r="L115" i="4"/>
  <c r="S114" i="4"/>
  <c r="P67" i="4"/>
  <c r="O67" i="4" s="1"/>
  <c r="F64" i="4"/>
  <c r="E64" i="4"/>
  <c r="I64" i="4" s="1"/>
  <c r="R67" i="4" l="1"/>
  <c r="Q67" i="4"/>
  <c r="N68" i="4" s="1"/>
  <c r="L116" i="4"/>
  <c r="S115" i="4"/>
  <c r="H64" i="4"/>
  <c r="D65" i="4" s="1"/>
  <c r="J111" i="4"/>
  <c r="G111" i="4"/>
  <c r="B112" i="4"/>
  <c r="F65" i="4" l="1"/>
  <c r="E65" i="4" s="1"/>
  <c r="I65" i="4" s="1"/>
  <c r="L117" i="4"/>
  <c r="S116" i="4"/>
  <c r="P68" i="4"/>
  <c r="O68" i="4" s="1"/>
  <c r="G112" i="4"/>
  <c r="B113" i="4"/>
  <c r="J112" i="4"/>
  <c r="R68" i="4" l="1"/>
  <c r="Q68" i="4"/>
  <c r="N69" i="4" s="1"/>
  <c r="L118" i="4"/>
  <c r="S117" i="4"/>
  <c r="G113" i="4"/>
  <c r="J113" i="4"/>
  <c r="B114" i="4"/>
  <c r="H65" i="4"/>
  <c r="D66" i="4" s="1"/>
  <c r="G114" i="4" l="1"/>
  <c r="B115" i="4"/>
  <c r="J114" i="4"/>
  <c r="L119" i="4"/>
  <c r="S118" i="4"/>
  <c r="O69" i="4"/>
  <c r="R69" i="4" s="1"/>
  <c r="P69" i="4"/>
  <c r="F66" i="4"/>
  <c r="E66" i="4" s="1"/>
  <c r="I66" i="4" s="1"/>
  <c r="H66" i="4" l="1"/>
  <c r="D67" i="4" s="1"/>
  <c r="Q69" i="4"/>
  <c r="N70" i="4" s="1"/>
  <c r="L120" i="4"/>
  <c r="S119" i="4"/>
  <c r="G115" i="4"/>
  <c r="B116" i="4"/>
  <c r="J115" i="4"/>
  <c r="B117" i="4" l="1"/>
  <c r="G116" i="4"/>
  <c r="J116" i="4"/>
  <c r="P70" i="4"/>
  <c r="O70" i="4"/>
  <c r="R70" i="4" s="1"/>
  <c r="S120" i="4"/>
  <c r="L121" i="4"/>
  <c r="F67" i="4"/>
  <c r="E67" i="4" s="1"/>
  <c r="I67" i="4" s="1"/>
  <c r="Q70" i="4" l="1"/>
  <c r="N71" i="4" s="1"/>
  <c r="H67" i="4"/>
  <c r="D68" i="4" s="1"/>
  <c r="S121" i="4"/>
  <c r="L122" i="4"/>
  <c r="B118" i="4"/>
  <c r="J117" i="4"/>
  <c r="G117" i="4"/>
  <c r="B119" i="4" l="1"/>
  <c r="J118" i="4"/>
  <c r="G118" i="4"/>
  <c r="L123" i="4"/>
  <c r="S122" i="4"/>
  <c r="F68" i="4"/>
  <c r="E68" i="4" s="1"/>
  <c r="P71" i="4"/>
  <c r="O71" i="4"/>
  <c r="R71" i="4" s="1"/>
  <c r="I68" i="4" l="1"/>
  <c r="H68" i="4"/>
  <c r="D69" i="4" s="1"/>
  <c r="S123" i="4"/>
  <c r="L124" i="4"/>
  <c r="B120" i="4"/>
  <c r="J119" i="4"/>
  <c r="G119" i="4"/>
  <c r="Q71" i="4"/>
  <c r="N72" i="4" s="1"/>
  <c r="J120" i="4" l="1"/>
  <c r="B121" i="4"/>
  <c r="G120" i="4"/>
  <c r="L125" i="4"/>
  <c r="S124" i="4"/>
  <c r="F69" i="4"/>
  <c r="E69" i="4" s="1"/>
  <c r="P72" i="4"/>
  <c r="O72" i="4"/>
  <c r="R72" i="4" s="1"/>
  <c r="I69" i="4" l="1"/>
  <c r="H69" i="4"/>
  <c r="D70" i="4" s="1"/>
  <c r="S125" i="4"/>
  <c r="L126" i="4"/>
  <c r="B122" i="4"/>
  <c r="G121" i="4"/>
  <c r="J121" i="4"/>
  <c r="Q72" i="4"/>
  <c r="N73" i="4" s="1"/>
  <c r="G122" i="4" l="1"/>
  <c r="B123" i="4"/>
  <c r="J122" i="4"/>
  <c r="L127" i="4"/>
  <c r="S126" i="4"/>
  <c r="F70" i="4"/>
  <c r="E70" i="4" s="1"/>
  <c r="P73" i="4"/>
  <c r="O73" i="4"/>
  <c r="R73" i="4" s="1"/>
  <c r="I70" i="4" l="1"/>
  <c r="H70" i="4"/>
  <c r="D71" i="4" s="1"/>
  <c r="L128" i="4"/>
  <c r="S127" i="4"/>
  <c r="G123" i="4"/>
  <c r="B124" i="4"/>
  <c r="J123" i="4"/>
  <c r="Q73" i="4"/>
  <c r="N74" i="4" s="1"/>
  <c r="P74" i="4" l="1"/>
  <c r="O74" i="4"/>
  <c r="R74" i="4" s="1"/>
  <c r="Q74" i="4"/>
  <c r="N75" i="4" s="1"/>
  <c r="G124" i="4"/>
  <c r="B125" i="4"/>
  <c r="J124" i="4"/>
  <c r="S128" i="4"/>
  <c r="L129" i="4"/>
  <c r="F71" i="4"/>
  <c r="E71" i="4" s="1"/>
  <c r="I71" i="4" s="1"/>
  <c r="P75" i="4" l="1"/>
  <c r="O75" i="4" s="1"/>
  <c r="H71" i="4"/>
  <c r="D72" i="4" s="1"/>
  <c r="G125" i="4"/>
  <c r="J125" i="4"/>
  <c r="B126" i="4"/>
  <c r="L130" i="4"/>
  <c r="S129" i="4"/>
  <c r="R75" i="4" l="1"/>
  <c r="Q75" i="4"/>
  <c r="N76" i="4" s="1"/>
  <c r="B127" i="4"/>
  <c r="J126" i="4"/>
  <c r="G126" i="4"/>
  <c r="F72" i="4"/>
  <c r="E72" i="4" s="1"/>
  <c r="S130" i="4"/>
  <c r="L131" i="4"/>
  <c r="I72" i="4" l="1"/>
  <c r="H72" i="4"/>
  <c r="D73" i="4" s="1"/>
  <c r="L132" i="4"/>
  <c r="S131" i="4"/>
  <c r="B128" i="4"/>
  <c r="J127" i="4"/>
  <c r="G127" i="4"/>
  <c r="P76" i="4"/>
  <c r="O76" i="4" s="1"/>
  <c r="R76" i="4" l="1"/>
  <c r="Q76" i="4"/>
  <c r="N77" i="4" s="1"/>
  <c r="J128" i="4"/>
  <c r="B129" i="4"/>
  <c r="G128" i="4"/>
  <c r="S132" i="4"/>
  <c r="L133" i="4"/>
  <c r="F73" i="4"/>
  <c r="E73" i="4" s="1"/>
  <c r="I73" i="4" s="1"/>
  <c r="L134" i="4" l="1"/>
  <c r="S133" i="4"/>
  <c r="G129" i="4"/>
  <c r="J129" i="4"/>
  <c r="B130" i="4"/>
  <c r="O77" i="4"/>
  <c r="R77" i="4" s="1"/>
  <c r="P77" i="4"/>
  <c r="H73" i="4"/>
  <c r="D74" i="4" s="1"/>
  <c r="Q77" i="4" l="1"/>
  <c r="N78" i="4" s="1"/>
  <c r="L135" i="4"/>
  <c r="S134" i="4"/>
  <c r="B131" i="4"/>
  <c r="J130" i="4"/>
  <c r="G130" i="4"/>
  <c r="F74" i="4"/>
  <c r="E74" i="4" s="1"/>
  <c r="I74" i="4" l="1"/>
  <c r="H74" i="4"/>
  <c r="D75" i="4" s="1"/>
  <c r="S135" i="4"/>
  <c r="L136" i="4"/>
  <c r="G131" i="4"/>
  <c r="B132" i="4"/>
  <c r="J131" i="4"/>
  <c r="P78" i="4"/>
  <c r="O78" i="4"/>
  <c r="R78" i="4" s="1"/>
  <c r="G132" i="4" l="1"/>
  <c r="B133" i="4"/>
  <c r="J132" i="4"/>
  <c r="Q78" i="4"/>
  <c r="N79" i="4" s="1"/>
  <c r="S136" i="4"/>
  <c r="L137" i="4"/>
  <c r="F75" i="4"/>
  <c r="E75" i="4" s="1"/>
  <c r="I75" i="4" l="1"/>
  <c r="H75" i="4"/>
  <c r="D76" i="4" s="1"/>
  <c r="S137" i="4"/>
  <c r="L138" i="4"/>
  <c r="P79" i="4"/>
  <c r="O79" i="4" s="1"/>
  <c r="B134" i="4"/>
  <c r="J133" i="4"/>
  <c r="G133" i="4"/>
  <c r="R79" i="4" l="1"/>
  <c r="Q79" i="4"/>
  <c r="N80" i="4" s="1"/>
  <c r="L139" i="4"/>
  <c r="S138" i="4"/>
  <c r="B135" i="4"/>
  <c r="J134" i="4"/>
  <c r="G134" i="4"/>
  <c r="F76" i="4"/>
  <c r="E76" i="4" s="1"/>
  <c r="I76" i="4" s="1"/>
  <c r="B136" i="4" l="1"/>
  <c r="J135" i="4"/>
  <c r="G135" i="4"/>
  <c r="S139" i="4"/>
  <c r="L140" i="4"/>
  <c r="P80" i="4"/>
  <c r="O80" i="4" s="1"/>
  <c r="H76" i="4"/>
  <c r="D77" i="4" s="1"/>
  <c r="R80" i="4" l="1"/>
  <c r="Q80" i="4"/>
  <c r="N81" i="4" s="1"/>
  <c r="L141" i="4"/>
  <c r="S140" i="4"/>
  <c r="J136" i="4"/>
  <c r="G136" i="4"/>
  <c r="B137" i="4"/>
  <c r="F77" i="4"/>
  <c r="E77" i="4" s="1"/>
  <c r="I77" i="4" s="1"/>
  <c r="Q34" i="3" l="1"/>
  <c r="O15" i="7" s="1"/>
  <c r="V34" i="3"/>
  <c r="T15" i="7" s="1"/>
  <c r="S34" i="3"/>
  <c r="Q15" i="7" s="1"/>
  <c r="U34" i="3"/>
  <c r="S15" i="7" s="1"/>
  <c r="K34" i="3"/>
  <c r="I15" i="7" s="1"/>
  <c r="T34" i="3"/>
  <c r="R15" i="7" s="1"/>
  <c r="X34" i="3"/>
  <c r="J34" i="3"/>
  <c r="H15" i="7" s="1"/>
  <c r="I34" i="3"/>
  <c r="G15" i="7" s="1"/>
  <c r="R34" i="3"/>
  <c r="P15" i="7" s="1"/>
  <c r="Y34" i="3"/>
  <c r="W34" i="3"/>
  <c r="AA34" i="3"/>
  <c r="Z34" i="3"/>
  <c r="AB34" i="3"/>
  <c r="AC34" i="3"/>
  <c r="AE34" i="3"/>
  <c r="AD34" i="3"/>
  <c r="AF34" i="3"/>
  <c r="AG34" i="3"/>
  <c r="AI34" i="3"/>
  <c r="AH34" i="3"/>
  <c r="AJ34" i="3"/>
  <c r="G137" i="4"/>
  <c r="J137" i="4"/>
  <c r="B138" i="4"/>
  <c r="H77" i="4"/>
  <c r="D78" i="4" s="1"/>
  <c r="L142" i="4"/>
  <c r="S141" i="4"/>
  <c r="P81" i="4"/>
  <c r="O81" i="4"/>
  <c r="R81" i="4" s="1"/>
  <c r="Q81" i="4" l="1"/>
  <c r="N82" i="4" s="1"/>
  <c r="F78" i="4"/>
  <c r="E78" i="4"/>
  <c r="H78" i="4" s="1"/>
  <c r="D79" i="4" s="1"/>
  <c r="L143" i="4"/>
  <c r="S142" i="4"/>
  <c r="G138" i="4"/>
  <c r="B139" i="4"/>
  <c r="J138" i="4"/>
  <c r="F79" i="4" l="1"/>
  <c r="E79" i="4"/>
  <c r="I79" i="4" s="1"/>
  <c r="L144" i="4"/>
  <c r="S143" i="4"/>
  <c r="I78" i="4"/>
  <c r="P82" i="4"/>
  <c r="O82" i="4"/>
  <c r="R82" i="4" s="1"/>
  <c r="G139" i="4"/>
  <c r="J139" i="4"/>
  <c r="B140" i="4"/>
  <c r="B141" i="4" l="1"/>
  <c r="J140" i="4"/>
  <c r="G140" i="4"/>
  <c r="S144" i="4"/>
  <c r="L145" i="4"/>
  <c r="Q82" i="4"/>
  <c r="N83" i="4" s="1"/>
  <c r="H79" i="4"/>
  <c r="D80" i="4" s="1"/>
  <c r="F80" i="4" l="1"/>
  <c r="E80" i="4" s="1"/>
  <c r="P83" i="4"/>
  <c r="O83" i="4" s="1"/>
  <c r="S145" i="4"/>
  <c r="L146" i="4"/>
  <c r="J141" i="4"/>
  <c r="B142" i="4"/>
  <c r="G141" i="4"/>
  <c r="R83" i="4" l="1"/>
  <c r="Q83" i="4"/>
  <c r="N84" i="4" s="1"/>
  <c r="I80" i="4"/>
  <c r="H80" i="4"/>
  <c r="D81" i="4" s="1"/>
  <c r="J142" i="4"/>
  <c r="B143" i="4"/>
  <c r="G142" i="4"/>
  <c r="S146" i="4"/>
  <c r="L147" i="4"/>
  <c r="F81" i="4" l="1"/>
  <c r="E81" i="4" s="1"/>
  <c r="B144" i="4"/>
  <c r="G143" i="4"/>
  <c r="J143" i="4"/>
  <c r="S147" i="4"/>
  <c r="L148" i="4"/>
  <c r="P84" i="4"/>
  <c r="O84" i="4"/>
  <c r="R84" i="4" s="1"/>
  <c r="J144" i="4" l="1"/>
  <c r="B145" i="4"/>
  <c r="G144" i="4"/>
  <c r="I81" i="4"/>
  <c r="Q84" i="4"/>
  <c r="N85" i="4" s="1"/>
  <c r="H81" i="4"/>
  <c r="D82" i="4" s="1"/>
  <c r="L149" i="4"/>
  <c r="S148" i="4"/>
  <c r="F82" i="4" l="1"/>
  <c r="E82" i="4" s="1"/>
  <c r="P85" i="4"/>
  <c r="O85" i="4"/>
  <c r="R85" i="4" s="1"/>
  <c r="B146" i="4"/>
  <c r="J145" i="4"/>
  <c r="G145" i="4"/>
  <c r="S149" i="4"/>
  <c r="L150" i="4"/>
  <c r="I82" i="4" l="1"/>
  <c r="H82" i="4"/>
  <c r="D83" i="4" s="1"/>
  <c r="L151" i="4"/>
  <c r="S150" i="4"/>
  <c r="Q85" i="4"/>
  <c r="N86" i="4" s="1"/>
  <c r="J146" i="4"/>
  <c r="G146" i="4"/>
  <c r="B147" i="4"/>
  <c r="F83" i="4" l="1"/>
  <c r="E83" i="4" s="1"/>
  <c r="I83" i="4" s="1"/>
  <c r="P86" i="4"/>
  <c r="O86" i="4"/>
  <c r="R86" i="4" s="1"/>
  <c r="L152" i="4"/>
  <c r="S151" i="4"/>
  <c r="G147" i="4"/>
  <c r="B148" i="4"/>
  <c r="J147" i="4"/>
  <c r="S152" i="4" l="1"/>
  <c r="L153" i="4"/>
  <c r="Q86" i="4"/>
  <c r="N87" i="4" s="1"/>
  <c r="H83" i="4"/>
  <c r="D84" i="4" s="1"/>
  <c r="G148" i="4"/>
  <c r="B149" i="4"/>
  <c r="J148" i="4"/>
  <c r="B150" i="4" l="1"/>
  <c r="G149" i="4"/>
  <c r="J149" i="4"/>
  <c r="P87" i="4"/>
  <c r="O87" i="4"/>
  <c r="R87" i="4" s="1"/>
  <c r="F84" i="4"/>
  <c r="E84" i="4" s="1"/>
  <c r="S153" i="4"/>
  <c r="L154" i="4"/>
  <c r="I84" i="4" l="1"/>
  <c r="H84" i="4"/>
  <c r="D85" i="4" s="1"/>
  <c r="Q87" i="4"/>
  <c r="N88" i="4" s="1"/>
  <c r="S154" i="4"/>
  <c r="L155" i="4"/>
  <c r="J150" i="4"/>
  <c r="B151" i="4"/>
  <c r="G150" i="4"/>
  <c r="L156" i="4" l="1"/>
  <c r="S155" i="4"/>
  <c r="B152" i="4"/>
  <c r="G151" i="4"/>
  <c r="J151" i="4"/>
  <c r="P88" i="4"/>
  <c r="O88" i="4"/>
  <c r="R88" i="4" s="1"/>
  <c r="F85" i="4"/>
  <c r="E85" i="4" s="1"/>
  <c r="I85" i="4" s="1"/>
  <c r="Q88" i="4" l="1"/>
  <c r="N89" i="4" s="1"/>
  <c r="J152" i="4"/>
  <c r="B153" i="4"/>
  <c r="G152" i="4"/>
  <c r="H85" i="4"/>
  <c r="D86" i="4" s="1"/>
  <c r="L157" i="4"/>
  <c r="S156" i="4"/>
  <c r="L158" i="4" l="1"/>
  <c r="S157" i="4"/>
  <c r="F86" i="4"/>
  <c r="E86" i="4"/>
  <c r="I86" i="4" s="1"/>
  <c r="G153" i="4"/>
  <c r="B154" i="4"/>
  <c r="J153" i="4"/>
  <c r="P89" i="4"/>
  <c r="O89" i="4"/>
  <c r="R89" i="4" s="1"/>
  <c r="H86" i="4" l="1"/>
  <c r="D87" i="4" s="1"/>
  <c r="Q89" i="4"/>
  <c r="N90" i="4" s="1"/>
  <c r="J154" i="4"/>
  <c r="B155" i="4"/>
  <c r="G154" i="4"/>
  <c r="L159" i="4"/>
  <c r="S158" i="4"/>
  <c r="G155" i="4" l="1"/>
  <c r="B156" i="4"/>
  <c r="J155" i="4"/>
  <c r="P90" i="4"/>
  <c r="O90" i="4"/>
  <c r="R90" i="4" s="1"/>
  <c r="L160" i="4"/>
  <c r="S159" i="4"/>
  <c r="F87" i="4"/>
  <c r="E87" i="4" s="1"/>
  <c r="I87" i="4" s="1"/>
  <c r="S160" i="4" l="1"/>
  <c r="L161" i="4"/>
  <c r="Q90" i="4"/>
  <c r="N91" i="4" s="1"/>
  <c r="H87" i="4"/>
  <c r="D88" i="4" s="1"/>
  <c r="G156" i="4"/>
  <c r="J156" i="4"/>
  <c r="B157" i="4"/>
  <c r="F88" i="4" l="1"/>
  <c r="E88" i="4" s="1"/>
  <c r="I88" i="4" s="1"/>
  <c r="B158" i="4"/>
  <c r="G157" i="4"/>
  <c r="J157" i="4"/>
  <c r="Q91" i="4"/>
  <c r="N92" i="4" s="1"/>
  <c r="P91" i="4"/>
  <c r="O91" i="4"/>
  <c r="R91" i="4" s="1"/>
  <c r="S161" i="4"/>
  <c r="L162" i="4"/>
  <c r="P92" i="4" l="1"/>
  <c r="O92" i="4"/>
  <c r="R92" i="4" s="1"/>
  <c r="J158" i="4"/>
  <c r="G158" i="4"/>
  <c r="B159" i="4"/>
  <c r="S162" i="4"/>
  <c r="L163" i="4"/>
  <c r="H88" i="4"/>
  <c r="D89" i="4" s="1"/>
  <c r="F89" i="4" l="1"/>
  <c r="E89" i="4" s="1"/>
  <c r="Q92" i="4"/>
  <c r="N93" i="4" s="1"/>
  <c r="B160" i="4"/>
  <c r="J159" i="4"/>
  <c r="G159" i="4"/>
  <c r="S163" i="4"/>
  <c r="L164" i="4"/>
  <c r="I89" i="4" l="1"/>
  <c r="H89" i="4"/>
  <c r="D90" i="4" s="1"/>
  <c r="J160" i="4"/>
  <c r="B161" i="4"/>
  <c r="G160" i="4"/>
  <c r="Q93" i="4"/>
  <c r="N94" i="4" s="1"/>
  <c r="P93" i="4"/>
  <c r="O93" i="4"/>
  <c r="R93" i="4" s="1"/>
  <c r="L165" i="4"/>
  <c r="S164" i="4"/>
  <c r="G161" i="4" l="1"/>
  <c r="B162" i="4"/>
  <c r="J161" i="4"/>
  <c r="L166" i="4"/>
  <c r="S165" i="4"/>
  <c r="F90" i="4"/>
  <c r="E90" i="4"/>
  <c r="P94" i="4"/>
  <c r="O94" i="4"/>
  <c r="R94" i="4" s="1"/>
  <c r="Q94" i="4" l="1"/>
  <c r="N95" i="4" s="1"/>
  <c r="I90" i="4"/>
  <c r="H90" i="4"/>
  <c r="D91" i="4" s="1"/>
  <c r="S166" i="4"/>
  <c r="L167" i="4"/>
  <c r="J162" i="4"/>
  <c r="G162" i="4"/>
  <c r="B163" i="4"/>
  <c r="S167" i="4" l="1"/>
  <c r="L168" i="4"/>
  <c r="F91" i="4"/>
  <c r="E91" i="4" s="1"/>
  <c r="G163" i="4"/>
  <c r="B164" i="4"/>
  <c r="J163" i="4"/>
  <c r="P95" i="4"/>
  <c r="O95" i="4"/>
  <c r="R95" i="4" s="1"/>
  <c r="G164" i="4" l="1"/>
  <c r="B165" i="4"/>
  <c r="J164" i="4"/>
  <c r="L169" i="4"/>
  <c r="S168" i="4"/>
  <c r="Q95" i="4"/>
  <c r="N96" i="4" s="1"/>
  <c r="I91" i="4"/>
  <c r="H91" i="4"/>
  <c r="D92" i="4" s="1"/>
  <c r="P96" i="4" l="1"/>
  <c r="O96" i="4"/>
  <c r="R96" i="4" s="1"/>
  <c r="S169" i="4"/>
  <c r="L170" i="4"/>
  <c r="F92" i="4"/>
  <c r="E92" i="4"/>
  <c r="B166" i="4"/>
  <c r="G165" i="4"/>
  <c r="J165" i="4"/>
  <c r="L171" i="4" l="1"/>
  <c r="S170" i="4"/>
  <c r="I92" i="4"/>
  <c r="H92" i="4"/>
  <c r="D93" i="4" s="1"/>
  <c r="J166" i="4"/>
  <c r="G166" i="4"/>
  <c r="B167" i="4"/>
  <c r="Q96" i="4"/>
  <c r="N97" i="4" s="1"/>
  <c r="F93" i="4" l="1"/>
  <c r="E93" i="4" s="1"/>
  <c r="I93" i="4" s="1"/>
  <c r="P97" i="4"/>
  <c r="O97" i="4"/>
  <c r="R97" i="4" s="1"/>
  <c r="B168" i="4"/>
  <c r="J167" i="4"/>
  <c r="G167" i="4"/>
  <c r="L172" i="4"/>
  <c r="S171" i="4"/>
  <c r="B169" i="4" l="1"/>
  <c r="J168" i="4"/>
  <c r="G168" i="4"/>
  <c r="Q97" i="4"/>
  <c r="N98" i="4" s="1"/>
  <c r="L173" i="4"/>
  <c r="S172" i="4"/>
  <c r="H93" i="4"/>
  <c r="D94" i="4" s="1"/>
  <c r="P98" i="4" l="1"/>
  <c r="O98" i="4"/>
  <c r="R98" i="4" s="1"/>
  <c r="F94" i="4"/>
  <c r="E94" i="4"/>
  <c r="I94" i="4" s="1"/>
  <c r="L174" i="4"/>
  <c r="S173" i="4"/>
  <c r="G169" i="4"/>
  <c r="J169" i="4"/>
  <c r="B170" i="4"/>
  <c r="B171" i="4" l="1"/>
  <c r="J170" i="4"/>
  <c r="G170" i="4"/>
  <c r="S174" i="4"/>
  <c r="L175" i="4"/>
  <c r="H94" i="4"/>
  <c r="D95" i="4" s="1"/>
  <c r="Q98" i="4"/>
  <c r="N99" i="4" s="1"/>
  <c r="P99" i="4" l="1"/>
  <c r="O99" i="4"/>
  <c r="R99" i="4" s="1"/>
  <c r="F95" i="4"/>
  <c r="E95" i="4"/>
  <c r="I95" i="4" s="1"/>
  <c r="L176" i="4"/>
  <c r="S175" i="4"/>
  <c r="G171" i="4"/>
  <c r="J171" i="4"/>
  <c r="B172" i="4"/>
  <c r="L177" i="4" l="1"/>
  <c r="S176" i="4"/>
  <c r="G172" i="4"/>
  <c r="J172" i="4"/>
  <c r="B173" i="4"/>
  <c r="H95" i="4"/>
  <c r="D96" i="4" s="1"/>
  <c r="Q99" i="4"/>
  <c r="N100" i="4" s="1"/>
  <c r="B174" i="4" l="1"/>
  <c r="G173" i="4"/>
  <c r="J173" i="4"/>
  <c r="P100" i="4"/>
  <c r="O100" i="4"/>
  <c r="R100" i="4" s="1"/>
  <c r="F96" i="4"/>
  <c r="E96" i="4" s="1"/>
  <c r="L178" i="4"/>
  <c r="S177" i="4"/>
  <c r="I96" i="4" l="1"/>
  <c r="H96" i="4"/>
  <c r="D97" i="4" s="1"/>
  <c r="L179" i="4"/>
  <c r="S178" i="4"/>
  <c r="Q100" i="4"/>
  <c r="N101" i="4" s="1"/>
  <c r="J174" i="4"/>
  <c r="B175" i="4"/>
  <c r="G174" i="4"/>
  <c r="J175" i="4" l="1"/>
  <c r="G175" i="4"/>
  <c r="B176" i="4"/>
  <c r="P101" i="4"/>
  <c r="O101" i="4"/>
  <c r="R101" i="4" s="1"/>
  <c r="F97" i="4"/>
  <c r="E97" i="4" s="1"/>
  <c r="L180" i="4"/>
  <c r="S179" i="4"/>
  <c r="I97" i="4" l="1"/>
  <c r="H97" i="4"/>
  <c r="D98" i="4" s="1"/>
  <c r="Q101" i="4"/>
  <c r="N102" i="4" s="1"/>
  <c r="L181" i="4"/>
  <c r="S180" i="4"/>
  <c r="G176" i="4"/>
  <c r="B177" i="4"/>
  <c r="J176" i="4"/>
  <c r="G177" i="4" l="1"/>
  <c r="J177" i="4"/>
  <c r="B178" i="4"/>
  <c r="S181" i="4"/>
  <c r="L182" i="4"/>
  <c r="F98" i="4"/>
  <c r="E98" i="4" s="1"/>
  <c r="I98" i="4" s="1"/>
  <c r="P102" i="4"/>
  <c r="O102" i="4"/>
  <c r="R102" i="4" s="1"/>
  <c r="H98" i="4" l="1"/>
  <c r="D99" i="4" s="1"/>
  <c r="S182" i="4"/>
  <c r="L183" i="4"/>
  <c r="B179" i="4"/>
  <c r="J178" i="4"/>
  <c r="G178" i="4"/>
  <c r="Q102" i="4"/>
  <c r="N103" i="4" s="1"/>
  <c r="P103" i="4" l="1"/>
  <c r="O103" i="4"/>
  <c r="R103" i="4" s="1"/>
  <c r="G179" i="4"/>
  <c r="J179" i="4"/>
  <c r="B180" i="4"/>
  <c r="L184" i="4"/>
  <c r="S183" i="4"/>
  <c r="F99" i="4"/>
  <c r="E99" i="4" s="1"/>
  <c r="I99" i="4" s="1"/>
  <c r="L185" i="4" l="1"/>
  <c r="S184" i="4"/>
  <c r="H99" i="4"/>
  <c r="D100" i="4" s="1"/>
  <c r="Q103" i="4"/>
  <c r="N104" i="4" s="1"/>
  <c r="B181" i="4"/>
  <c r="G180" i="4"/>
  <c r="J180" i="4"/>
  <c r="B182" i="4" l="1"/>
  <c r="J181" i="4"/>
  <c r="G181" i="4"/>
  <c r="P104" i="4"/>
  <c r="O104" i="4"/>
  <c r="R104" i="4" s="1"/>
  <c r="F100" i="4"/>
  <c r="E100" i="4" s="1"/>
  <c r="S185" i="4"/>
  <c r="L186" i="4"/>
  <c r="I100" i="4" l="1"/>
  <c r="H100" i="4"/>
  <c r="D101" i="4" s="1"/>
  <c r="L187" i="4"/>
  <c r="S186" i="4"/>
  <c r="Q104" i="4"/>
  <c r="N105" i="4" s="1"/>
  <c r="J182" i="4"/>
  <c r="B183" i="4"/>
  <c r="G182" i="4"/>
  <c r="P105" i="4" l="1"/>
  <c r="O105" i="4"/>
  <c r="R105" i="4" s="1"/>
  <c r="J183" i="4"/>
  <c r="G183" i="4"/>
  <c r="B184" i="4"/>
  <c r="L188" i="4"/>
  <c r="S187" i="4"/>
  <c r="F101" i="4"/>
  <c r="E101" i="4" s="1"/>
  <c r="G184" i="4" l="1"/>
  <c r="B185" i="4"/>
  <c r="J184" i="4"/>
  <c r="L189" i="4"/>
  <c r="S188" i="4"/>
  <c r="I101" i="4"/>
  <c r="H101" i="4"/>
  <c r="D102" i="4" s="1"/>
  <c r="Q105" i="4"/>
  <c r="N106" i="4" s="1"/>
  <c r="S189" i="4" l="1"/>
  <c r="L190" i="4"/>
  <c r="P106" i="4"/>
  <c r="O106" i="4"/>
  <c r="R106" i="4" s="1"/>
  <c r="G185" i="4"/>
  <c r="B186" i="4"/>
  <c r="J185" i="4"/>
  <c r="F102" i="4"/>
  <c r="E102" i="4" s="1"/>
  <c r="B187" i="4" l="1"/>
  <c r="J186" i="4"/>
  <c r="G186" i="4"/>
  <c r="Q106" i="4"/>
  <c r="N107" i="4" s="1"/>
  <c r="S190" i="4"/>
  <c r="L191" i="4"/>
  <c r="I102" i="4"/>
  <c r="H102" i="4"/>
  <c r="D103" i="4" s="1"/>
  <c r="L192" i="4" l="1"/>
  <c r="S191" i="4"/>
  <c r="P107" i="4"/>
  <c r="O107" i="4"/>
  <c r="R107" i="4" s="1"/>
  <c r="F103" i="4"/>
  <c r="E103" i="4" s="1"/>
  <c r="B188" i="4"/>
  <c r="G187" i="4"/>
  <c r="J187" i="4"/>
  <c r="I103" i="4" l="1"/>
  <c r="H103" i="4"/>
  <c r="D104" i="4" s="1"/>
  <c r="Q107" i="4"/>
  <c r="N108" i="4" s="1"/>
  <c r="B189" i="4"/>
  <c r="J188" i="4"/>
  <c r="G188" i="4"/>
  <c r="S192" i="4"/>
  <c r="L193" i="4"/>
  <c r="B190" i="4" l="1"/>
  <c r="J189" i="4"/>
  <c r="G189" i="4"/>
  <c r="F104" i="4"/>
  <c r="E104" i="4" s="1"/>
  <c r="P108" i="4"/>
  <c r="O108" i="4" s="1"/>
  <c r="L194" i="4"/>
  <c r="S193" i="4"/>
  <c r="R108" i="4" l="1"/>
  <c r="Q108" i="4"/>
  <c r="N109" i="4" s="1"/>
  <c r="I104" i="4"/>
  <c r="L195" i="4"/>
  <c r="S194" i="4"/>
  <c r="J190" i="4"/>
  <c r="B191" i="4"/>
  <c r="G190" i="4"/>
  <c r="H104" i="4"/>
  <c r="D105" i="4" s="1"/>
  <c r="G191" i="4" l="1"/>
  <c r="B192" i="4"/>
  <c r="J191" i="4"/>
  <c r="L196" i="4"/>
  <c r="S195" i="4"/>
  <c r="P109" i="4"/>
  <c r="O109" i="4" s="1"/>
  <c r="F105" i="4"/>
  <c r="E105" i="4"/>
  <c r="I105" i="4" s="1"/>
  <c r="R109" i="4" l="1"/>
  <c r="Q109" i="4"/>
  <c r="N110" i="4" s="1"/>
  <c r="L197" i="4"/>
  <c r="S196" i="4"/>
  <c r="G192" i="4"/>
  <c r="J192" i="4"/>
  <c r="B193" i="4"/>
  <c r="H105" i="4"/>
  <c r="D106" i="4" s="1"/>
  <c r="G193" i="4" l="1"/>
  <c r="J193" i="4"/>
  <c r="B194" i="4"/>
  <c r="F106" i="4"/>
  <c r="E106" i="4" s="1"/>
  <c r="I106" i="4" s="1"/>
  <c r="S197" i="4"/>
  <c r="L198" i="4"/>
  <c r="P110" i="4"/>
  <c r="O110" i="4"/>
  <c r="R110" i="4" s="1"/>
  <c r="H106" i="4" l="1"/>
  <c r="D107" i="4" s="1"/>
  <c r="Q110" i="4"/>
  <c r="N111" i="4" s="1"/>
  <c r="J194" i="4"/>
  <c r="G194" i="4"/>
  <c r="B195" i="4"/>
  <c r="S198" i="4"/>
  <c r="L199" i="4"/>
  <c r="L200" i="4" l="1"/>
  <c r="S199" i="4"/>
  <c r="B196" i="4"/>
  <c r="G195" i="4"/>
  <c r="J195" i="4"/>
  <c r="Q111" i="4"/>
  <c r="N112" i="4" s="1"/>
  <c r="P111" i="4"/>
  <c r="O111" i="4"/>
  <c r="R111" i="4" s="1"/>
  <c r="F107" i="4"/>
  <c r="E107" i="4"/>
  <c r="I107" i="4" s="1"/>
  <c r="B197" i="4" l="1"/>
  <c r="J196" i="4"/>
  <c r="G196" i="4"/>
  <c r="P112" i="4"/>
  <c r="O112" i="4"/>
  <c r="R112" i="4" s="1"/>
  <c r="H107" i="4"/>
  <c r="D108" i="4" s="1"/>
  <c r="S200" i="4"/>
  <c r="L201" i="4"/>
  <c r="F108" i="4" l="1"/>
  <c r="E108" i="4"/>
  <c r="I108" i="4" s="1"/>
  <c r="Q112" i="4"/>
  <c r="N113" i="4" s="1"/>
  <c r="S201" i="4"/>
  <c r="L202" i="4"/>
  <c r="B198" i="4"/>
  <c r="J197" i="4"/>
  <c r="G197" i="4"/>
  <c r="P113" i="4" l="1"/>
  <c r="O113" i="4"/>
  <c r="R113" i="4" s="1"/>
  <c r="J198" i="4"/>
  <c r="G198" i="4"/>
  <c r="B199" i="4"/>
  <c r="L203" i="4"/>
  <c r="S202" i="4"/>
  <c r="H108" i="4"/>
  <c r="D109" i="4" s="1"/>
  <c r="F109" i="4" l="1"/>
  <c r="E109" i="4" s="1"/>
  <c r="I109" i="4" s="1"/>
  <c r="L204" i="4"/>
  <c r="S203" i="4"/>
  <c r="G199" i="4"/>
  <c r="B200" i="4"/>
  <c r="J199" i="4"/>
  <c r="Q113" i="4"/>
  <c r="N114" i="4" s="1"/>
  <c r="H109" i="4" l="1"/>
  <c r="D110" i="4" s="1"/>
  <c r="G200" i="4"/>
  <c r="J200" i="4"/>
  <c r="B201" i="4"/>
  <c r="P114" i="4"/>
  <c r="O114" i="4"/>
  <c r="R114" i="4" s="1"/>
  <c r="L205" i="4"/>
  <c r="S204" i="4"/>
  <c r="G201" i="4" l="1"/>
  <c r="J201" i="4"/>
  <c r="B202" i="4"/>
  <c r="Q114" i="4"/>
  <c r="N115" i="4" s="1"/>
  <c r="S205" i="4"/>
  <c r="L206" i="4"/>
  <c r="F110" i="4"/>
  <c r="E110" i="4" s="1"/>
  <c r="I110" i="4" l="1"/>
  <c r="H110" i="4"/>
  <c r="D111" i="4" s="1"/>
  <c r="B203" i="4"/>
  <c r="G202" i="4"/>
  <c r="J202" i="4"/>
  <c r="P115" i="4"/>
  <c r="O115" i="4" s="1"/>
  <c r="L207" i="4"/>
  <c r="S206" i="4"/>
  <c r="R115" i="4" l="1"/>
  <c r="Q115" i="4"/>
  <c r="N116" i="4" s="1"/>
  <c r="B204" i="4"/>
  <c r="G203" i="4"/>
  <c r="J203" i="4"/>
  <c r="F111" i="4"/>
  <c r="E111" i="4" s="1"/>
  <c r="S207" i="4"/>
  <c r="L208" i="4"/>
  <c r="I111" i="4" l="1"/>
  <c r="H111" i="4"/>
  <c r="D112" i="4" s="1"/>
  <c r="B205" i="4"/>
  <c r="J204" i="4"/>
  <c r="G204" i="4"/>
  <c r="L209" i="4"/>
  <c r="S208" i="4"/>
  <c r="P116" i="4"/>
  <c r="O116" i="4"/>
  <c r="R116" i="4" s="1"/>
  <c r="S209" i="4" l="1"/>
  <c r="L210" i="4"/>
  <c r="B206" i="4"/>
  <c r="J205" i="4"/>
  <c r="G205" i="4"/>
  <c r="Q116" i="4"/>
  <c r="N117" i="4" s="1"/>
  <c r="F112" i="4"/>
  <c r="E112" i="4" s="1"/>
  <c r="I112" i="4" l="1"/>
  <c r="H112" i="4"/>
  <c r="D113" i="4" s="1"/>
  <c r="F113" i="4" s="1"/>
  <c r="E113" i="4" s="1"/>
  <c r="H113" i="4" s="1"/>
  <c r="D114" i="4" s="1"/>
  <c r="P117" i="4"/>
  <c r="O117" i="4"/>
  <c r="R117" i="4" s="1"/>
  <c r="B207" i="4"/>
  <c r="J206" i="4"/>
  <c r="G206" i="4"/>
  <c r="S210" i="4"/>
  <c r="L211" i="4"/>
  <c r="F114" i="4" l="1"/>
  <c r="E114" i="4" s="1"/>
  <c r="I114" i="4" s="1"/>
  <c r="S211" i="4"/>
  <c r="L212" i="4"/>
  <c r="J207" i="4"/>
  <c r="B208" i="4"/>
  <c r="G207" i="4"/>
  <c r="Q117" i="4"/>
  <c r="N118" i="4" s="1"/>
  <c r="I113" i="4"/>
  <c r="B209" i="4" l="1"/>
  <c r="J208" i="4"/>
  <c r="G208" i="4"/>
  <c r="L213" i="4"/>
  <c r="S212" i="4"/>
  <c r="H114" i="4"/>
  <c r="D115" i="4" s="1"/>
  <c r="Q118" i="4"/>
  <c r="N119" i="4" s="1"/>
  <c r="P118" i="4"/>
  <c r="O118" i="4"/>
  <c r="R118" i="4" s="1"/>
  <c r="F115" i="4" l="1"/>
  <c r="E115" i="4" s="1"/>
  <c r="L214" i="4"/>
  <c r="S213" i="4"/>
  <c r="P119" i="4"/>
  <c r="O119" i="4"/>
  <c r="R119" i="4" s="1"/>
  <c r="B210" i="4"/>
  <c r="G209" i="4"/>
  <c r="J209" i="4"/>
  <c r="I115" i="4" l="1"/>
  <c r="H115" i="4"/>
  <c r="D116" i="4" s="1"/>
  <c r="Q119" i="4"/>
  <c r="N120" i="4" s="1"/>
  <c r="L215" i="4"/>
  <c r="S214" i="4"/>
  <c r="G210" i="4"/>
  <c r="J210" i="4"/>
  <c r="B211" i="4"/>
  <c r="S215" i="4" l="1"/>
  <c r="L216" i="4"/>
  <c r="F116" i="4"/>
  <c r="E116" i="4"/>
  <c r="P120" i="4"/>
  <c r="O120" i="4" s="1"/>
  <c r="G211" i="4"/>
  <c r="B212" i="4"/>
  <c r="J211" i="4"/>
  <c r="R120" i="4" l="1"/>
  <c r="Q120" i="4"/>
  <c r="N121" i="4" s="1"/>
  <c r="I116" i="4"/>
  <c r="G212" i="4"/>
  <c r="B213" i="4"/>
  <c r="J212" i="4"/>
  <c r="L217" i="4"/>
  <c r="S216" i="4"/>
  <c r="H116" i="4"/>
  <c r="D117" i="4" s="1"/>
  <c r="S217" i="4" l="1"/>
  <c r="L218" i="4"/>
  <c r="G213" i="4"/>
  <c r="J213" i="4"/>
  <c r="B214" i="4"/>
  <c r="F117" i="4"/>
  <c r="E117" i="4" s="1"/>
  <c r="P121" i="4"/>
  <c r="O121" i="4"/>
  <c r="R121" i="4" s="1"/>
  <c r="I117" i="4" l="1"/>
  <c r="H117" i="4"/>
  <c r="D118" i="4" s="1"/>
  <c r="B215" i="4"/>
  <c r="J214" i="4"/>
  <c r="G214" i="4"/>
  <c r="Q121" i="4"/>
  <c r="N122" i="4" s="1"/>
  <c r="S218" i="4"/>
  <c r="L219" i="4"/>
  <c r="F118" i="4" l="1"/>
  <c r="E118" i="4" s="1"/>
  <c r="I118" i="4" s="1"/>
  <c r="Q122" i="4"/>
  <c r="N123" i="4" s="1"/>
  <c r="P122" i="4"/>
  <c r="O122" i="4"/>
  <c r="R122" i="4" s="1"/>
  <c r="J215" i="4"/>
  <c r="B216" i="4"/>
  <c r="G215" i="4"/>
  <c r="L220" i="4"/>
  <c r="S219" i="4"/>
  <c r="P123" i="4" l="1"/>
  <c r="O123" i="4"/>
  <c r="R123" i="4" s="1"/>
  <c r="S220" i="4"/>
  <c r="L221" i="4"/>
  <c r="H118" i="4"/>
  <c r="D119" i="4" s="1"/>
  <c r="J216" i="4"/>
  <c r="G216" i="4"/>
  <c r="B217" i="4"/>
  <c r="L222" i="4" l="1"/>
  <c r="S221" i="4"/>
  <c r="F119" i="4"/>
  <c r="E119" i="4"/>
  <c r="I119" i="4" s="1"/>
  <c r="G217" i="4"/>
  <c r="B218" i="4"/>
  <c r="J217" i="4"/>
  <c r="Q123" i="4"/>
  <c r="N124" i="4" s="1"/>
  <c r="G218" i="4" l="1"/>
  <c r="J218" i="4"/>
  <c r="B219" i="4"/>
  <c r="H119" i="4"/>
  <c r="D120" i="4" s="1"/>
  <c r="P124" i="4"/>
  <c r="O124" i="4"/>
  <c r="R124" i="4" s="1"/>
  <c r="L223" i="4"/>
  <c r="S222" i="4"/>
  <c r="Q124" i="4" l="1"/>
  <c r="N125" i="4" s="1"/>
  <c r="F120" i="4"/>
  <c r="E120" i="4" s="1"/>
  <c r="I120" i="4" s="1"/>
  <c r="G219" i="4"/>
  <c r="B220" i="4"/>
  <c r="J219" i="4"/>
  <c r="S223" i="4"/>
  <c r="L224" i="4"/>
  <c r="G220" i="4" l="1"/>
  <c r="B221" i="4"/>
  <c r="J220" i="4"/>
  <c r="S224" i="4"/>
  <c r="L225" i="4"/>
  <c r="H120" i="4"/>
  <c r="D121" i="4" s="1"/>
  <c r="Q125" i="4"/>
  <c r="N126" i="4" s="1"/>
  <c r="P125" i="4"/>
  <c r="O125" i="4"/>
  <c r="R125" i="4" s="1"/>
  <c r="P126" i="4" l="1"/>
  <c r="O126" i="4"/>
  <c r="R126" i="4" s="1"/>
  <c r="B222" i="4"/>
  <c r="J221" i="4"/>
  <c r="G221" i="4"/>
  <c r="F121" i="4"/>
  <c r="E121" i="4" s="1"/>
  <c r="S225" i="4"/>
  <c r="L226" i="4"/>
  <c r="I121" i="4" l="1"/>
  <c r="H121" i="4"/>
  <c r="D122" i="4" s="1"/>
  <c r="L227" i="4"/>
  <c r="S226" i="4"/>
  <c r="B223" i="4"/>
  <c r="J222" i="4"/>
  <c r="G222" i="4"/>
  <c r="Q126" i="4"/>
  <c r="N127" i="4" s="1"/>
  <c r="J223" i="4" l="1"/>
  <c r="B224" i="4"/>
  <c r="G223" i="4"/>
  <c r="F122" i="4"/>
  <c r="E122" i="4" s="1"/>
  <c r="I122" i="4" s="1"/>
  <c r="S227" i="4"/>
  <c r="L228" i="4"/>
  <c r="P127" i="4"/>
  <c r="O127" i="4"/>
  <c r="R127" i="4" s="1"/>
  <c r="H122" i="4" l="1"/>
  <c r="D123" i="4" s="1"/>
  <c r="G224" i="4"/>
  <c r="B225" i="4"/>
  <c r="J224" i="4"/>
  <c r="Q127" i="4"/>
  <c r="N128" i="4" s="1"/>
  <c r="L229" i="4"/>
  <c r="S228" i="4"/>
  <c r="B226" i="4" l="1"/>
  <c r="J225" i="4"/>
  <c r="G225" i="4"/>
  <c r="L230" i="4"/>
  <c r="S229" i="4"/>
  <c r="P128" i="4"/>
  <c r="O128" i="4" s="1"/>
  <c r="F123" i="4"/>
  <c r="E123" i="4" s="1"/>
  <c r="I123" i="4" s="1"/>
  <c r="R128" i="4" l="1"/>
  <c r="Q128" i="4"/>
  <c r="L231" i="4"/>
  <c r="S230" i="4"/>
  <c r="H123" i="4"/>
  <c r="D124" i="4" s="1"/>
  <c r="G226" i="4"/>
  <c r="B227" i="4"/>
  <c r="J226" i="4"/>
  <c r="G227" i="4" l="1"/>
  <c r="J227" i="4"/>
  <c r="B228" i="4"/>
  <c r="F124" i="4"/>
  <c r="E124" i="4"/>
  <c r="I124" i="4" s="1"/>
  <c r="S231" i="4"/>
  <c r="L232" i="4"/>
  <c r="N129" i="4"/>
  <c r="M77" i="5"/>
  <c r="B229" i="4" l="1"/>
  <c r="J228" i="4"/>
  <c r="G228" i="4"/>
  <c r="H124" i="4"/>
  <c r="D125" i="4" s="1"/>
  <c r="P129" i="4"/>
  <c r="O129" i="4"/>
  <c r="R129" i="4" s="1"/>
  <c r="S232" i="4"/>
  <c r="L233" i="4"/>
  <c r="F125" i="4" l="1"/>
  <c r="E125" i="4" s="1"/>
  <c r="Q129" i="4"/>
  <c r="N130" i="4" s="1"/>
  <c r="L234" i="4"/>
  <c r="S233" i="4"/>
  <c r="B230" i="4"/>
  <c r="J229" i="4"/>
  <c r="G229" i="4"/>
  <c r="B231" i="4" l="1"/>
  <c r="J230" i="4"/>
  <c r="G230" i="4"/>
  <c r="P130" i="4"/>
  <c r="O130" i="4" s="1"/>
  <c r="S234" i="4"/>
  <c r="L235" i="4"/>
  <c r="I125" i="4"/>
  <c r="H125" i="4"/>
  <c r="D126" i="4" s="1"/>
  <c r="R130" i="4" l="1"/>
  <c r="Q130" i="4"/>
  <c r="N131" i="4" s="1"/>
  <c r="F126" i="4"/>
  <c r="E126" i="4"/>
  <c r="L236" i="4"/>
  <c r="S235" i="4"/>
  <c r="J231" i="4"/>
  <c r="G231" i="4"/>
  <c r="B232" i="4"/>
  <c r="J232" i="4" l="1"/>
  <c r="B233" i="4"/>
  <c r="G232" i="4"/>
  <c r="S236" i="4"/>
  <c r="L237" i="4"/>
  <c r="P131" i="4"/>
  <c r="O131" i="4"/>
  <c r="R131" i="4" s="1"/>
  <c r="I126" i="4"/>
  <c r="H126" i="4"/>
  <c r="D127" i="4" s="1"/>
  <c r="Q131" i="4" l="1"/>
  <c r="N132" i="4" s="1"/>
  <c r="L238" i="4"/>
  <c r="S237" i="4"/>
  <c r="G233" i="4"/>
  <c r="B234" i="4"/>
  <c r="J233" i="4"/>
  <c r="F127" i="4"/>
  <c r="E127" i="4" s="1"/>
  <c r="H127" i="4" s="1"/>
  <c r="D128" i="4" s="1"/>
  <c r="F128" i="4" l="1"/>
  <c r="E128" i="4" s="1"/>
  <c r="I128" i="4" s="1"/>
  <c r="S238" i="4"/>
  <c r="L239" i="4"/>
  <c r="G234" i="4"/>
  <c r="B235" i="4"/>
  <c r="J234" i="4"/>
  <c r="I127" i="4"/>
  <c r="P132" i="4"/>
  <c r="O132" i="4"/>
  <c r="R132" i="4" s="1"/>
  <c r="H128" i="4" l="1"/>
  <c r="D129" i="4" s="1"/>
  <c r="B236" i="4"/>
  <c r="J235" i="4"/>
  <c r="G235" i="4"/>
  <c r="S239" i="4"/>
  <c r="L240" i="4"/>
  <c r="Q132" i="4"/>
  <c r="N133" i="4" s="1"/>
  <c r="P133" i="4" l="1"/>
  <c r="O133" i="4"/>
  <c r="R133" i="4" s="1"/>
  <c r="L241" i="4"/>
  <c r="S240" i="4"/>
  <c r="B237" i="4"/>
  <c r="J236" i="4"/>
  <c r="G236" i="4"/>
  <c r="F129" i="4"/>
  <c r="E129" i="4" s="1"/>
  <c r="I129" i="4" l="1"/>
  <c r="B238" i="4"/>
  <c r="J237" i="4"/>
  <c r="G237" i="4"/>
  <c r="S241" i="4"/>
  <c r="L242" i="4"/>
  <c r="H129" i="4"/>
  <c r="D130" i="4" s="1"/>
  <c r="Q133" i="4"/>
  <c r="N134" i="4" s="1"/>
  <c r="P134" i="4" l="1"/>
  <c r="O134" i="4" s="1"/>
  <c r="F130" i="4"/>
  <c r="E130" i="4" s="1"/>
  <c r="S242" i="4"/>
  <c r="L243" i="4"/>
  <c r="B239" i="4"/>
  <c r="J238" i="4"/>
  <c r="G238" i="4"/>
  <c r="I130" i="4" l="1"/>
  <c r="H130" i="4"/>
  <c r="D131" i="4" s="1"/>
  <c r="R134" i="4"/>
  <c r="Q134" i="4"/>
  <c r="N135" i="4" s="1"/>
  <c r="J239" i="4"/>
  <c r="B240" i="4"/>
  <c r="G239" i="4"/>
  <c r="L244" i="4"/>
  <c r="S243" i="4"/>
  <c r="F131" i="4" l="1"/>
  <c r="E131" i="4" s="1"/>
  <c r="I131" i="4" s="1"/>
  <c r="G240" i="4"/>
  <c r="B241" i="4"/>
  <c r="J240" i="4"/>
  <c r="P135" i="4"/>
  <c r="O135" i="4" s="1"/>
  <c r="L245" i="4"/>
  <c r="S244" i="4"/>
  <c r="R135" i="4" l="1"/>
  <c r="Q135" i="4"/>
  <c r="N136" i="4" s="1"/>
  <c r="G241" i="4"/>
  <c r="J241" i="4"/>
  <c r="B242" i="4"/>
  <c r="L246" i="4"/>
  <c r="S245" i="4"/>
  <c r="H131" i="4"/>
  <c r="D132" i="4" s="1"/>
  <c r="S246" i="4" l="1"/>
  <c r="L247" i="4"/>
  <c r="G242" i="4"/>
  <c r="J242" i="4"/>
  <c r="B243" i="4"/>
  <c r="P136" i="4"/>
  <c r="O136" i="4" s="1"/>
  <c r="F132" i="4"/>
  <c r="E132" i="4"/>
  <c r="I132" i="4" s="1"/>
  <c r="R136" i="4" l="1"/>
  <c r="Q136" i="4"/>
  <c r="N137" i="4" s="1"/>
  <c r="J243" i="4"/>
  <c r="G243" i="4"/>
  <c r="B244" i="4"/>
  <c r="H132" i="4"/>
  <c r="D133" i="4" s="1"/>
  <c r="S247" i="4"/>
  <c r="L248" i="4"/>
  <c r="F133" i="4" l="1"/>
  <c r="E133" i="4"/>
  <c r="I133" i="4" s="1"/>
  <c r="P137" i="4"/>
  <c r="O137" i="4"/>
  <c r="R137" i="4" s="1"/>
  <c r="S248" i="4"/>
  <c r="L249" i="4"/>
  <c r="B245" i="4"/>
  <c r="G244" i="4"/>
  <c r="J244" i="4"/>
  <c r="Q137" i="4" l="1"/>
  <c r="N138" i="4" s="1"/>
  <c r="B246" i="4"/>
  <c r="J245" i="4"/>
  <c r="G245" i="4"/>
  <c r="S249" i="4"/>
  <c r="L250" i="4"/>
  <c r="H133" i="4"/>
  <c r="D134" i="4" s="1"/>
  <c r="F134" i="4" l="1"/>
  <c r="E134" i="4" s="1"/>
  <c r="I134" i="4" s="1"/>
  <c r="B247" i="4"/>
  <c r="J246" i="4"/>
  <c r="G246" i="4"/>
  <c r="S250" i="4"/>
  <c r="L251" i="4"/>
  <c r="P138" i="4"/>
  <c r="O138" i="4"/>
  <c r="R138" i="4" s="1"/>
  <c r="L252" i="4" l="1"/>
  <c r="S251" i="4"/>
  <c r="J247" i="4"/>
  <c r="B248" i="4"/>
  <c r="G247" i="4"/>
  <c r="Q138" i="4"/>
  <c r="N139" i="4" s="1"/>
  <c r="H134" i="4"/>
  <c r="D135" i="4" s="1"/>
  <c r="F135" i="4" l="1"/>
  <c r="E135" i="4" s="1"/>
  <c r="I135" i="4" s="1"/>
  <c r="G248" i="4"/>
  <c r="B249" i="4"/>
  <c r="J248" i="4"/>
  <c r="P139" i="4"/>
  <c r="O139" i="4" s="1"/>
  <c r="L253" i="4"/>
  <c r="S252" i="4"/>
  <c r="R139" i="4" l="1"/>
  <c r="Q139" i="4"/>
  <c r="N140" i="4" s="1"/>
  <c r="G249" i="4"/>
  <c r="J249" i="4"/>
  <c r="B250" i="4"/>
  <c r="L254" i="4"/>
  <c r="S253" i="4"/>
  <c r="H135" i="4"/>
  <c r="D136" i="4" s="1"/>
  <c r="S254" i="4" l="1"/>
  <c r="L255" i="4"/>
  <c r="G250" i="4"/>
  <c r="B251" i="4"/>
  <c r="J250" i="4"/>
  <c r="P140" i="4"/>
  <c r="O140" i="4"/>
  <c r="R140" i="4" s="1"/>
  <c r="F136" i="4"/>
  <c r="E136" i="4" s="1"/>
  <c r="Q140" i="4" l="1"/>
  <c r="N141" i="4" s="1"/>
  <c r="I136" i="4"/>
  <c r="G34" i="3"/>
  <c r="H34" i="3"/>
  <c r="F15" i="7" s="1"/>
  <c r="L34" i="3"/>
  <c r="J15" i="7" s="1"/>
  <c r="M34" i="3"/>
  <c r="K15" i="7" s="1"/>
  <c r="N34" i="3"/>
  <c r="L15" i="7" s="1"/>
  <c r="O34" i="3"/>
  <c r="M15" i="7" s="1"/>
  <c r="P34" i="3"/>
  <c r="N15" i="7" s="1"/>
  <c r="G251" i="4"/>
  <c r="B252" i="4"/>
  <c r="J251" i="4"/>
  <c r="H136" i="4"/>
  <c r="S255" i="4"/>
  <c r="L256" i="4"/>
  <c r="L257" i="4" l="1"/>
  <c r="S256" i="4"/>
  <c r="E15" i="7"/>
  <c r="V16" i="5"/>
  <c r="V17" i="5" s="1"/>
  <c r="H16" i="5"/>
  <c r="H17" i="5" s="1"/>
  <c r="L16" i="5"/>
  <c r="L17" i="5" s="1"/>
  <c r="T16" i="5"/>
  <c r="T17" i="5" s="1"/>
  <c r="N16" i="5"/>
  <c r="N17" i="5" s="1"/>
  <c r="Y16" i="5"/>
  <c r="Y17" i="5" s="1"/>
  <c r="AC16" i="5"/>
  <c r="AC17" i="5" s="1"/>
  <c r="O16" i="5"/>
  <c r="O17" i="5" s="1"/>
  <c r="R16" i="5"/>
  <c r="R17" i="5" s="1"/>
  <c r="AB16" i="5"/>
  <c r="AB17" i="5" s="1"/>
  <c r="E16" i="5"/>
  <c r="E17" i="5" s="1"/>
  <c r="W16" i="5"/>
  <c r="W17" i="5" s="1"/>
  <c r="F16" i="5"/>
  <c r="F17" i="5" s="1"/>
  <c r="P16" i="5"/>
  <c r="P17" i="5" s="1"/>
  <c r="K16" i="5"/>
  <c r="K17" i="5" s="1"/>
  <c r="AG16" i="5"/>
  <c r="AG17" i="5" s="1"/>
  <c r="AA16" i="5"/>
  <c r="AA17" i="5" s="1"/>
  <c r="G16" i="5"/>
  <c r="G17" i="5" s="1"/>
  <c r="X16" i="5"/>
  <c r="X17" i="5" s="1"/>
  <c r="D16" i="5"/>
  <c r="D17" i="5" s="1"/>
  <c r="I16" i="5"/>
  <c r="I17" i="5" s="1"/>
  <c r="S16" i="5"/>
  <c r="S17" i="5" s="1"/>
  <c r="AF16" i="5"/>
  <c r="AF17" i="5" s="1"/>
  <c r="Z16" i="5"/>
  <c r="Z17" i="5" s="1"/>
  <c r="J16" i="5"/>
  <c r="J17" i="5" s="1"/>
  <c r="M16" i="5"/>
  <c r="M17" i="5" s="1"/>
  <c r="AD16" i="5"/>
  <c r="AD17" i="5" s="1"/>
  <c r="Q16" i="5"/>
  <c r="Q17" i="5" s="1"/>
  <c r="AE16" i="5"/>
  <c r="AE17" i="5" s="1"/>
  <c r="U16" i="5"/>
  <c r="U17" i="5" s="1"/>
  <c r="B253" i="4"/>
  <c r="G252" i="4"/>
  <c r="J252" i="4"/>
  <c r="D137" i="4"/>
  <c r="P51" i="3"/>
  <c r="O16" i="7" s="1"/>
  <c r="C16" i="7" s="1"/>
  <c r="M76" i="5"/>
  <c r="M75" i="5" s="1"/>
  <c r="P141" i="4"/>
  <c r="O141" i="4"/>
  <c r="R141" i="4" s="1"/>
  <c r="C15" i="7" l="1"/>
  <c r="E17" i="7"/>
  <c r="F17" i="7" s="1"/>
  <c r="G17" i="7" s="1"/>
  <c r="H17" i="7" s="1"/>
  <c r="I17" i="7" s="1"/>
  <c r="J17" i="7" s="1"/>
  <c r="K17" i="7" s="1"/>
  <c r="L17" i="7" s="1"/>
  <c r="M17" i="7" s="1"/>
  <c r="N17" i="7" s="1"/>
  <c r="O17" i="7" s="1"/>
  <c r="P17" i="7" s="1"/>
  <c r="Q17" i="7" s="1"/>
  <c r="R17" i="7" s="1"/>
  <c r="S17" i="7" s="1"/>
  <c r="T17" i="7" s="1"/>
  <c r="B254" i="4"/>
  <c r="J253" i="4"/>
  <c r="G253" i="4"/>
  <c r="F137" i="4"/>
  <c r="E137" i="4" s="1"/>
  <c r="I137" i="4" s="1"/>
  <c r="Q141" i="4"/>
  <c r="N142" i="4" s="1"/>
  <c r="S257" i="4"/>
  <c r="L258" i="4"/>
  <c r="S258" i="4" l="1"/>
  <c r="L259" i="4"/>
  <c r="H137" i="4"/>
  <c r="D138" i="4" s="1"/>
  <c r="B255" i="4"/>
  <c r="J254" i="4"/>
  <c r="G254" i="4"/>
  <c r="Q142" i="4"/>
  <c r="N143" i="4" s="1"/>
  <c r="P142" i="4"/>
  <c r="O142" i="4"/>
  <c r="R142" i="4" s="1"/>
  <c r="J255" i="4" l="1"/>
  <c r="B256" i="4"/>
  <c r="G255" i="4"/>
  <c r="F138" i="4"/>
  <c r="E138" i="4" s="1"/>
  <c r="I138" i="4" s="1"/>
  <c r="L260" i="4"/>
  <c r="S259" i="4"/>
  <c r="P143" i="4"/>
  <c r="O143" i="4"/>
  <c r="R143" i="4" s="1"/>
  <c r="L261" i="4" l="1"/>
  <c r="S260" i="4"/>
  <c r="H138" i="4"/>
  <c r="D139" i="4" s="1"/>
  <c r="G256" i="4"/>
  <c r="B257" i="4"/>
  <c r="J256" i="4"/>
  <c r="Q143" i="4"/>
  <c r="N144" i="4" s="1"/>
  <c r="G257" i="4" l="1"/>
  <c r="J257" i="4"/>
  <c r="B258" i="4"/>
  <c r="P144" i="4"/>
  <c r="O144" i="4"/>
  <c r="R144" i="4" s="1"/>
  <c r="F139" i="4"/>
  <c r="E139" i="4" s="1"/>
  <c r="I139" i="4" s="1"/>
  <c r="L262" i="4"/>
  <c r="S261" i="4"/>
  <c r="H139" i="4" l="1"/>
  <c r="D140" i="4" s="1"/>
  <c r="F140" i="4" s="1"/>
  <c r="E140" i="4" s="1"/>
  <c r="I140" i="4" s="1"/>
  <c r="S262" i="4"/>
  <c r="L263" i="4"/>
  <c r="Q144" i="4"/>
  <c r="N145" i="4" s="1"/>
  <c r="G258" i="4"/>
  <c r="J258" i="4"/>
  <c r="B259" i="4"/>
  <c r="P145" i="4" l="1"/>
  <c r="O145" i="4"/>
  <c r="R145" i="4" s="1"/>
  <c r="H140" i="4"/>
  <c r="D141" i="4" s="1"/>
  <c r="S263" i="4"/>
  <c r="L264" i="4"/>
  <c r="J259" i="4"/>
  <c r="G259" i="4"/>
  <c r="B260" i="4"/>
  <c r="Q145" i="4" l="1"/>
  <c r="N146" i="4" s="1"/>
  <c r="S264" i="4"/>
  <c r="L265" i="4"/>
  <c r="F141" i="4"/>
  <c r="E141" i="4"/>
  <c r="I141" i="4" s="1"/>
  <c r="B261" i="4"/>
  <c r="G260" i="4"/>
  <c r="J260" i="4"/>
  <c r="P146" i="4" l="1"/>
  <c r="O146" i="4"/>
  <c r="R146" i="4" s="1"/>
  <c r="B262" i="4"/>
  <c r="J261" i="4"/>
  <c r="G261" i="4"/>
  <c r="S265" i="4"/>
  <c r="L266" i="4"/>
  <c r="H141" i="4"/>
  <c r="D142" i="4" s="1"/>
  <c r="S266" i="4" l="1"/>
  <c r="L267" i="4"/>
  <c r="B263" i="4"/>
  <c r="J262" i="4"/>
  <c r="G262" i="4"/>
  <c r="F142" i="4"/>
  <c r="E142" i="4"/>
  <c r="I142" i="4" s="1"/>
  <c r="Q146" i="4"/>
  <c r="N147" i="4" s="1"/>
  <c r="H142" i="4" l="1"/>
  <c r="D143" i="4" s="1"/>
  <c r="J263" i="4"/>
  <c r="B264" i="4"/>
  <c r="G263" i="4"/>
  <c r="P147" i="4"/>
  <c r="O147" i="4"/>
  <c r="R147" i="4" s="1"/>
  <c r="L268" i="4"/>
  <c r="S267" i="4"/>
  <c r="Q147" i="4" l="1"/>
  <c r="N148" i="4" s="1"/>
  <c r="G264" i="4"/>
  <c r="B265" i="4"/>
  <c r="J264" i="4"/>
  <c r="L269" i="4"/>
  <c r="S268" i="4"/>
  <c r="F143" i="4"/>
  <c r="E143" i="4" s="1"/>
  <c r="I143" i="4" l="1"/>
  <c r="H143" i="4"/>
  <c r="D144" i="4" s="1"/>
  <c r="F144" i="4" s="1"/>
  <c r="E144" i="4" s="1"/>
  <c r="I144" i="4" s="1"/>
  <c r="L270" i="4"/>
  <c r="S269" i="4"/>
  <c r="G265" i="4"/>
  <c r="J265" i="4"/>
  <c r="B266" i="4"/>
  <c r="P148" i="4"/>
  <c r="O148" i="4"/>
  <c r="R148" i="4" s="1"/>
  <c r="S270" i="4" l="1"/>
  <c r="L271" i="4"/>
  <c r="Q148" i="4"/>
  <c r="N149" i="4" s="1"/>
  <c r="H144" i="4"/>
  <c r="D145" i="4" s="1"/>
  <c r="G266" i="4"/>
  <c r="B267" i="4"/>
  <c r="J266" i="4"/>
  <c r="F145" i="4" l="1"/>
  <c r="E145" i="4" s="1"/>
  <c r="I145" i="4" s="1"/>
  <c r="P149" i="4"/>
  <c r="O149" i="4"/>
  <c r="R149" i="4" s="1"/>
  <c r="G267" i="4"/>
  <c r="B268" i="4"/>
  <c r="J267" i="4"/>
  <c r="S271" i="4"/>
  <c r="L272" i="4"/>
  <c r="Q149" i="4" l="1"/>
  <c r="N150" i="4" s="1"/>
  <c r="L273" i="4"/>
  <c r="S272" i="4"/>
  <c r="B269" i="4"/>
  <c r="G268" i="4"/>
  <c r="J268" i="4"/>
  <c r="H145" i="4"/>
  <c r="D146" i="4" s="1"/>
  <c r="B270" i="4" l="1"/>
  <c r="J269" i="4"/>
  <c r="G269" i="4"/>
  <c r="S273" i="4"/>
  <c r="L274" i="4"/>
  <c r="F146" i="4"/>
  <c r="E146" i="4" s="1"/>
  <c r="P150" i="4"/>
  <c r="O150" i="4"/>
  <c r="R150" i="4" s="1"/>
  <c r="I146" i="4" l="1"/>
  <c r="H146" i="4"/>
  <c r="D147" i="4" s="1"/>
  <c r="Q150" i="4"/>
  <c r="N151" i="4" s="1"/>
  <c r="S274" i="4"/>
  <c r="L275" i="4"/>
  <c r="B271" i="4"/>
  <c r="J270" i="4"/>
  <c r="G270" i="4"/>
  <c r="L276" i="4" l="1"/>
  <c r="S275" i="4"/>
  <c r="F147" i="4"/>
  <c r="E147" i="4"/>
  <c r="I147" i="4" s="1"/>
  <c r="J271" i="4"/>
  <c r="B272" i="4"/>
  <c r="G271" i="4"/>
  <c r="P151" i="4"/>
  <c r="O151" i="4"/>
  <c r="R151" i="4" s="1"/>
  <c r="G272" i="4" l="1"/>
  <c r="B273" i="4"/>
  <c r="J272" i="4"/>
  <c r="H147" i="4"/>
  <c r="D148" i="4" s="1"/>
  <c r="Q151" i="4"/>
  <c r="N152" i="4" s="1"/>
  <c r="L277" i="4"/>
  <c r="S276" i="4"/>
  <c r="F148" i="4" l="1"/>
  <c r="E148" i="4" s="1"/>
  <c r="L278" i="4"/>
  <c r="S277" i="4"/>
  <c r="G273" i="4"/>
  <c r="J273" i="4"/>
  <c r="B274" i="4"/>
  <c r="P152" i="4"/>
  <c r="O152" i="4"/>
  <c r="R152" i="4" s="1"/>
  <c r="I148" i="4" l="1"/>
  <c r="H148" i="4"/>
  <c r="D149" i="4" s="1"/>
  <c r="G274" i="4"/>
  <c r="J274" i="4"/>
  <c r="B275" i="4"/>
  <c r="L279" i="4"/>
  <c r="S278" i="4"/>
  <c r="Q152" i="4"/>
  <c r="N153" i="4" s="1"/>
  <c r="L280" i="4" l="1"/>
  <c r="S279" i="4"/>
  <c r="J275" i="4"/>
  <c r="G275" i="4"/>
  <c r="B276" i="4"/>
  <c r="F149" i="4"/>
  <c r="E149" i="4" s="1"/>
  <c r="P153" i="4"/>
  <c r="O153" i="4"/>
  <c r="R153" i="4" s="1"/>
  <c r="I149" i="4" l="1"/>
  <c r="H149" i="4"/>
  <c r="D150" i="4" s="1"/>
  <c r="B277" i="4"/>
  <c r="G276" i="4"/>
  <c r="J276" i="4"/>
  <c r="Q153" i="4"/>
  <c r="N154" i="4" s="1"/>
  <c r="S280" i="4"/>
  <c r="L281" i="4"/>
  <c r="P154" i="4" l="1"/>
  <c r="O154" i="4"/>
  <c r="R154" i="4" s="1"/>
  <c r="F150" i="4"/>
  <c r="E150" i="4"/>
  <c r="I150" i="4" s="1"/>
  <c r="G277" i="4"/>
  <c r="B278" i="4"/>
  <c r="J277" i="4"/>
  <c r="L282" i="4"/>
  <c r="S281" i="4"/>
  <c r="H150" i="4" l="1"/>
  <c r="D151" i="4" s="1"/>
  <c r="L283" i="4"/>
  <c r="S282" i="4"/>
  <c r="B279" i="4"/>
  <c r="J278" i="4"/>
  <c r="G278" i="4"/>
  <c r="Q154" i="4"/>
  <c r="N155" i="4" s="1"/>
  <c r="P155" i="4" l="1"/>
  <c r="O155" i="4"/>
  <c r="R155" i="4" s="1"/>
  <c r="G279" i="4"/>
  <c r="J279" i="4"/>
  <c r="B280" i="4"/>
  <c r="L284" i="4"/>
  <c r="S283" i="4"/>
  <c r="F151" i="4"/>
  <c r="E151" i="4" s="1"/>
  <c r="I151" i="4" s="1"/>
  <c r="S284" i="4" l="1"/>
  <c r="L285" i="4"/>
  <c r="G280" i="4"/>
  <c r="B281" i="4"/>
  <c r="J280" i="4"/>
  <c r="H151" i="4"/>
  <c r="D152" i="4" s="1"/>
  <c r="Q155" i="4"/>
  <c r="N156" i="4" s="1"/>
  <c r="F152" i="4" l="1"/>
  <c r="E152" i="4"/>
  <c r="I152" i="4" s="1"/>
  <c r="P156" i="4"/>
  <c r="O156" i="4"/>
  <c r="R156" i="4" s="1"/>
  <c r="G281" i="4"/>
  <c r="J281" i="4"/>
  <c r="B282" i="4"/>
  <c r="S285" i="4"/>
  <c r="L286" i="4"/>
  <c r="S286" i="4" l="1"/>
  <c r="L287" i="4"/>
  <c r="Q156" i="4"/>
  <c r="N157" i="4" s="1"/>
  <c r="J282" i="4"/>
  <c r="B283" i="4"/>
  <c r="G282" i="4"/>
  <c r="H152" i="4"/>
  <c r="D153" i="4" s="1"/>
  <c r="F153" i="4" l="1"/>
  <c r="E153" i="4" s="1"/>
  <c r="I153" i="4" s="1"/>
  <c r="B284" i="4"/>
  <c r="G283" i="4"/>
  <c r="J283" i="4"/>
  <c r="L288" i="4"/>
  <c r="S287" i="4"/>
  <c r="P157" i="4"/>
  <c r="O157" i="4"/>
  <c r="R157" i="4" s="1"/>
  <c r="Q157" i="4" l="1"/>
  <c r="N158" i="4" s="1"/>
  <c r="L289" i="4"/>
  <c r="S288" i="4"/>
  <c r="J284" i="4"/>
  <c r="B285" i="4"/>
  <c r="G284" i="4"/>
  <c r="H153" i="4"/>
  <c r="D154" i="4" s="1"/>
  <c r="F154" i="4" l="1"/>
  <c r="E154" i="4" s="1"/>
  <c r="J285" i="4"/>
  <c r="B286" i="4"/>
  <c r="G285" i="4"/>
  <c r="L290" i="4"/>
  <c r="S289" i="4"/>
  <c r="P158" i="4"/>
  <c r="O158" i="4"/>
  <c r="R158" i="4" s="1"/>
  <c r="I154" i="4" l="1"/>
  <c r="H154" i="4"/>
  <c r="D155" i="4" s="1"/>
  <c r="B287" i="4"/>
  <c r="G286" i="4"/>
  <c r="J286" i="4"/>
  <c r="Q158" i="4"/>
  <c r="N159" i="4" s="1"/>
  <c r="L291" i="4"/>
  <c r="S290" i="4"/>
  <c r="L292" i="4" l="1"/>
  <c r="S291" i="4"/>
  <c r="P159" i="4"/>
  <c r="O159" i="4"/>
  <c r="R159" i="4" s="1"/>
  <c r="G287" i="4"/>
  <c r="J287" i="4"/>
  <c r="B288" i="4"/>
  <c r="F155" i="4"/>
  <c r="E155" i="4" s="1"/>
  <c r="I155" i="4" s="1"/>
  <c r="Q159" i="4" l="1"/>
  <c r="N160" i="4" s="1"/>
  <c r="H155" i="4"/>
  <c r="D156" i="4" s="1"/>
  <c r="G288" i="4"/>
  <c r="J288" i="4"/>
  <c r="B289" i="4"/>
  <c r="S292" i="4"/>
  <c r="L293" i="4"/>
  <c r="G289" i="4" l="1"/>
  <c r="J289" i="4"/>
  <c r="B290" i="4"/>
  <c r="L294" i="4"/>
  <c r="S293" i="4"/>
  <c r="F156" i="4"/>
  <c r="E156" i="4" s="1"/>
  <c r="P160" i="4"/>
  <c r="O160" i="4"/>
  <c r="R160" i="4" s="1"/>
  <c r="I156" i="4" l="1"/>
  <c r="H156" i="4"/>
  <c r="D157" i="4" s="1"/>
  <c r="L295" i="4"/>
  <c r="S294" i="4"/>
  <c r="J290" i="4"/>
  <c r="B291" i="4"/>
  <c r="G290" i="4"/>
  <c r="Q160" i="4"/>
  <c r="N161" i="4" s="1"/>
  <c r="B292" i="4" l="1"/>
  <c r="J291" i="4"/>
  <c r="G291" i="4"/>
  <c r="F157" i="4"/>
  <c r="E157" i="4" s="1"/>
  <c r="P161" i="4"/>
  <c r="O161" i="4" s="1"/>
  <c r="L296" i="4"/>
  <c r="S295" i="4"/>
  <c r="R161" i="4" l="1"/>
  <c r="Q161" i="4"/>
  <c r="N162" i="4" s="1"/>
  <c r="I157" i="4"/>
  <c r="H157" i="4"/>
  <c r="D158" i="4" s="1"/>
  <c r="S296" i="4"/>
  <c r="L297" i="4"/>
  <c r="J292" i="4"/>
  <c r="B293" i="4"/>
  <c r="G292" i="4"/>
  <c r="S297" i="4" l="1"/>
  <c r="L298" i="4"/>
  <c r="P162" i="4"/>
  <c r="O162" i="4"/>
  <c r="R162" i="4" s="1"/>
  <c r="F158" i="4"/>
  <c r="E158" i="4"/>
  <c r="I158" i="4" s="1"/>
  <c r="J293" i="4"/>
  <c r="G293" i="4"/>
  <c r="B294" i="4"/>
  <c r="Q162" i="4" l="1"/>
  <c r="N163" i="4" s="1"/>
  <c r="L299" i="4"/>
  <c r="S298" i="4"/>
  <c r="H158" i="4"/>
  <c r="D159" i="4" s="1"/>
  <c r="B295" i="4"/>
  <c r="J294" i="4"/>
  <c r="G294" i="4"/>
  <c r="G295" i="4" l="1"/>
  <c r="J295" i="4"/>
  <c r="B296" i="4"/>
  <c r="F159" i="4"/>
  <c r="E159" i="4" s="1"/>
  <c r="L300" i="4"/>
  <c r="S299" i="4"/>
  <c r="P163" i="4"/>
  <c r="O163" i="4"/>
  <c r="R163" i="4" s="1"/>
  <c r="I159" i="4" l="1"/>
  <c r="H159" i="4"/>
  <c r="D160" i="4" s="1"/>
  <c r="S300" i="4"/>
  <c r="L301" i="4"/>
  <c r="Q163" i="4"/>
  <c r="N164" i="4" s="1"/>
  <c r="B297" i="4"/>
  <c r="G296" i="4"/>
  <c r="J296" i="4"/>
  <c r="S301" i="4" l="1"/>
  <c r="L302" i="4"/>
  <c r="F160" i="4"/>
  <c r="E160" i="4"/>
  <c r="I160" i="4" s="1"/>
  <c r="G297" i="4"/>
  <c r="J297" i="4"/>
  <c r="B298" i="4"/>
  <c r="P164" i="4"/>
  <c r="O164" i="4"/>
  <c r="R164" i="4" s="1"/>
  <c r="H160" i="4" l="1"/>
  <c r="D161" i="4" s="1"/>
  <c r="L303" i="4"/>
  <c r="S302" i="4"/>
  <c r="Q164" i="4"/>
  <c r="N165" i="4" s="1"/>
  <c r="B299" i="4"/>
  <c r="J298" i="4"/>
  <c r="G298" i="4"/>
  <c r="B300" i="4" l="1"/>
  <c r="G299" i="4"/>
  <c r="J299" i="4"/>
  <c r="P165" i="4"/>
  <c r="O165" i="4"/>
  <c r="R165" i="4" s="1"/>
  <c r="L304" i="4"/>
  <c r="S303" i="4"/>
  <c r="F161" i="4"/>
  <c r="E161" i="4" s="1"/>
  <c r="I161" i="4" s="1"/>
  <c r="L305" i="4" l="1"/>
  <c r="S304" i="4"/>
  <c r="Q165" i="4"/>
  <c r="N166" i="4" s="1"/>
  <c r="H161" i="4"/>
  <c r="D162" i="4" s="1"/>
  <c r="J300" i="4"/>
  <c r="B301" i="4"/>
  <c r="G300" i="4"/>
  <c r="J301" i="4" l="1"/>
  <c r="G301" i="4"/>
  <c r="B302" i="4"/>
  <c r="F162" i="4"/>
  <c r="E162" i="4"/>
  <c r="I162" i="4" s="1"/>
  <c r="Q166" i="4"/>
  <c r="N167" i="4" s="1"/>
  <c r="P166" i="4"/>
  <c r="O166" i="4"/>
  <c r="R166" i="4" s="1"/>
  <c r="S305" i="4"/>
  <c r="L306" i="4"/>
  <c r="B303" i="4" l="1"/>
  <c r="G302" i="4"/>
  <c r="J302" i="4"/>
  <c r="P167" i="4"/>
  <c r="O167" i="4"/>
  <c r="R167" i="4" s="1"/>
  <c r="H162" i="4"/>
  <c r="D163" i="4" s="1"/>
  <c r="L307" i="4"/>
  <c r="S306" i="4"/>
  <c r="L308" i="4" l="1"/>
  <c r="S307" i="4"/>
  <c r="F163" i="4"/>
  <c r="E163" i="4"/>
  <c r="I163" i="4" s="1"/>
  <c r="Q167" i="4"/>
  <c r="N168" i="4" s="1"/>
  <c r="G303" i="4"/>
  <c r="B304" i="4"/>
  <c r="J303" i="4"/>
  <c r="P168" i="4" l="1"/>
  <c r="O168" i="4"/>
  <c r="R168" i="4" s="1"/>
  <c r="H163" i="4"/>
  <c r="D164" i="4" s="1"/>
  <c r="J304" i="4"/>
  <c r="G304" i="4"/>
  <c r="B305" i="4"/>
  <c r="L309" i="4"/>
  <c r="S308" i="4"/>
  <c r="F164" i="4" l="1"/>
  <c r="E164" i="4" s="1"/>
  <c r="I164" i="4" s="1"/>
  <c r="G305" i="4"/>
  <c r="B306" i="4"/>
  <c r="J305" i="4"/>
  <c r="S309" i="4"/>
  <c r="L310" i="4"/>
  <c r="Q168" i="4"/>
  <c r="N169" i="4" s="1"/>
  <c r="S310" i="4" l="1"/>
  <c r="L311" i="4"/>
  <c r="H164" i="4"/>
  <c r="D165" i="4" s="1"/>
  <c r="G306" i="4"/>
  <c r="B307" i="4"/>
  <c r="J306" i="4"/>
  <c r="P169" i="4"/>
  <c r="O169" i="4" s="1"/>
  <c r="R169" i="4" l="1"/>
  <c r="Q169" i="4"/>
  <c r="N170" i="4" s="1"/>
  <c r="B308" i="4"/>
  <c r="J307" i="4"/>
  <c r="G307" i="4"/>
  <c r="F165" i="4"/>
  <c r="E165" i="4"/>
  <c r="I165" i="4" s="1"/>
  <c r="S311" i="4"/>
  <c r="L312" i="4"/>
  <c r="H165" i="4" l="1"/>
  <c r="D166" i="4" s="1"/>
  <c r="B309" i="4"/>
  <c r="J308" i="4"/>
  <c r="G308" i="4"/>
  <c r="S312" i="4"/>
  <c r="L313" i="4"/>
  <c r="P170" i="4"/>
  <c r="O170" i="4" s="1"/>
  <c r="R170" i="4" l="1"/>
  <c r="Q170" i="4"/>
  <c r="N171" i="4" s="1"/>
  <c r="L314" i="4"/>
  <c r="S313" i="4"/>
  <c r="B310" i="4"/>
  <c r="J309" i="4"/>
  <c r="G309" i="4"/>
  <c r="F166" i="4"/>
  <c r="E166" i="4" s="1"/>
  <c r="I166" i="4" s="1"/>
  <c r="J310" i="4" l="1"/>
  <c r="B311" i="4"/>
  <c r="G310" i="4"/>
  <c r="L315" i="4"/>
  <c r="S314" i="4"/>
  <c r="P171" i="4"/>
  <c r="O171" i="4" s="1"/>
  <c r="H166" i="4"/>
  <c r="D167" i="4" s="1"/>
  <c r="R171" i="4" l="1"/>
  <c r="Q171" i="4"/>
  <c r="N172" i="4" s="1"/>
  <c r="G311" i="4"/>
  <c r="J311" i="4"/>
  <c r="B312" i="4"/>
  <c r="L316" i="4"/>
  <c r="S315" i="4"/>
  <c r="F167" i="4"/>
  <c r="E167" i="4" s="1"/>
  <c r="I167" i="4" s="1"/>
  <c r="G312" i="4" l="1"/>
  <c r="J312" i="4"/>
  <c r="B313" i="4"/>
  <c r="L317" i="4"/>
  <c r="S316" i="4"/>
  <c r="P172" i="4"/>
  <c r="O172" i="4" s="1"/>
  <c r="H167" i="4"/>
  <c r="D168" i="4" s="1"/>
  <c r="R172" i="4" l="1"/>
  <c r="Q172" i="4"/>
  <c r="N173" i="4" s="1"/>
  <c r="G313" i="4"/>
  <c r="J313" i="4"/>
  <c r="B314" i="4"/>
  <c r="F168" i="4"/>
  <c r="E168" i="4" s="1"/>
  <c r="S317" i="4"/>
  <c r="L318" i="4"/>
  <c r="I168" i="4" l="1"/>
  <c r="H168" i="4"/>
  <c r="D169" i="4" s="1"/>
  <c r="G314" i="4"/>
  <c r="B315" i="4"/>
  <c r="J314" i="4"/>
  <c r="S318" i="4"/>
  <c r="L319" i="4"/>
  <c r="P173" i="4"/>
  <c r="O173" i="4"/>
  <c r="R173" i="4" s="1"/>
  <c r="B316" i="4" l="1"/>
  <c r="G315" i="4"/>
  <c r="J315" i="4"/>
  <c r="F169" i="4"/>
  <c r="E169" i="4"/>
  <c r="I169" i="4" s="1"/>
  <c r="S319" i="4"/>
  <c r="L320" i="4"/>
  <c r="Q173" i="4"/>
  <c r="N174" i="4" s="1"/>
  <c r="S320" i="4" l="1"/>
  <c r="L321" i="4"/>
  <c r="H169" i="4"/>
  <c r="D170" i="4" s="1"/>
  <c r="P174" i="4"/>
  <c r="O174" i="4"/>
  <c r="R174" i="4" s="1"/>
  <c r="B317" i="4"/>
  <c r="J316" i="4"/>
  <c r="G316" i="4"/>
  <c r="B318" i="4" l="1"/>
  <c r="J317" i="4"/>
  <c r="G317" i="4"/>
  <c r="Q174" i="4"/>
  <c r="N175" i="4" s="1"/>
  <c r="F170" i="4"/>
  <c r="E170" i="4" s="1"/>
  <c r="I170" i="4" s="1"/>
  <c r="S321" i="4"/>
  <c r="L322" i="4"/>
  <c r="H170" i="4" l="1"/>
  <c r="D171" i="4" s="1"/>
  <c r="L323" i="4"/>
  <c r="S322" i="4"/>
  <c r="P175" i="4"/>
  <c r="O175" i="4"/>
  <c r="R175" i="4" s="1"/>
  <c r="J318" i="4"/>
  <c r="B319" i="4"/>
  <c r="G318" i="4"/>
  <c r="L324" i="4" l="1"/>
  <c r="S323" i="4"/>
  <c r="F171" i="4"/>
  <c r="E171" i="4"/>
  <c r="I171" i="4" s="1"/>
  <c r="Q175" i="4"/>
  <c r="N176" i="4" s="1"/>
  <c r="G319" i="4"/>
  <c r="J319" i="4"/>
  <c r="B320" i="4"/>
  <c r="H171" i="4" l="1"/>
  <c r="D172" i="4" s="1"/>
  <c r="P176" i="4"/>
  <c r="O176" i="4"/>
  <c r="R176" i="4" s="1"/>
  <c r="G320" i="4"/>
  <c r="B321" i="4"/>
  <c r="J320" i="4"/>
  <c r="L325" i="4"/>
  <c r="S324" i="4"/>
  <c r="Q176" i="4" l="1"/>
  <c r="N177" i="4" s="1"/>
  <c r="F172" i="4"/>
  <c r="E172" i="4" s="1"/>
  <c r="I172" i="4" s="1"/>
  <c r="G321" i="4"/>
  <c r="J321" i="4"/>
  <c r="B322" i="4"/>
  <c r="S325" i="4"/>
  <c r="L326" i="4"/>
  <c r="G322" i="4" l="1"/>
  <c r="B323" i="4"/>
  <c r="J322" i="4"/>
  <c r="H172" i="4"/>
  <c r="D173" i="4" s="1"/>
  <c r="S326" i="4"/>
  <c r="L327" i="4"/>
  <c r="P177" i="4"/>
  <c r="O177" i="4" s="1"/>
  <c r="R177" i="4" l="1"/>
  <c r="Q177" i="4"/>
  <c r="N178" i="4" s="1"/>
  <c r="F173" i="4"/>
  <c r="E173" i="4"/>
  <c r="I173" i="4" s="1"/>
  <c r="S327" i="4"/>
  <c r="L328" i="4"/>
  <c r="B324" i="4"/>
  <c r="J323" i="4"/>
  <c r="G323" i="4"/>
  <c r="B325" i="4" l="1"/>
  <c r="J324" i="4"/>
  <c r="G324" i="4"/>
  <c r="S328" i="4"/>
  <c r="L329" i="4"/>
  <c r="H173" i="4"/>
  <c r="D174" i="4" s="1"/>
  <c r="P178" i="4"/>
  <c r="O178" i="4" s="1"/>
  <c r="R178" i="4" l="1"/>
  <c r="Q178" i="4"/>
  <c r="N179" i="4" s="1"/>
  <c r="F174" i="4"/>
  <c r="E174" i="4"/>
  <c r="I174" i="4" s="1"/>
  <c r="L330" i="4"/>
  <c r="S329" i="4"/>
  <c r="B326" i="4"/>
  <c r="J325" i="4"/>
  <c r="G325" i="4"/>
  <c r="L331" i="4" l="1"/>
  <c r="S330" i="4"/>
  <c r="H174" i="4"/>
  <c r="D175" i="4" s="1"/>
  <c r="P179" i="4"/>
  <c r="O179" i="4" s="1"/>
  <c r="J326" i="4"/>
  <c r="B327" i="4"/>
  <c r="G326" i="4"/>
  <c r="R179" i="4" l="1"/>
  <c r="Q179" i="4"/>
  <c r="N180" i="4" s="1"/>
  <c r="F175" i="4"/>
  <c r="E175" i="4"/>
  <c r="I175" i="4" s="1"/>
  <c r="G327" i="4"/>
  <c r="J327" i="4"/>
  <c r="B328" i="4"/>
  <c r="L332" i="4"/>
  <c r="S331" i="4"/>
  <c r="H175" i="4" l="1"/>
  <c r="D176" i="4" s="1"/>
  <c r="P180" i="4"/>
  <c r="O180" i="4"/>
  <c r="R180" i="4" s="1"/>
  <c r="L333" i="4"/>
  <c r="S332" i="4"/>
  <c r="G328" i="4"/>
  <c r="J328" i="4"/>
  <c r="B329" i="4"/>
  <c r="S333" i="4" l="1"/>
  <c r="L334" i="4"/>
  <c r="G329" i="4"/>
  <c r="J329" i="4"/>
  <c r="B330" i="4"/>
  <c r="Q180" i="4"/>
  <c r="N181" i="4" s="1"/>
  <c r="F176" i="4"/>
  <c r="E176" i="4" s="1"/>
  <c r="I176" i="4" l="1"/>
  <c r="H176" i="4"/>
  <c r="D177" i="4" s="1"/>
  <c r="F177" i="4"/>
  <c r="E177" i="4" s="1"/>
  <c r="P181" i="4"/>
  <c r="O181" i="4"/>
  <c r="R181" i="4" s="1"/>
  <c r="G330" i="4"/>
  <c r="B331" i="4"/>
  <c r="J330" i="4"/>
  <c r="S334" i="4"/>
  <c r="L335" i="4"/>
  <c r="I177" i="4" l="1"/>
  <c r="H177" i="4"/>
  <c r="D178" i="4" s="1"/>
  <c r="B332" i="4"/>
  <c r="G331" i="4"/>
  <c r="J331" i="4"/>
  <c r="S335" i="4"/>
  <c r="L336" i="4"/>
  <c r="Q181" i="4"/>
  <c r="N182" i="4" s="1"/>
  <c r="S336" i="4" l="1"/>
  <c r="L337" i="4"/>
  <c r="B333" i="4"/>
  <c r="J332" i="4"/>
  <c r="G332" i="4"/>
  <c r="F178" i="4"/>
  <c r="E178" i="4" s="1"/>
  <c r="P182" i="4"/>
  <c r="O182" i="4"/>
  <c r="R182" i="4" s="1"/>
  <c r="I178" i="4" l="1"/>
  <c r="H178" i="4"/>
  <c r="D179" i="4" s="1"/>
  <c r="S337" i="4"/>
  <c r="L338" i="4"/>
  <c r="B334" i="4"/>
  <c r="J333" i="4"/>
  <c r="G333" i="4"/>
  <c r="Q182" i="4"/>
  <c r="N183" i="4" s="1"/>
  <c r="L339" i="4" l="1"/>
  <c r="S338" i="4"/>
  <c r="F179" i="4"/>
  <c r="E179" i="4" s="1"/>
  <c r="I179" i="4" s="1"/>
  <c r="J334" i="4"/>
  <c r="B335" i="4"/>
  <c r="G334" i="4"/>
  <c r="P183" i="4"/>
  <c r="O183" i="4"/>
  <c r="R183" i="4" s="1"/>
  <c r="G335" i="4" l="1"/>
  <c r="J335" i="4"/>
  <c r="B336" i="4"/>
  <c r="Q183" i="4"/>
  <c r="N184" i="4" s="1"/>
  <c r="H179" i="4"/>
  <c r="D180" i="4" s="1"/>
  <c r="L340" i="4"/>
  <c r="S339" i="4"/>
  <c r="F180" i="4" l="1"/>
  <c r="E180" i="4"/>
  <c r="I180" i="4" s="1"/>
  <c r="P184" i="4"/>
  <c r="O184" i="4" s="1"/>
  <c r="L341" i="4"/>
  <c r="S340" i="4"/>
  <c r="G336" i="4"/>
  <c r="B337" i="4"/>
  <c r="J336" i="4"/>
  <c r="R184" i="4" l="1"/>
  <c r="Q184" i="4"/>
  <c r="N185" i="4" s="1"/>
  <c r="S341" i="4"/>
  <c r="L342" i="4"/>
  <c r="G337" i="4"/>
  <c r="B338" i="4"/>
  <c r="J337" i="4"/>
  <c r="H180" i="4"/>
  <c r="D181" i="4" s="1"/>
  <c r="L343" i="4" l="1"/>
  <c r="S342" i="4"/>
  <c r="G338" i="4"/>
  <c r="B339" i="4"/>
  <c r="J338" i="4"/>
  <c r="P185" i="4"/>
  <c r="O185" i="4" s="1"/>
  <c r="F181" i="4"/>
  <c r="E181" i="4"/>
  <c r="I181" i="4" s="1"/>
  <c r="R185" i="4" l="1"/>
  <c r="Q185" i="4"/>
  <c r="N186" i="4" s="1"/>
  <c r="B340" i="4"/>
  <c r="J339" i="4"/>
  <c r="G339" i="4"/>
  <c r="H181" i="4"/>
  <c r="D182" i="4" s="1"/>
  <c r="L344" i="4"/>
  <c r="S343" i="4"/>
  <c r="S344" i="4" l="1"/>
  <c r="L345" i="4"/>
  <c r="F182" i="4"/>
  <c r="E182" i="4" s="1"/>
  <c r="I182" i="4" s="1"/>
  <c r="B341" i="4"/>
  <c r="J340" i="4"/>
  <c r="G340" i="4"/>
  <c r="P186" i="4"/>
  <c r="O186" i="4"/>
  <c r="R186" i="4" s="1"/>
  <c r="B342" i="4" l="1"/>
  <c r="J341" i="4"/>
  <c r="G341" i="4"/>
  <c r="S345" i="4"/>
  <c r="L346" i="4"/>
  <c r="H182" i="4"/>
  <c r="D183" i="4" s="1"/>
  <c r="Q186" i="4"/>
  <c r="N187" i="4" s="1"/>
  <c r="F183" i="4" l="1"/>
  <c r="E183" i="4" s="1"/>
  <c r="I183" i="4" s="1"/>
  <c r="S346" i="4"/>
  <c r="L347" i="4"/>
  <c r="P187" i="4"/>
  <c r="O187" i="4" s="1"/>
  <c r="B343" i="4"/>
  <c r="J342" i="4"/>
  <c r="G342" i="4"/>
  <c r="R187" i="4" l="1"/>
  <c r="Q187" i="4"/>
  <c r="N188" i="4" s="1"/>
  <c r="L348" i="4"/>
  <c r="S347" i="4"/>
  <c r="J343" i="4"/>
  <c r="B344" i="4"/>
  <c r="G343" i="4"/>
  <c r="H183" i="4"/>
  <c r="D184" i="4" s="1"/>
  <c r="G344" i="4" l="1"/>
  <c r="J344" i="4"/>
  <c r="B345" i="4"/>
  <c r="L349" i="4"/>
  <c r="S348" i="4"/>
  <c r="P188" i="4"/>
  <c r="O188" i="4" s="1"/>
  <c r="F184" i="4"/>
  <c r="E184" i="4"/>
  <c r="I184" i="4" s="1"/>
  <c r="R188" i="4" l="1"/>
  <c r="Q188" i="4"/>
  <c r="N189" i="4" s="1"/>
  <c r="G345" i="4"/>
  <c r="B346" i="4"/>
  <c r="J345" i="4"/>
  <c r="S349" i="4"/>
  <c r="L350" i="4"/>
  <c r="H184" i="4"/>
  <c r="D185" i="4" s="1"/>
  <c r="L351" i="4" l="1"/>
  <c r="S350" i="4"/>
  <c r="F185" i="4"/>
  <c r="E185" i="4" s="1"/>
  <c r="I185" i="4" s="1"/>
  <c r="G346" i="4"/>
  <c r="B347" i="4"/>
  <c r="J346" i="4"/>
  <c r="P189" i="4"/>
  <c r="O189" i="4"/>
  <c r="R189" i="4" s="1"/>
  <c r="G347" i="4" l="1"/>
  <c r="B348" i="4"/>
  <c r="J347" i="4"/>
  <c r="H185" i="4"/>
  <c r="D186" i="4" s="1"/>
  <c r="Q189" i="4"/>
  <c r="N190" i="4" s="1"/>
  <c r="L352" i="4"/>
  <c r="S351" i="4"/>
  <c r="L353" i="4" l="1"/>
  <c r="S352" i="4"/>
  <c r="P190" i="4"/>
  <c r="O190" i="4"/>
  <c r="R190" i="4" s="1"/>
  <c r="F186" i="4"/>
  <c r="E186" i="4" s="1"/>
  <c r="B349" i="4"/>
  <c r="J348" i="4"/>
  <c r="G348" i="4"/>
  <c r="I186" i="4" l="1"/>
  <c r="H186" i="4"/>
  <c r="D187" i="4" s="1"/>
  <c r="Q190" i="4"/>
  <c r="N191" i="4" s="1"/>
  <c r="J349" i="4"/>
  <c r="B350" i="4"/>
  <c r="G349" i="4"/>
  <c r="L354" i="4"/>
  <c r="S353" i="4"/>
  <c r="S354" i="4" l="1"/>
  <c r="L355" i="4"/>
  <c r="F187" i="4"/>
  <c r="E187" i="4" s="1"/>
  <c r="I187" i="4" s="1"/>
  <c r="G350" i="4"/>
  <c r="B351" i="4"/>
  <c r="J350" i="4"/>
  <c r="P191" i="4"/>
  <c r="O191" i="4"/>
  <c r="R191" i="4" s="1"/>
  <c r="L356" i="4" l="1"/>
  <c r="S355" i="4"/>
  <c r="H187" i="4"/>
  <c r="D188" i="4" s="1"/>
  <c r="G351" i="4"/>
  <c r="J351" i="4"/>
  <c r="B352" i="4"/>
  <c r="Q191" i="4"/>
  <c r="N192" i="4" s="1"/>
  <c r="P192" i="4" l="1"/>
  <c r="O192" i="4"/>
  <c r="R192" i="4" s="1"/>
  <c r="G352" i="4"/>
  <c r="J352" i="4"/>
  <c r="B353" i="4"/>
  <c r="F188" i="4"/>
  <c r="E188" i="4"/>
  <c r="I188" i="4" s="1"/>
  <c r="L357" i="4"/>
  <c r="S356" i="4"/>
  <c r="H188" i="4" l="1"/>
  <c r="D189" i="4" s="1"/>
  <c r="F189" i="4" s="1"/>
  <c r="E189" i="4" s="1"/>
  <c r="G353" i="4"/>
  <c r="J353" i="4"/>
  <c r="B354" i="4"/>
  <c r="L358" i="4"/>
  <c r="S357" i="4"/>
  <c r="Q192" i="4"/>
  <c r="N193" i="4" s="1"/>
  <c r="I189" i="4" l="1"/>
  <c r="H189" i="4"/>
  <c r="D190" i="4" s="1"/>
  <c r="S358" i="4"/>
  <c r="L359" i="4"/>
  <c r="J354" i="4"/>
  <c r="B355" i="4"/>
  <c r="G354" i="4"/>
  <c r="P193" i="4"/>
  <c r="O193" i="4" s="1"/>
  <c r="R193" i="4" l="1"/>
  <c r="Q193" i="4"/>
  <c r="N194" i="4" s="1"/>
  <c r="G355" i="4"/>
  <c r="B356" i="4"/>
  <c r="J355" i="4"/>
  <c r="S359" i="4"/>
  <c r="L360" i="4"/>
  <c r="F190" i="4"/>
  <c r="E190" i="4" s="1"/>
  <c r="I190" i="4" s="1"/>
  <c r="S360" i="4" l="1"/>
  <c r="L361" i="4"/>
  <c r="B357" i="4"/>
  <c r="J356" i="4"/>
  <c r="G356" i="4"/>
  <c r="P194" i="4"/>
  <c r="O194" i="4" s="1"/>
  <c r="H190" i="4"/>
  <c r="D191" i="4" s="1"/>
  <c r="R194" i="4" l="1"/>
  <c r="Q194" i="4"/>
  <c r="N195" i="4" s="1"/>
  <c r="S361" i="4"/>
  <c r="L362" i="4"/>
  <c r="B358" i="4"/>
  <c r="J357" i="4"/>
  <c r="G357" i="4"/>
  <c r="F191" i="4"/>
  <c r="E191" i="4" s="1"/>
  <c r="I191" i="4" s="1"/>
  <c r="B359" i="4" l="1"/>
  <c r="J358" i="4"/>
  <c r="G358" i="4"/>
  <c r="L363" i="4"/>
  <c r="S362" i="4"/>
  <c r="P195" i="4"/>
  <c r="O195" i="4" s="1"/>
  <c r="H191" i="4"/>
  <c r="D192" i="4" s="1"/>
  <c r="R195" i="4" l="1"/>
  <c r="Q195" i="4"/>
  <c r="N196" i="4" s="1"/>
  <c r="L364" i="4"/>
  <c r="S363" i="4"/>
  <c r="F192" i="4"/>
  <c r="E192" i="4"/>
  <c r="I192" i="4" s="1"/>
  <c r="J359" i="4"/>
  <c r="B360" i="4"/>
  <c r="G359" i="4"/>
  <c r="G360" i="4" l="1"/>
  <c r="J360" i="4"/>
  <c r="B361" i="4"/>
  <c r="H192" i="4"/>
  <c r="D193" i="4" s="1"/>
  <c r="L365" i="4"/>
  <c r="S364" i="4"/>
  <c r="P196" i="4"/>
  <c r="O196" i="4" s="1"/>
  <c r="R196" i="4" l="1"/>
  <c r="Q196" i="4"/>
  <c r="N197" i="4" s="1"/>
  <c r="F193" i="4"/>
  <c r="E193" i="4"/>
  <c r="I193" i="4" s="1"/>
  <c r="L366" i="4"/>
  <c r="S365" i="4"/>
  <c r="G361" i="4"/>
  <c r="B362" i="4"/>
  <c r="J361" i="4"/>
  <c r="P197" i="4" l="1"/>
  <c r="O197" i="4"/>
  <c r="R197" i="4" s="1"/>
  <c r="S366" i="4"/>
  <c r="L367" i="4"/>
  <c r="H193" i="4"/>
  <c r="D194" i="4" s="1"/>
  <c r="G362" i="4"/>
  <c r="B363" i="4"/>
  <c r="J362" i="4"/>
  <c r="S367" i="4" l="1"/>
  <c r="L368" i="4"/>
  <c r="F194" i="4"/>
  <c r="E194" i="4"/>
  <c r="I194" i="4" s="1"/>
  <c r="Q197" i="4"/>
  <c r="N198" i="4" s="1"/>
  <c r="G363" i="4"/>
  <c r="J363" i="4"/>
  <c r="B364" i="4"/>
  <c r="P198" i="4" l="1"/>
  <c r="O198" i="4"/>
  <c r="R198" i="4" s="1"/>
  <c r="H194" i="4"/>
  <c r="D195" i="4" s="1"/>
  <c r="S368" i="4"/>
  <c r="L369" i="4"/>
  <c r="B365" i="4"/>
  <c r="J364" i="4"/>
  <c r="G364" i="4"/>
  <c r="B366" i="4" l="1"/>
  <c r="J365" i="4"/>
  <c r="G365" i="4"/>
  <c r="L370" i="4"/>
  <c r="S369" i="4"/>
  <c r="F195" i="4"/>
  <c r="E195" i="4" s="1"/>
  <c r="Q198" i="4"/>
  <c r="N199" i="4" s="1"/>
  <c r="I195" i="4" l="1"/>
  <c r="H195" i="4"/>
  <c r="D196" i="4" s="1"/>
  <c r="S370" i="4"/>
  <c r="L371" i="4"/>
  <c r="P199" i="4"/>
  <c r="O199" i="4"/>
  <c r="R199" i="4" s="1"/>
  <c r="B367" i="4"/>
  <c r="J366" i="4"/>
  <c r="G366" i="4"/>
  <c r="Q199" i="4" l="1"/>
  <c r="N200" i="4" s="1"/>
  <c r="L372" i="4"/>
  <c r="S371" i="4"/>
  <c r="F196" i="4"/>
  <c r="E196" i="4" s="1"/>
  <c r="I196" i="4" s="1"/>
  <c r="J367" i="4"/>
  <c r="B368" i="4"/>
  <c r="G367" i="4"/>
  <c r="L373" i="4" l="1"/>
  <c r="S372" i="4"/>
  <c r="H196" i="4"/>
  <c r="D197" i="4" s="1"/>
  <c r="P200" i="4"/>
  <c r="O200" i="4" s="1"/>
  <c r="G368" i="4"/>
  <c r="J368" i="4"/>
  <c r="B369" i="4"/>
  <c r="R200" i="4" l="1"/>
  <c r="Q200" i="4"/>
  <c r="N201" i="4" s="1"/>
  <c r="G369" i="4"/>
  <c r="J369" i="4"/>
  <c r="B370" i="4"/>
  <c r="F197" i="4"/>
  <c r="E197" i="4" s="1"/>
  <c r="L374" i="4"/>
  <c r="S373" i="4"/>
  <c r="I197" i="4" l="1"/>
  <c r="H197" i="4"/>
  <c r="D198" i="4" s="1"/>
  <c r="G370" i="4"/>
  <c r="B371" i="4"/>
  <c r="J370" i="4"/>
  <c r="P201" i="4"/>
  <c r="O201" i="4" s="1"/>
  <c r="S374" i="4"/>
  <c r="L375" i="4"/>
  <c r="R201" i="4" l="1"/>
  <c r="Q201" i="4"/>
  <c r="N202" i="4" s="1"/>
  <c r="S375" i="4"/>
  <c r="L376" i="4"/>
  <c r="F198" i="4"/>
  <c r="E198" i="4"/>
  <c r="I198" i="4" s="1"/>
  <c r="G371" i="4"/>
  <c r="B372" i="4"/>
  <c r="J371" i="4"/>
  <c r="H198" i="4" l="1"/>
  <c r="D199" i="4" s="1"/>
  <c r="S376" i="4"/>
  <c r="L377" i="4"/>
  <c r="B373" i="4"/>
  <c r="G372" i="4"/>
  <c r="J372" i="4"/>
  <c r="P202" i="4"/>
  <c r="O202" i="4" s="1"/>
  <c r="R202" i="4" l="1"/>
  <c r="Q202" i="4"/>
  <c r="N203" i="4" s="1"/>
  <c r="S377" i="4"/>
  <c r="L378" i="4"/>
  <c r="B374" i="4"/>
  <c r="J373" i="4"/>
  <c r="G373" i="4"/>
  <c r="F199" i="4"/>
  <c r="E199" i="4" s="1"/>
  <c r="I199" i="4" s="1"/>
  <c r="B375" i="4" l="1"/>
  <c r="J374" i="4"/>
  <c r="G374" i="4"/>
  <c r="L379" i="4"/>
  <c r="S379" i="4" s="1"/>
  <c r="S378" i="4"/>
  <c r="P203" i="4"/>
  <c r="O203" i="4" s="1"/>
  <c r="H199" i="4"/>
  <c r="D200" i="4" s="1"/>
  <c r="R203" i="4" l="1"/>
  <c r="Q203" i="4"/>
  <c r="N204" i="4" s="1"/>
  <c r="I68" i="5"/>
  <c r="M61" i="5"/>
  <c r="R68" i="5"/>
  <c r="K68" i="5"/>
  <c r="O61" i="5"/>
  <c r="M68" i="5"/>
  <c r="P61" i="5"/>
  <c r="G68" i="5"/>
  <c r="R61" i="5"/>
  <c r="S68" i="5"/>
  <c r="K61" i="5"/>
  <c r="L61" i="5"/>
  <c r="J61" i="5"/>
  <c r="N68" i="5"/>
  <c r="P68" i="5"/>
  <c r="G61" i="5"/>
  <c r="Q68" i="5"/>
  <c r="I61" i="5"/>
  <c r="J68" i="5"/>
  <c r="S61" i="5"/>
  <c r="N61" i="5"/>
  <c r="H61" i="5"/>
  <c r="H68" i="5"/>
  <c r="O68" i="5"/>
  <c r="L68" i="5"/>
  <c r="Q61" i="5"/>
  <c r="D68" i="5"/>
  <c r="C61" i="5"/>
  <c r="D61" i="5"/>
  <c r="C68" i="5"/>
  <c r="F200" i="4"/>
  <c r="E200" i="4" s="1"/>
  <c r="J375" i="4"/>
  <c r="B376" i="4"/>
  <c r="G375" i="4"/>
  <c r="I200" i="4" l="1"/>
  <c r="H200" i="4"/>
  <c r="D201" i="4" s="1"/>
  <c r="G376" i="4"/>
  <c r="J376" i="4"/>
  <c r="B377" i="4"/>
  <c r="P204" i="4"/>
  <c r="G377" i="4" l="1"/>
  <c r="B378" i="4"/>
  <c r="J377" i="4"/>
  <c r="F201" i="4"/>
  <c r="E201" i="4"/>
  <c r="I201" i="4" s="1"/>
  <c r="O204" i="4"/>
  <c r="R204" i="4" l="1"/>
  <c r="Q204" i="4"/>
  <c r="N205" i="4" s="1"/>
  <c r="H201" i="4"/>
  <c r="D202" i="4" s="1"/>
  <c r="G378" i="4"/>
  <c r="J378" i="4"/>
  <c r="B379" i="4"/>
  <c r="G379" i="4" l="1"/>
  <c r="J379" i="4"/>
  <c r="F202" i="4"/>
  <c r="E202" i="4" s="1"/>
  <c r="I202" i="4" s="1"/>
  <c r="P205" i="4"/>
  <c r="H67" i="5" l="1"/>
  <c r="H66" i="5" s="1"/>
  <c r="P60" i="5"/>
  <c r="P59" i="5" s="1"/>
  <c r="P62" i="5" s="1"/>
  <c r="J60" i="5"/>
  <c r="J59" i="5" s="1"/>
  <c r="J62" i="5" s="1"/>
  <c r="O30" i="3"/>
  <c r="L60" i="5"/>
  <c r="L59" i="5" s="1"/>
  <c r="L62" i="5" s="1"/>
  <c r="M67" i="5"/>
  <c r="M66" i="5" s="1"/>
  <c r="F60" i="5"/>
  <c r="F67" i="5"/>
  <c r="Q60" i="5"/>
  <c r="Q59" i="5" s="1"/>
  <c r="Q62" i="5" s="1"/>
  <c r="R60" i="5"/>
  <c r="R59" i="5" s="1"/>
  <c r="R62" i="5" s="1"/>
  <c r="J67" i="5"/>
  <c r="J66" i="5" s="1"/>
  <c r="O60" i="5"/>
  <c r="O59" i="5" s="1"/>
  <c r="O62" i="5" s="1"/>
  <c r="K30" i="3"/>
  <c r="H60" i="5"/>
  <c r="H59" i="5" s="1"/>
  <c r="H62" i="5" s="1"/>
  <c r="O67" i="5"/>
  <c r="O66" i="5" s="1"/>
  <c r="K60" i="5"/>
  <c r="K59" i="5" s="1"/>
  <c r="K62" i="5" s="1"/>
  <c r="G67" i="5"/>
  <c r="G66" i="5" s="1"/>
  <c r="U30" i="3"/>
  <c r="R30" i="3"/>
  <c r="M30" i="3"/>
  <c r="R67" i="5"/>
  <c r="R66" i="5" s="1"/>
  <c r="L30" i="3"/>
  <c r="N67" i="5"/>
  <c r="N66" i="5" s="1"/>
  <c r="S30" i="3"/>
  <c r="G60" i="5"/>
  <c r="G59" i="5" s="1"/>
  <c r="G62" i="5" s="1"/>
  <c r="I67" i="5"/>
  <c r="I66" i="5" s="1"/>
  <c r="I30" i="3"/>
  <c r="N30" i="3"/>
  <c r="K67" i="5"/>
  <c r="K66" i="5" s="1"/>
  <c r="L67" i="5"/>
  <c r="L66" i="5" s="1"/>
  <c r="T30" i="3"/>
  <c r="Q30" i="3"/>
  <c r="P67" i="5"/>
  <c r="P66" i="5" s="1"/>
  <c r="M60" i="5"/>
  <c r="M59" i="5" s="1"/>
  <c r="M62" i="5" s="1"/>
  <c r="I60" i="5"/>
  <c r="I59" i="5" s="1"/>
  <c r="I62" i="5" s="1"/>
  <c r="C60" i="5"/>
  <c r="C59" i="5" s="1"/>
  <c r="C62" i="5" s="1"/>
  <c r="J30" i="3"/>
  <c r="Q67" i="5"/>
  <c r="Q66" i="5" s="1"/>
  <c r="N60" i="5"/>
  <c r="N59" i="5" s="1"/>
  <c r="N62" i="5" s="1"/>
  <c r="C67" i="5"/>
  <c r="C66" i="5" s="1"/>
  <c r="P30" i="3"/>
  <c r="G30" i="3"/>
  <c r="H202" i="4"/>
  <c r="D203" i="4" s="1"/>
  <c r="O205" i="4"/>
  <c r="H14" i="7" l="1"/>
  <c r="H13" i="7" s="1"/>
  <c r="J38" i="3"/>
  <c r="J32" i="3"/>
  <c r="J37" i="3" s="1"/>
  <c r="K64" i="5"/>
  <c r="K65" i="5" s="1"/>
  <c r="K69" i="5" s="1"/>
  <c r="R64" i="5"/>
  <c r="R65" i="5" s="1"/>
  <c r="R69" i="5" s="1"/>
  <c r="E14" i="7"/>
  <c r="G32" i="3"/>
  <c r="G37" i="3" s="1"/>
  <c r="G38" i="3"/>
  <c r="C40" i="3" s="1"/>
  <c r="C64" i="5"/>
  <c r="C65" i="5" s="1"/>
  <c r="C69" i="5" s="1"/>
  <c r="C78" i="5" s="1"/>
  <c r="C83" i="5" s="1"/>
  <c r="D33" i="7" s="1"/>
  <c r="J14" i="7"/>
  <c r="J13" i="7" s="1"/>
  <c r="L38" i="3"/>
  <c r="L32" i="3"/>
  <c r="L37" i="3" s="1"/>
  <c r="Q64" i="5"/>
  <c r="Q65" i="5" s="1"/>
  <c r="Q69" i="5" s="1"/>
  <c r="M14" i="7"/>
  <c r="M13" i="7" s="1"/>
  <c r="O38" i="3"/>
  <c r="O32" i="3"/>
  <c r="O37" i="3" s="1"/>
  <c r="I64" i="5"/>
  <c r="I65" i="5" s="1"/>
  <c r="I69" i="5" s="1"/>
  <c r="L14" i="7"/>
  <c r="L13" i="7" s="1"/>
  <c r="N32" i="3"/>
  <c r="N37" i="3" s="1"/>
  <c r="N38" i="3"/>
  <c r="J64" i="5"/>
  <c r="J65" i="5" s="1"/>
  <c r="J69" i="5" s="1"/>
  <c r="M64" i="5"/>
  <c r="M65" i="5" s="1"/>
  <c r="M69" i="5" s="1"/>
  <c r="G14" i="7"/>
  <c r="G13" i="7" s="1"/>
  <c r="I32" i="3"/>
  <c r="I37" i="3" s="1"/>
  <c r="I38" i="3"/>
  <c r="H64" i="5"/>
  <c r="H65" i="5" s="1"/>
  <c r="H69" i="5" s="1"/>
  <c r="N14" i="7"/>
  <c r="N13" i="7" s="1"/>
  <c r="P32" i="3"/>
  <c r="P37" i="3" s="1"/>
  <c r="P38" i="3"/>
  <c r="K14" i="7"/>
  <c r="K13" i="7" s="1"/>
  <c r="M32" i="3"/>
  <c r="M37" i="3" s="1"/>
  <c r="M38" i="3"/>
  <c r="P64" i="5"/>
  <c r="P65" i="5" s="1"/>
  <c r="P69" i="5" s="1"/>
  <c r="O14" i="7"/>
  <c r="O13" i="7" s="1"/>
  <c r="Q32" i="3"/>
  <c r="Q37" i="3" s="1"/>
  <c r="Q38" i="3"/>
  <c r="P14" i="7"/>
  <c r="P13" i="7" s="1"/>
  <c r="R32" i="3"/>
  <c r="R37" i="3" s="1"/>
  <c r="R38" i="3"/>
  <c r="I14" i="7"/>
  <c r="I13" i="7" s="1"/>
  <c r="K32" i="3"/>
  <c r="K37" i="3" s="1"/>
  <c r="K38" i="3"/>
  <c r="R205" i="4"/>
  <c r="Q205" i="4"/>
  <c r="N206" i="4" s="1"/>
  <c r="N64" i="5"/>
  <c r="N65" i="5" s="1"/>
  <c r="N69" i="5" s="1"/>
  <c r="R14" i="7"/>
  <c r="R13" i="7" s="1"/>
  <c r="T38" i="3"/>
  <c r="T32" i="3"/>
  <c r="T37" i="3" s="1"/>
  <c r="G64" i="5"/>
  <c r="G65" i="5" s="1"/>
  <c r="G69" i="5" s="1"/>
  <c r="S14" i="7"/>
  <c r="S13" i="7" s="1"/>
  <c r="U32" i="3"/>
  <c r="U37" i="3" s="1"/>
  <c r="U38" i="3"/>
  <c r="O64" i="5"/>
  <c r="O65" i="5" s="1"/>
  <c r="O69" i="5" s="1"/>
  <c r="L64" i="5"/>
  <c r="L65" i="5" s="1"/>
  <c r="L69" i="5" s="1"/>
  <c r="F203" i="4"/>
  <c r="Q14" i="7"/>
  <c r="Q13" i="7" s="1"/>
  <c r="S38" i="3"/>
  <c r="S32" i="3"/>
  <c r="S37" i="3" s="1"/>
  <c r="R80" i="5" l="1"/>
  <c r="H80" i="5"/>
  <c r="I80" i="5"/>
  <c r="J80" i="5"/>
  <c r="G80" i="5"/>
  <c r="L80" i="5"/>
  <c r="O80" i="5"/>
  <c r="N80" i="5"/>
  <c r="P206" i="4"/>
  <c r="O206" i="4"/>
  <c r="F45" i="5"/>
  <c r="I43" i="3"/>
  <c r="K45" i="5"/>
  <c r="N43" i="3"/>
  <c r="Q80" i="5"/>
  <c r="E13" i="7"/>
  <c r="I45" i="5"/>
  <c r="L43" i="3"/>
  <c r="K80" i="5"/>
  <c r="P45" i="5"/>
  <c r="S43" i="3"/>
  <c r="H45" i="5"/>
  <c r="K43" i="3"/>
  <c r="L45" i="5"/>
  <c r="O43" i="3"/>
  <c r="M45" i="5"/>
  <c r="P43" i="3"/>
  <c r="M80" i="5"/>
  <c r="Q45" i="5"/>
  <c r="T43" i="3"/>
  <c r="G45" i="5"/>
  <c r="J43" i="3"/>
  <c r="C28" i="7"/>
  <c r="C66" i="3"/>
  <c r="F67" i="3" s="1"/>
  <c r="N45" i="5"/>
  <c r="Q43" i="3"/>
  <c r="P80" i="5"/>
  <c r="E203" i="4"/>
  <c r="R45" i="5"/>
  <c r="U43" i="3"/>
  <c r="O45" i="5"/>
  <c r="R43" i="3"/>
  <c r="J45" i="5"/>
  <c r="M43" i="3"/>
  <c r="D45" i="5"/>
  <c r="G43" i="3"/>
  <c r="I52" i="3" l="1"/>
  <c r="I55" i="3"/>
  <c r="F22" i="5"/>
  <c r="F23" i="5"/>
  <c r="F24" i="5"/>
  <c r="F25" i="5"/>
  <c r="F26" i="5"/>
  <c r="F27" i="5"/>
  <c r="F28" i="5"/>
  <c r="F29" i="5"/>
  <c r="G49" i="5"/>
  <c r="T55" i="3"/>
  <c r="T52" i="3"/>
  <c r="R55" i="3"/>
  <c r="R52" i="3"/>
  <c r="N49" i="5"/>
  <c r="P49" i="5"/>
  <c r="O49" i="5"/>
  <c r="T89" i="3"/>
  <c r="M89" i="3"/>
  <c r="AC78" i="3"/>
  <c r="F89" i="3"/>
  <c r="T78" i="3"/>
  <c r="F100" i="3"/>
  <c r="T67" i="3"/>
  <c r="F78" i="3"/>
  <c r="AC67" i="3"/>
  <c r="M67" i="3"/>
  <c r="M78" i="3"/>
  <c r="M100" i="3"/>
  <c r="P52" i="3"/>
  <c r="P55" i="3"/>
  <c r="M29" i="5"/>
  <c r="N52" i="3"/>
  <c r="N55" i="3"/>
  <c r="K27" i="5"/>
  <c r="K28" i="5"/>
  <c r="K29" i="5"/>
  <c r="U55" i="3"/>
  <c r="U52" i="3"/>
  <c r="M49" i="5"/>
  <c r="K49" i="5"/>
  <c r="R49" i="5"/>
  <c r="J55" i="3"/>
  <c r="J52" i="3"/>
  <c r="G23" i="5"/>
  <c r="G24" i="5"/>
  <c r="G25" i="5"/>
  <c r="G26" i="5"/>
  <c r="G27" i="5"/>
  <c r="G28" i="5"/>
  <c r="G29" i="5"/>
  <c r="L52" i="3"/>
  <c r="L55" i="3"/>
  <c r="I25" i="5"/>
  <c r="I26" i="5"/>
  <c r="I27" i="5"/>
  <c r="I28" i="5"/>
  <c r="I29" i="5"/>
  <c r="D20" i="5"/>
  <c r="D32" i="5" s="1"/>
  <c r="D31" i="5" s="1"/>
  <c r="F25" i="7" s="1"/>
  <c r="G52" i="3"/>
  <c r="G55" i="3"/>
  <c r="D21" i="5"/>
  <c r="D22" i="5"/>
  <c r="D23" i="5"/>
  <c r="D24" i="5"/>
  <c r="D25" i="5"/>
  <c r="D26" i="5"/>
  <c r="D27" i="5"/>
  <c r="D28" i="5"/>
  <c r="D29" i="5"/>
  <c r="L49" i="5"/>
  <c r="F49" i="5"/>
  <c r="K55" i="3"/>
  <c r="K52" i="3"/>
  <c r="H24" i="5"/>
  <c r="H25" i="5"/>
  <c r="H26" i="5"/>
  <c r="H27" i="5"/>
  <c r="H28" i="5"/>
  <c r="H29" i="5"/>
  <c r="R206" i="4"/>
  <c r="M55" i="3"/>
  <c r="M52" i="3"/>
  <c r="J26" i="5"/>
  <c r="J27" i="5"/>
  <c r="J28" i="5"/>
  <c r="J29" i="5"/>
  <c r="Q49" i="5"/>
  <c r="H49" i="5"/>
  <c r="J49" i="5"/>
  <c r="Q52" i="3"/>
  <c r="Q55" i="3"/>
  <c r="S55" i="3"/>
  <c r="S52" i="3"/>
  <c r="Q206" i="4"/>
  <c r="N207" i="4" s="1"/>
  <c r="O52" i="3"/>
  <c r="O55" i="3"/>
  <c r="L28" i="5"/>
  <c r="L29" i="5"/>
  <c r="I49" i="5"/>
  <c r="I203" i="4"/>
  <c r="H203" i="4"/>
  <c r="D204" i="4" s="1"/>
  <c r="D49" i="5"/>
  <c r="P71" i="5" l="1"/>
  <c r="P78" i="5" s="1"/>
  <c r="P46" i="5"/>
  <c r="P47" i="5" s="1"/>
  <c r="L71" i="5"/>
  <c r="L78" i="5" s="1"/>
  <c r="L46" i="5"/>
  <c r="L47" i="5" s="1"/>
  <c r="Q22" i="7"/>
  <c r="R57" i="3"/>
  <c r="O46" i="5"/>
  <c r="O47" i="5" s="1"/>
  <c r="O71" i="5"/>
  <c r="O78" i="5" s="1"/>
  <c r="S22" i="7"/>
  <c r="T57" i="3"/>
  <c r="F204" i="4"/>
  <c r="E204" i="4" s="1"/>
  <c r="H204" i="4" s="1"/>
  <c r="D205" i="4" s="1"/>
  <c r="D46" i="5"/>
  <c r="D47" i="5" s="1"/>
  <c r="D71" i="5"/>
  <c r="Q71" i="5"/>
  <c r="Q78" i="5" s="1"/>
  <c r="Q46" i="5"/>
  <c r="Q47" i="5" s="1"/>
  <c r="T22" i="7"/>
  <c r="U57" i="3"/>
  <c r="N46" i="5"/>
  <c r="N47" i="5" s="1"/>
  <c r="N71" i="5"/>
  <c r="N78" i="5" s="1"/>
  <c r="G71" i="5"/>
  <c r="G78" i="5" s="1"/>
  <c r="G46" i="5"/>
  <c r="G47" i="5" s="1"/>
  <c r="R71" i="5"/>
  <c r="R78" i="5" s="1"/>
  <c r="R46" i="5"/>
  <c r="R47" i="5" s="1"/>
  <c r="O22" i="7"/>
  <c r="P57" i="3"/>
  <c r="J22" i="7"/>
  <c r="K57" i="3"/>
  <c r="I22" i="7"/>
  <c r="J57" i="3"/>
  <c r="H71" i="5"/>
  <c r="H78" i="5" s="1"/>
  <c r="H46" i="5"/>
  <c r="H47" i="5" s="1"/>
  <c r="F46" i="5"/>
  <c r="F47" i="5" s="1"/>
  <c r="F71" i="5"/>
  <c r="N22" i="7"/>
  <c r="O57" i="3"/>
  <c r="L22" i="7"/>
  <c r="M57" i="3"/>
  <c r="K71" i="5"/>
  <c r="K78" i="5" s="1"/>
  <c r="K46" i="5"/>
  <c r="K47" i="5" s="1"/>
  <c r="P207" i="4"/>
  <c r="O207" i="4"/>
  <c r="J71" i="5"/>
  <c r="J78" i="5" s="1"/>
  <c r="J46" i="5"/>
  <c r="J47" i="5" s="1"/>
  <c r="M22" i="7"/>
  <c r="N57" i="3"/>
  <c r="R22" i="7"/>
  <c r="S57" i="3"/>
  <c r="I71" i="5"/>
  <c r="I78" i="5" s="1"/>
  <c r="I46" i="5"/>
  <c r="I47" i="5" s="1"/>
  <c r="F22" i="7"/>
  <c r="G57" i="3"/>
  <c r="C42" i="3"/>
  <c r="C68" i="3" s="1"/>
  <c r="F69" i="3" s="1"/>
  <c r="K22" i="7"/>
  <c r="L57" i="3"/>
  <c r="M71" i="5"/>
  <c r="M78" i="5" s="1"/>
  <c r="M46" i="5"/>
  <c r="M47" i="5" s="1"/>
  <c r="P22" i="7"/>
  <c r="Q57" i="3"/>
  <c r="H22" i="7"/>
  <c r="I57" i="3"/>
  <c r="M102" i="3" l="1"/>
  <c r="AC80" i="3"/>
  <c r="F102" i="3"/>
  <c r="T91" i="3"/>
  <c r="T80" i="3"/>
  <c r="AC69" i="3"/>
  <c r="M91" i="3"/>
  <c r="M80" i="3"/>
  <c r="F91" i="3"/>
  <c r="F80" i="3"/>
  <c r="T69" i="3"/>
  <c r="M69" i="3"/>
  <c r="I204" i="4"/>
  <c r="F205" i="4"/>
  <c r="E205" i="4" s="1"/>
  <c r="I205" i="4" s="1"/>
  <c r="R207" i="4"/>
  <c r="Q207" i="4"/>
  <c r="N208" i="4" s="1"/>
  <c r="H205" i="4" l="1"/>
  <c r="D206" i="4" s="1"/>
  <c r="F206" i="4" s="1"/>
  <c r="P208" i="4"/>
  <c r="O208" i="4"/>
  <c r="R208" i="4" s="1"/>
  <c r="Q208" i="4" l="1"/>
  <c r="N209" i="4" s="1"/>
  <c r="E206" i="4"/>
  <c r="I206" i="4" l="1"/>
  <c r="H206" i="4"/>
  <c r="D207" i="4" s="1"/>
  <c r="P209" i="4"/>
  <c r="O209" i="4"/>
  <c r="R209" i="4" s="1"/>
  <c r="F207" i="4" l="1"/>
  <c r="E207" i="4" s="1"/>
  <c r="Q209" i="4"/>
  <c r="N210" i="4" s="1"/>
  <c r="P210" i="4" l="1"/>
  <c r="O210" i="4"/>
  <c r="R210" i="4" s="1"/>
  <c r="I207" i="4"/>
  <c r="H207" i="4"/>
  <c r="D208" i="4" s="1"/>
  <c r="F208" i="4" l="1"/>
  <c r="E208" i="4" s="1"/>
  <c r="I208" i="4" s="1"/>
  <c r="Q210" i="4"/>
  <c r="N211" i="4" s="1"/>
  <c r="P211" i="4" l="1"/>
  <c r="O211" i="4"/>
  <c r="R211" i="4" s="1"/>
  <c r="H208" i="4"/>
  <c r="D209" i="4" s="1"/>
  <c r="F209" i="4" l="1"/>
  <c r="E209" i="4" s="1"/>
  <c r="Q211" i="4"/>
  <c r="N212" i="4" s="1"/>
  <c r="I209" i="4" l="1"/>
  <c r="P212" i="4"/>
  <c r="O212" i="4"/>
  <c r="R212" i="4" s="1"/>
  <c r="H209" i="4"/>
  <c r="D210" i="4" s="1"/>
  <c r="F210" i="4" l="1"/>
  <c r="E210" i="4" s="1"/>
  <c r="Q212" i="4"/>
  <c r="N213" i="4" s="1"/>
  <c r="P213" i="4" l="1"/>
  <c r="O213" i="4"/>
  <c r="I210" i="4"/>
  <c r="H210" i="4"/>
  <c r="D211" i="4" s="1"/>
  <c r="F211" i="4" l="1"/>
  <c r="E211" i="4"/>
  <c r="R213" i="4"/>
  <c r="Q213" i="4"/>
  <c r="N214" i="4" s="1"/>
  <c r="P214" i="4" l="1"/>
  <c r="O214" i="4" s="1"/>
  <c r="I211" i="4"/>
  <c r="H211" i="4"/>
  <c r="D212" i="4" s="1"/>
  <c r="R214" i="4" l="1"/>
  <c r="Q214" i="4"/>
  <c r="N215" i="4" s="1"/>
  <c r="F212" i="4"/>
  <c r="E212" i="4"/>
  <c r="I212" i="4" l="1"/>
  <c r="H212" i="4"/>
  <c r="D213" i="4" s="1"/>
  <c r="P215" i="4"/>
  <c r="O215" i="4"/>
  <c r="Q215" i="4" s="1"/>
  <c r="N216" i="4" s="1"/>
  <c r="P216" i="4" l="1"/>
  <c r="O216" i="4"/>
  <c r="R216" i="4" s="1"/>
  <c r="R215" i="4"/>
  <c r="F213" i="4"/>
  <c r="E213" i="4"/>
  <c r="I213" i="4" s="1"/>
  <c r="H213" i="4" l="1"/>
  <c r="D214" i="4" s="1"/>
  <c r="Q216" i="4"/>
  <c r="N217" i="4" s="1"/>
  <c r="P217" i="4" l="1"/>
  <c r="O217" i="4"/>
  <c r="F214" i="4"/>
  <c r="E214" i="4" s="1"/>
  <c r="I214" i="4" s="1"/>
  <c r="H214" i="4" l="1"/>
  <c r="D215" i="4" s="1"/>
  <c r="R217" i="4"/>
  <c r="Q217" i="4"/>
  <c r="N218" i="4" s="1"/>
  <c r="P218" i="4" l="1"/>
  <c r="O218" i="4"/>
  <c r="R218" i="4" s="1"/>
  <c r="F215" i="4"/>
  <c r="E215" i="4" s="1"/>
  <c r="I215" i="4" s="1"/>
  <c r="H215" i="4" l="1"/>
  <c r="D216" i="4" s="1"/>
  <c r="Q218" i="4"/>
  <c r="N219" i="4" s="1"/>
  <c r="P219" i="4" l="1"/>
  <c r="O219" i="4"/>
  <c r="R219" i="4" s="1"/>
  <c r="F216" i="4"/>
  <c r="E216" i="4" s="1"/>
  <c r="I216" i="4" s="1"/>
  <c r="H216" i="4" l="1"/>
  <c r="D217" i="4" s="1"/>
  <c r="Q219" i="4"/>
  <c r="N220" i="4" s="1"/>
  <c r="P220" i="4" l="1"/>
  <c r="O220" i="4"/>
  <c r="R220" i="4" s="1"/>
  <c r="F217" i="4"/>
  <c r="E217" i="4" s="1"/>
  <c r="I217" i="4" l="1"/>
  <c r="H217" i="4"/>
  <c r="D218" i="4" s="1"/>
  <c r="Q220" i="4"/>
  <c r="N221" i="4" s="1"/>
  <c r="P221" i="4" l="1"/>
  <c r="O221" i="4"/>
  <c r="R221" i="4" s="1"/>
  <c r="F218" i="4"/>
  <c r="E218" i="4" s="1"/>
  <c r="I218" i="4" s="1"/>
  <c r="H218" i="4" l="1"/>
  <c r="D219" i="4" s="1"/>
  <c r="Q221" i="4"/>
  <c r="N222" i="4" s="1"/>
  <c r="P222" i="4" l="1"/>
  <c r="O222" i="4"/>
  <c r="R222" i="4" s="1"/>
  <c r="F219" i="4"/>
  <c r="E219" i="4" s="1"/>
  <c r="I219" i="4" l="1"/>
  <c r="H219" i="4"/>
  <c r="D220" i="4" s="1"/>
  <c r="Q222" i="4"/>
  <c r="N223" i="4" s="1"/>
  <c r="P223" i="4" l="1"/>
  <c r="O223" i="4"/>
  <c r="R223" i="4" s="1"/>
  <c r="F220" i="4"/>
  <c r="E220" i="4" s="1"/>
  <c r="I220" i="4" s="1"/>
  <c r="H220" i="4" l="1"/>
  <c r="D221" i="4" s="1"/>
  <c r="Q223" i="4"/>
  <c r="N224" i="4" s="1"/>
  <c r="P224" i="4" l="1"/>
  <c r="O224" i="4"/>
  <c r="R224" i="4" s="1"/>
  <c r="F221" i="4"/>
  <c r="E221" i="4"/>
  <c r="H221" i="4" s="1"/>
  <c r="D222" i="4" s="1"/>
  <c r="F222" i="4" l="1"/>
  <c r="E222" i="4" s="1"/>
  <c r="I222" i="4" s="1"/>
  <c r="I221" i="4"/>
  <c r="Q224" i="4"/>
  <c r="N225" i="4" s="1"/>
  <c r="P225" i="4" l="1"/>
  <c r="O225" i="4"/>
  <c r="H222" i="4"/>
  <c r="D223" i="4" s="1"/>
  <c r="F223" i="4" l="1"/>
  <c r="E223" i="4" s="1"/>
  <c r="R225" i="4"/>
  <c r="Q225" i="4"/>
  <c r="N226" i="4" s="1"/>
  <c r="I223" i="4" l="1"/>
  <c r="H223" i="4"/>
  <c r="D224" i="4" s="1"/>
  <c r="P226" i="4"/>
  <c r="O226" i="4" l="1"/>
  <c r="F224" i="4"/>
  <c r="E224" i="4" l="1"/>
  <c r="R226" i="4"/>
  <c r="Q226" i="4"/>
  <c r="N227" i="4" s="1"/>
  <c r="P227" i="4" l="1"/>
  <c r="O227" i="4"/>
  <c r="I224" i="4"/>
  <c r="H224" i="4"/>
  <c r="D225" i="4" s="1"/>
  <c r="F225" i="4" l="1"/>
  <c r="E225" i="4" s="1"/>
  <c r="R227" i="4"/>
  <c r="Q227" i="4"/>
  <c r="N228" i="4" s="1"/>
  <c r="P228" i="4" l="1"/>
  <c r="O228" i="4"/>
  <c r="I225" i="4"/>
  <c r="H225" i="4"/>
  <c r="D226" i="4" s="1"/>
  <c r="F226" i="4" l="1"/>
  <c r="E226" i="4" s="1"/>
  <c r="I226" i="4" s="1"/>
  <c r="R228" i="4"/>
  <c r="Q228" i="4"/>
  <c r="N229" i="4" s="1"/>
  <c r="P229" i="4" l="1"/>
  <c r="O229" i="4"/>
  <c r="R229" i="4" s="1"/>
  <c r="H226" i="4"/>
  <c r="D227" i="4" s="1"/>
  <c r="F227" i="4" l="1"/>
  <c r="E227" i="4"/>
  <c r="I227" i="4" s="1"/>
  <c r="Q229" i="4"/>
  <c r="N230" i="4" s="1"/>
  <c r="P230" i="4" l="1"/>
  <c r="O230" i="4"/>
  <c r="R230" i="4" s="1"/>
  <c r="H227" i="4"/>
  <c r="D228" i="4" s="1"/>
  <c r="F228" i="4" l="1"/>
  <c r="E228" i="4" s="1"/>
  <c r="I228" i="4" s="1"/>
  <c r="Q230" i="4"/>
  <c r="N231" i="4" s="1"/>
  <c r="P231" i="4" l="1"/>
  <c r="O231" i="4"/>
  <c r="R231" i="4" s="1"/>
  <c r="H228" i="4"/>
  <c r="D229" i="4" s="1"/>
  <c r="F229" i="4" l="1"/>
  <c r="E229" i="4" s="1"/>
  <c r="I229" i="4" s="1"/>
  <c r="Q231" i="4"/>
  <c r="N232" i="4" s="1"/>
  <c r="P232" i="4" l="1"/>
  <c r="O232" i="4"/>
  <c r="R232" i="4" s="1"/>
  <c r="H229" i="4"/>
  <c r="D230" i="4" s="1"/>
  <c r="F230" i="4" l="1"/>
  <c r="E230" i="4" s="1"/>
  <c r="I230" i="4" s="1"/>
  <c r="Q232" i="4"/>
  <c r="N233" i="4" s="1"/>
  <c r="P233" i="4" l="1"/>
  <c r="O233" i="4"/>
  <c r="R233" i="4" s="1"/>
  <c r="H230" i="4"/>
  <c r="D231" i="4" s="1"/>
  <c r="F231" i="4" l="1"/>
  <c r="E231" i="4"/>
  <c r="I231" i="4" s="1"/>
  <c r="Q233" i="4"/>
  <c r="N234" i="4" s="1"/>
  <c r="P234" i="4" l="1"/>
  <c r="O234" i="4"/>
  <c r="R234" i="4" s="1"/>
  <c r="H231" i="4"/>
  <c r="D232" i="4" s="1"/>
  <c r="F232" i="4" l="1"/>
  <c r="E232" i="4"/>
  <c r="I232" i="4" s="1"/>
  <c r="Q234" i="4"/>
  <c r="N235" i="4" s="1"/>
  <c r="P235" i="4" l="1"/>
  <c r="O235" i="4"/>
  <c r="R235" i="4" s="1"/>
  <c r="H232" i="4"/>
  <c r="D233" i="4" s="1"/>
  <c r="F233" i="4" l="1"/>
  <c r="E233" i="4" s="1"/>
  <c r="Q235" i="4"/>
  <c r="N236" i="4" s="1"/>
  <c r="P236" i="4" l="1"/>
  <c r="O236" i="4"/>
  <c r="R236" i="4" s="1"/>
  <c r="I233" i="4"/>
  <c r="H233" i="4"/>
  <c r="D234" i="4" s="1"/>
  <c r="F234" i="4" l="1"/>
  <c r="E234" i="4"/>
  <c r="Q236" i="4"/>
  <c r="N237" i="4" s="1"/>
  <c r="I234" i="4" l="1"/>
  <c r="P237" i="4"/>
  <c r="O237" i="4"/>
  <c r="H234" i="4"/>
  <c r="D235" i="4" s="1"/>
  <c r="F235" i="4" l="1"/>
  <c r="E235" i="4" s="1"/>
  <c r="R237" i="4"/>
  <c r="Q237" i="4"/>
  <c r="N238" i="4" s="1"/>
  <c r="P238" i="4" l="1"/>
  <c r="O238" i="4"/>
  <c r="I235" i="4"/>
  <c r="H235" i="4"/>
  <c r="D236" i="4" s="1"/>
  <c r="F236" i="4" l="1"/>
  <c r="E236" i="4"/>
  <c r="H236" i="4" s="1"/>
  <c r="D237" i="4" s="1"/>
  <c r="R238" i="4"/>
  <c r="Q238" i="4"/>
  <c r="N239" i="4" s="1"/>
  <c r="F237" i="4" l="1"/>
  <c r="E237" i="4" s="1"/>
  <c r="P239" i="4"/>
  <c r="O239" i="4"/>
  <c r="I236" i="4"/>
  <c r="I237" i="4" l="1"/>
  <c r="H237" i="4"/>
  <c r="D238" i="4" s="1"/>
  <c r="R239" i="4"/>
  <c r="Q239" i="4"/>
  <c r="N240" i="4" s="1"/>
  <c r="P240" i="4" l="1"/>
  <c r="O240" i="4"/>
  <c r="F238" i="4"/>
  <c r="E238" i="4"/>
  <c r="I238" i="4" s="1"/>
  <c r="H238" i="4" l="1"/>
  <c r="D239" i="4" s="1"/>
  <c r="R240" i="4"/>
  <c r="Q240" i="4"/>
  <c r="N241" i="4" s="1"/>
  <c r="P241" i="4" l="1"/>
  <c r="O241" i="4"/>
  <c r="R241" i="4" s="1"/>
  <c r="F239" i="4"/>
  <c r="E239" i="4" s="1"/>
  <c r="I239" i="4" s="1"/>
  <c r="H239" i="4" l="1"/>
  <c r="D240" i="4" s="1"/>
  <c r="Q241" i="4"/>
  <c r="N242" i="4" s="1"/>
  <c r="P242" i="4" l="1"/>
  <c r="O242" i="4"/>
  <c r="R242" i="4" s="1"/>
  <c r="F240" i="4"/>
  <c r="E240" i="4"/>
  <c r="I240" i="4" s="1"/>
  <c r="H240" i="4" l="1"/>
  <c r="D241" i="4" s="1"/>
  <c r="Q242" i="4"/>
  <c r="N243" i="4" s="1"/>
  <c r="P243" i="4" l="1"/>
  <c r="O243" i="4"/>
  <c r="R243" i="4" s="1"/>
  <c r="F241" i="4"/>
  <c r="E241" i="4"/>
  <c r="I241" i="4" s="1"/>
  <c r="H241" i="4" l="1"/>
  <c r="D242" i="4" s="1"/>
  <c r="Q243" i="4"/>
  <c r="N244" i="4" s="1"/>
  <c r="P244" i="4" l="1"/>
  <c r="O244" i="4"/>
  <c r="R244" i="4" s="1"/>
  <c r="F242" i="4"/>
  <c r="E242" i="4"/>
  <c r="I242" i="4" s="1"/>
  <c r="H242" i="4" l="1"/>
  <c r="D243" i="4" s="1"/>
  <c r="Q244" i="4"/>
  <c r="N245" i="4" s="1"/>
  <c r="P245" i="4" l="1"/>
  <c r="O245" i="4"/>
  <c r="R245" i="4" s="1"/>
  <c r="F243" i="4"/>
  <c r="E243" i="4" s="1"/>
  <c r="I243" i="4" s="1"/>
  <c r="H243" i="4" l="1"/>
  <c r="D244" i="4" s="1"/>
  <c r="Q245" i="4"/>
  <c r="N246" i="4" s="1"/>
  <c r="P246" i="4" l="1"/>
  <c r="O246" i="4"/>
  <c r="R246" i="4" s="1"/>
  <c r="F244" i="4"/>
  <c r="E244" i="4"/>
  <c r="I244" i="4" s="1"/>
  <c r="H244" i="4" l="1"/>
  <c r="D245" i="4" s="1"/>
  <c r="Q246" i="4"/>
  <c r="N247" i="4" s="1"/>
  <c r="F245" i="4" l="1"/>
  <c r="E245" i="4" s="1"/>
  <c r="P247" i="4"/>
  <c r="O247" i="4"/>
  <c r="R247" i="4" s="1"/>
  <c r="Q247" i="4" l="1"/>
  <c r="N248" i="4" s="1"/>
  <c r="I245" i="4"/>
  <c r="H245" i="4"/>
  <c r="D246" i="4" s="1"/>
  <c r="F246" i="4" l="1"/>
  <c r="E246" i="4" s="1"/>
  <c r="P248" i="4"/>
  <c r="O248" i="4"/>
  <c r="R248" i="4" s="1"/>
  <c r="Q248" i="4" l="1"/>
  <c r="N249" i="4" s="1"/>
  <c r="I246" i="4"/>
  <c r="H246" i="4"/>
  <c r="D247" i="4" s="1"/>
  <c r="F247" i="4" l="1"/>
  <c r="E247" i="4"/>
  <c r="P249" i="4"/>
  <c r="O249" i="4"/>
  <c r="R249" i="4" l="1"/>
  <c r="Q249" i="4"/>
  <c r="N250" i="4" s="1"/>
  <c r="I247" i="4"/>
  <c r="H247" i="4"/>
  <c r="D248" i="4" s="1"/>
  <c r="P250" i="4" l="1"/>
  <c r="O250" i="4"/>
  <c r="F248" i="4"/>
  <c r="E248" i="4"/>
  <c r="H248" i="4" s="1"/>
  <c r="D249" i="4" s="1"/>
  <c r="F249" i="4" l="1"/>
  <c r="E249" i="4" s="1"/>
  <c r="I249" i="4" s="1"/>
  <c r="I248" i="4"/>
  <c r="R250" i="4"/>
  <c r="Q250" i="4"/>
  <c r="N251" i="4" s="1"/>
  <c r="P251" i="4" l="1"/>
  <c r="O251" i="4"/>
  <c r="H249" i="4"/>
  <c r="D250" i="4" s="1"/>
  <c r="F250" i="4" l="1"/>
  <c r="E250" i="4" s="1"/>
  <c r="I250" i="4" s="1"/>
  <c r="R251" i="4"/>
  <c r="Q251" i="4"/>
  <c r="N252" i="4" s="1"/>
  <c r="P252" i="4" l="1"/>
  <c r="O252" i="4"/>
  <c r="Q252" i="4" s="1"/>
  <c r="N253" i="4" s="1"/>
  <c r="H250" i="4"/>
  <c r="D251" i="4" s="1"/>
  <c r="P253" i="4" l="1"/>
  <c r="O253" i="4"/>
  <c r="R253" i="4" s="1"/>
  <c r="F251" i="4"/>
  <c r="E251" i="4" s="1"/>
  <c r="R252" i="4"/>
  <c r="I251" i="4" l="1"/>
  <c r="H251" i="4"/>
  <c r="D252" i="4" s="1"/>
  <c r="Q253" i="4"/>
  <c r="N254" i="4" s="1"/>
  <c r="P254" i="4" l="1"/>
  <c r="O254" i="4"/>
  <c r="R254" i="4" s="1"/>
  <c r="F252" i="4"/>
  <c r="E252" i="4" s="1"/>
  <c r="I252" i="4" l="1"/>
  <c r="H252" i="4"/>
  <c r="D253" i="4" s="1"/>
  <c r="Q254" i="4"/>
  <c r="N255" i="4" s="1"/>
  <c r="P255" i="4" l="1"/>
  <c r="O255" i="4"/>
  <c r="R255" i="4" s="1"/>
  <c r="F253" i="4"/>
  <c r="E253" i="4"/>
  <c r="I253" i="4" s="1"/>
  <c r="H253" i="4" l="1"/>
  <c r="D254" i="4" s="1"/>
  <c r="Q255" i="4"/>
  <c r="N256" i="4" s="1"/>
  <c r="P256" i="4" l="1"/>
  <c r="O256" i="4"/>
  <c r="R256" i="4" s="1"/>
  <c r="F254" i="4"/>
  <c r="E254" i="4"/>
  <c r="I254" i="4" s="1"/>
  <c r="H254" i="4" l="1"/>
  <c r="D255" i="4" s="1"/>
  <c r="Q256" i="4"/>
  <c r="N257" i="4" s="1"/>
  <c r="P257" i="4" l="1"/>
  <c r="O257" i="4"/>
  <c r="R257" i="4" s="1"/>
  <c r="F255" i="4"/>
  <c r="E255" i="4" s="1"/>
  <c r="I255" i="4" l="1"/>
  <c r="H255" i="4"/>
  <c r="D256" i="4" s="1"/>
  <c r="Q257" i="4"/>
  <c r="N258" i="4" s="1"/>
  <c r="P258" i="4" l="1"/>
  <c r="O258" i="4"/>
  <c r="R258" i="4" s="1"/>
  <c r="F256" i="4"/>
  <c r="E256" i="4" s="1"/>
  <c r="I256" i="4" s="1"/>
  <c r="H256" i="4" l="1"/>
  <c r="D257" i="4" s="1"/>
  <c r="Q258" i="4"/>
  <c r="N259" i="4" s="1"/>
  <c r="P259" i="4" l="1"/>
  <c r="O259" i="4"/>
  <c r="R259" i="4" s="1"/>
  <c r="F257" i="4"/>
  <c r="E257" i="4"/>
  <c r="I257" i="4" l="1"/>
  <c r="H257" i="4"/>
  <c r="D258" i="4" s="1"/>
  <c r="Q259" i="4"/>
  <c r="N260" i="4" s="1"/>
  <c r="P260" i="4" l="1"/>
  <c r="Q260" i="4"/>
  <c r="N261" i="4" s="1"/>
  <c r="O260" i="4"/>
  <c r="R260" i="4" s="1"/>
  <c r="F258" i="4"/>
  <c r="P261" i="4" l="1"/>
  <c r="O261" i="4"/>
  <c r="E258" i="4"/>
  <c r="I258" i="4" l="1"/>
  <c r="H258" i="4"/>
  <c r="D259" i="4" s="1"/>
  <c r="R261" i="4"/>
  <c r="Q261" i="4"/>
  <c r="N262" i="4" s="1"/>
  <c r="P262" i="4" l="1"/>
  <c r="O262" i="4"/>
  <c r="F259" i="4"/>
  <c r="E259" i="4" s="1"/>
  <c r="I259" i="4" l="1"/>
  <c r="H259" i="4"/>
  <c r="D260" i="4" s="1"/>
  <c r="R262" i="4"/>
  <c r="Q262" i="4"/>
  <c r="N263" i="4" s="1"/>
  <c r="F260" i="4" l="1"/>
  <c r="E260" i="4" s="1"/>
  <c r="P263" i="4"/>
  <c r="O263" i="4"/>
  <c r="R263" i="4" l="1"/>
  <c r="Q263" i="4"/>
  <c r="N264" i="4" s="1"/>
  <c r="I260" i="4"/>
  <c r="H260" i="4"/>
  <c r="D261" i="4" s="1"/>
  <c r="F261" i="4" l="1"/>
  <c r="E261" i="4" s="1"/>
  <c r="I261" i="4" s="1"/>
  <c r="P264" i="4"/>
  <c r="O264" i="4"/>
  <c r="R264" i="4" l="1"/>
  <c r="Q264" i="4"/>
  <c r="N265" i="4" s="1"/>
  <c r="H261" i="4"/>
  <c r="D262" i="4" s="1"/>
  <c r="F262" i="4" l="1"/>
  <c r="E262" i="4"/>
  <c r="I262" i="4" s="1"/>
  <c r="P265" i="4"/>
  <c r="O265" i="4" s="1"/>
  <c r="R265" i="4" l="1"/>
  <c r="Q265" i="4"/>
  <c r="N266" i="4" s="1"/>
  <c r="H262" i="4"/>
  <c r="D263" i="4" s="1"/>
  <c r="F263" i="4" l="1"/>
  <c r="E263" i="4" s="1"/>
  <c r="I263" i="4" s="1"/>
  <c r="P266" i="4"/>
  <c r="O266" i="4"/>
  <c r="R266" i="4" s="1"/>
  <c r="Q266" i="4" l="1"/>
  <c r="N267" i="4" s="1"/>
  <c r="H263" i="4"/>
  <c r="D264" i="4" s="1"/>
  <c r="F264" i="4" l="1"/>
  <c r="E264" i="4" s="1"/>
  <c r="I264" i="4" s="1"/>
  <c r="P267" i="4"/>
  <c r="O267" i="4"/>
  <c r="R267" i="4" s="1"/>
  <c r="Q267" i="4" l="1"/>
  <c r="N268" i="4" s="1"/>
  <c r="H264" i="4"/>
  <c r="D265" i="4" s="1"/>
  <c r="F265" i="4" l="1"/>
  <c r="E265" i="4" s="1"/>
  <c r="I265" i="4" s="1"/>
  <c r="P268" i="4"/>
  <c r="O268" i="4"/>
  <c r="R268" i="4" s="1"/>
  <c r="Q268" i="4" l="1"/>
  <c r="N269" i="4" s="1"/>
  <c r="H265" i="4"/>
  <c r="D266" i="4" s="1"/>
  <c r="F266" i="4" l="1"/>
  <c r="E266" i="4"/>
  <c r="I266" i="4" s="1"/>
  <c r="P269" i="4"/>
  <c r="O269" i="4" s="1"/>
  <c r="R269" i="4" l="1"/>
  <c r="Q269" i="4"/>
  <c r="N270" i="4" s="1"/>
  <c r="H266" i="4"/>
  <c r="D267" i="4" s="1"/>
  <c r="F267" i="4" l="1"/>
  <c r="E267" i="4"/>
  <c r="I267" i="4" s="1"/>
  <c r="P270" i="4"/>
  <c r="O270" i="4"/>
  <c r="R270" i="4" s="1"/>
  <c r="Q270" i="4" l="1"/>
  <c r="N271" i="4" s="1"/>
  <c r="H267" i="4"/>
  <c r="D268" i="4" s="1"/>
  <c r="F268" i="4" l="1"/>
  <c r="E268" i="4" s="1"/>
  <c r="I268" i="4" s="1"/>
  <c r="P271" i="4"/>
  <c r="O271" i="4"/>
  <c r="R271" i="4" s="1"/>
  <c r="Q271" i="4" l="1"/>
  <c r="N272" i="4" s="1"/>
  <c r="H268" i="4"/>
  <c r="D269" i="4" s="1"/>
  <c r="F269" i="4" l="1"/>
  <c r="E269" i="4"/>
  <c r="H269" i="4" s="1"/>
  <c r="D270" i="4" s="1"/>
  <c r="P272" i="4"/>
  <c r="O272" i="4" s="1"/>
  <c r="R272" i="4" l="1"/>
  <c r="Q272" i="4"/>
  <c r="N273" i="4" s="1"/>
  <c r="F270" i="4"/>
  <c r="E270" i="4"/>
  <c r="I270" i="4" s="1"/>
  <c r="I269" i="4"/>
  <c r="H270" i="4" l="1"/>
  <c r="D271" i="4" s="1"/>
  <c r="P273" i="4"/>
  <c r="O273" i="4"/>
  <c r="R273" i="4" l="1"/>
  <c r="Q273" i="4"/>
  <c r="N274" i="4" s="1"/>
  <c r="F271" i="4"/>
  <c r="E271" i="4"/>
  <c r="I271" i="4" l="1"/>
  <c r="H271" i="4"/>
  <c r="D272" i="4" s="1"/>
  <c r="P274" i="4"/>
  <c r="O274" i="4"/>
  <c r="R274" i="4" l="1"/>
  <c r="Q274" i="4"/>
  <c r="N275" i="4" s="1"/>
  <c r="F272" i="4"/>
  <c r="E272" i="4" s="1"/>
  <c r="H272" i="4" s="1"/>
  <c r="D273" i="4" s="1"/>
  <c r="F273" i="4" l="1"/>
  <c r="E273" i="4" s="1"/>
  <c r="I273" i="4" s="1"/>
  <c r="I272" i="4"/>
  <c r="Q275" i="4"/>
  <c r="N276" i="4" s="1"/>
  <c r="P275" i="4"/>
  <c r="O275" i="4"/>
  <c r="P276" i="4" l="1"/>
  <c r="O276" i="4"/>
  <c r="R276" i="4" s="1"/>
  <c r="R275" i="4"/>
  <c r="H273" i="4"/>
  <c r="D274" i="4" s="1"/>
  <c r="F274" i="4" l="1"/>
  <c r="E274" i="4" s="1"/>
  <c r="Q276" i="4"/>
  <c r="N277" i="4" s="1"/>
  <c r="I274" i="4" l="1"/>
  <c r="H274" i="4"/>
  <c r="D275" i="4" s="1"/>
  <c r="P277" i="4"/>
  <c r="O277" i="4"/>
  <c r="R277" i="4" l="1"/>
  <c r="Q277" i="4"/>
  <c r="N278" i="4" s="1"/>
  <c r="F275" i="4"/>
  <c r="E275" i="4" s="1"/>
  <c r="I275" i="4" s="1"/>
  <c r="H275" i="4" l="1"/>
  <c r="D276" i="4" s="1"/>
  <c r="P278" i="4"/>
  <c r="O278" i="4"/>
  <c r="R278" i="4" s="1"/>
  <c r="F276" i="4" l="1"/>
  <c r="E276" i="4" s="1"/>
  <c r="Q278" i="4"/>
  <c r="N279" i="4" s="1"/>
  <c r="I276" i="4" l="1"/>
  <c r="H276" i="4"/>
  <c r="D277" i="4" s="1"/>
  <c r="F277" i="4" s="1"/>
  <c r="E277" i="4" s="1"/>
  <c r="I277" i="4" s="1"/>
  <c r="P279" i="4"/>
  <c r="O279" i="4"/>
  <c r="R279" i="4" s="1"/>
  <c r="Q279" i="4" l="1"/>
  <c r="N280" i="4" s="1"/>
  <c r="H277" i="4"/>
  <c r="D278" i="4" s="1"/>
  <c r="F278" i="4" l="1"/>
  <c r="E278" i="4" s="1"/>
  <c r="I278" i="4" s="1"/>
  <c r="P280" i="4"/>
  <c r="O280" i="4" s="1"/>
  <c r="R280" i="4" l="1"/>
  <c r="Q280" i="4"/>
  <c r="N281" i="4" s="1"/>
  <c r="H278" i="4"/>
  <c r="D279" i="4" s="1"/>
  <c r="F279" i="4" l="1"/>
  <c r="E279" i="4" s="1"/>
  <c r="P281" i="4"/>
  <c r="O281" i="4"/>
  <c r="R281" i="4" s="1"/>
  <c r="I279" i="4" l="1"/>
  <c r="H279" i="4"/>
  <c r="D280" i="4" s="1"/>
  <c r="Q281" i="4"/>
  <c r="N282" i="4" s="1"/>
  <c r="P282" i="4" l="1"/>
  <c r="O282" i="4"/>
  <c r="R282" i="4" s="1"/>
  <c r="F280" i="4"/>
  <c r="E280" i="4"/>
  <c r="I280" i="4" s="1"/>
  <c r="Q282" i="4" l="1"/>
  <c r="N283" i="4" s="1"/>
  <c r="H280" i="4"/>
  <c r="D281" i="4" s="1"/>
  <c r="F281" i="4" l="1"/>
  <c r="E281" i="4" s="1"/>
  <c r="P283" i="4"/>
  <c r="O283" i="4"/>
  <c r="R283" i="4" s="1"/>
  <c r="I281" i="4" l="1"/>
  <c r="H281" i="4"/>
  <c r="D282" i="4" s="1"/>
  <c r="Q283" i="4"/>
  <c r="N284" i="4" s="1"/>
  <c r="P284" i="4" l="1"/>
  <c r="O284" i="4"/>
  <c r="R284" i="4" s="1"/>
  <c r="F282" i="4"/>
  <c r="E282" i="4"/>
  <c r="I282" i="4" l="1"/>
  <c r="H282" i="4"/>
  <c r="D283" i="4" s="1"/>
  <c r="Q284" i="4"/>
  <c r="N285" i="4" s="1"/>
  <c r="P285" i="4" l="1"/>
  <c r="O285" i="4"/>
  <c r="F283" i="4"/>
  <c r="E283" i="4" s="1"/>
  <c r="R285" i="4" l="1"/>
  <c r="I283" i="4"/>
  <c r="H283" i="4"/>
  <c r="D284" i="4" s="1"/>
  <c r="Q285" i="4"/>
  <c r="N286" i="4" s="1"/>
  <c r="P286" i="4" l="1"/>
  <c r="O286" i="4"/>
  <c r="F284" i="4"/>
  <c r="E284" i="4"/>
  <c r="I284" i="4" l="1"/>
  <c r="H284" i="4"/>
  <c r="D285" i="4" s="1"/>
  <c r="R286" i="4"/>
  <c r="Q286" i="4"/>
  <c r="N287" i="4" s="1"/>
  <c r="F285" i="4" l="1"/>
  <c r="E285" i="4" s="1"/>
  <c r="I285" i="4" s="1"/>
  <c r="P287" i="4"/>
  <c r="O287" i="4" s="1"/>
  <c r="R287" i="4" l="1"/>
  <c r="Q287" i="4"/>
  <c r="N288" i="4" s="1"/>
  <c r="H285" i="4"/>
  <c r="D286" i="4" s="1"/>
  <c r="F286" i="4" l="1"/>
  <c r="E286" i="4" s="1"/>
  <c r="I286" i="4" s="1"/>
  <c r="P288" i="4"/>
  <c r="O288" i="4"/>
  <c r="R288" i="4" l="1"/>
  <c r="Q288" i="4"/>
  <c r="N289" i="4" s="1"/>
  <c r="H286" i="4"/>
  <c r="D287" i="4" s="1"/>
  <c r="F287" i="4" l="1"/>
  <c r="E287" i="4" s="1"/>
  <c r="P289" i="4"/>
  <c r="O289" i="4" s="1"/>
  <c r="R289" i="4" l="1"/>
  <c r="Q289" i="4"/>
  <c r="N290" i="4" s="1"/>
  <c r="I287" i="4"/>
  <c r="H287" i="4"/>
  <c r="D288" i="4" s="1"/>
  <c r="F288" i="4" l="1"/>
  <c r="E288" i="4" s="1"/>
  <c r="I288" i="4" s="1"/>
  <c r="P290" i="4"/>
  <c r="O290" i="4" s="1"/>
  <c r="R290" i="4" l="1"/>
  <c r="Q290" i="4"/>
  <c r="N291" i="4" s="1"/>
  <c r="H288" i="4"/>
  <c r="D289" i="4" s="1"/>
  <c r="F289" i="4" l="1"/>
  <c r="E289" i="4" s="1"/>
  <c r="P291" i="4"/>
  <c r="O291" i="4"/>
  <c r="R291" i="4" s="1"/>
  <c r="I289" i="4" l="1"/>
  <c r="H289" i="4"/>
  <c r="D290" i="4" s="1"/>
  <c r="Q291" i="4"/>
  <c r="N292" i="4" s="1"/>
  <c r="F290" i="4" l="1"/>
  <c r="E290" i="4" s="1"/>
  <c r="P292" i="4"/>
  <c r="O292" i="4"/>
  <c r="R292" i="4" s="1"/>
  <c r="I290" i="4" l="1"/>
  <c r="H290" i="4"/>
  <c r="D291" i="4" s="1"/>
  <c r="Q292" i="4"/>
  <c r="N293" i="4" s="1"/>
  <c r="P293" i="4" l="1"/>
  <c r="O293" i="4"/>
  <c r="R293" i="4" s="1"/>
  <c r="F291" i="4"/>
  <c r="E291" i="4"/>
  <c r="I291" i="4" s="1"/>
  <c r="H291" i="4" l="1"/>
  <c r="D292" i="4" s="1"/>
  <c r="Q293" i="4"/>
  <c r="N294" i="4" s="1"/>
  <c r="P294" i="4" l="1"/>
  <c r="O294" i="4"/>
  <c r="R294" i="4" s="1"/>
  <c r="F292" i="4"/>
  <c r="E292" i="4" s="1"/>
  <c r="I292" i="4" s="1"/>
  <c r="H292" i="4" l="1"/>
  <c r="D293" i="4" s="1"/>
  <c r="Q294" i="4"/>
  <c r="N295" i="4" s="1"/>
  <c r="P295" i="4" l="1"/>
  <c r="O295" i="4"/>
  <c r="R295" i="4" s="1"/>
  <c r="F293" i="4"/>
  <c r="E293" i="4"/>
  <c r="I293" i="4" l="1"/>
  <c r="H293" i="4"/>
  <c r="D294" i="4" s="1"/>
  <c r="Q295" i="4"/>
  <c r="N296" i="4" s="1"/>
  <c r="P296" i="4" l="1"/>
  <c r="O296" i="4" s="1"/>
  <c r="F294" i="4"/>
  <c r="E294" i="4"/>
  <c r="R296" i="4" l="1"/>
  <c r="Q296" i="4"/>
  <c r="N297" i="4" s="1"/>
  <c r="I294" i="4"/>
  <c r="H294" i="4"/>
  <c r="D295" i="4" s="1"/>
  <c r="F295" i="4" l="1"/>
  <c r="P297" i="4"/>
  <c r="O297" i="4" l="1"/>
  <c r="E295" i="4"/>
  <c r="I295" i="4" l="1"/>
  <c r="H295" i="4"/>
  <c r="D296" i="4" s="1"/>
  <c r="R297" i="4"/>
  <c r="Q297" i="4"/>
  <c r="N298" i="4" s="1"/>
  <c r="P298" i="4" l="1"/>
  <c r="O298" i="4"/>
  <c r="F296" i="4"/>
  <c r="E296" i="4" s="1"/>
  <c r="R298" i="4" l="1"/>
  <c r="I296" i="4"/>
  <c r="H296" i="4"/>
  <c r="D297" i="4" s="1"/>
  <c r="Q298" i="4"/>
  <c r="N299" i="4" s="1"/>
  <c r="F297" i="4" l="1"/>
  <c r="E297" i="4" s="1"/>
  <c r="I297" i="4" s="1"/>
  <c r="P299" i="4"/>
  <c r="O299" i="4"/>
  <c r="H297" i="4" l="1"/>
  <c r="D298" i="4" s="1"/>
  <c r="R299" i="4"/>
  <c r="Q299" i="4"/>
  <c r="N300" i="4" s="1"/>
  <c r="P300" i="4" l="1"/>
  <c r="O300" i="4" s="1"/>
  <c r="F298" i="4"/>
  <c r="E298" i="4"/>
  <c r="I298" i="4" s="1"/>
  <c r="R300" i="4" l="1"/>
  <c r="Q300" i="4"/>
  <c r="N301" i="4" s="1"/>
  <c r="H298" i="4"/>
  <c r="D299" i="4" s="1"/>
  <c r="F299" i="4" l="1"/>
  <c r="E299" i="4"/>
  <c r="I299" i="4" s="1"/>
  <c r="P301" i="4"/>
  <c r="O301" i="4"/>
  <c r="R301" i="4" s="1"/>
  <c r="Q301" i="4" l="1"/>
  <c r="N302" i="4" s="1"/>
  <c r="H299" i="4"/>
  <c r="D300" i="4" s="1"/>
  <c r="F300" i="4" l="1"/>
  <c r="E300" i="4" s="1"/>
  <c r="I300" i="4" s="1"/>
  <c r="P302" i="4"/>
  <c r="O302" i="4"/>
  <c r="R302" i="4" s="1"/>
  <c r="Q302" i="4" l="1"/>
  <c r="N303" i="4" s="1"/>
  <c r="H300" i="4"/>
  <c r="D301" i="4" s="1"/>
  <c r="F301" i="4" l="1"/>
  <c r="E301" i="4" s="1"/>
  <c r="I301" i="4" s="1"/>
  <c r="P303" i="4"/>
  <c r="O303" i="4"/>
  <c r="R303" i="4" s="1"/>
  <c r="Q303" i="4" l="1"/>
  <c r="N304" i="4" s="1"/>
  <c r="H301" i="4"/>
  <c r="D302" i="4" s="1"/>
  <c r="F302" i="4" l="1"/>
  <c r="E302" i="4" s="1"/>
  <c r="I302" i="4" s="1"/>
  <c r="P304" i="4"/>
  <c r="O304" i="4" s="1"/>
  <c r="R304" i="4" l="1"/>
  <c r="Q304" i="4"/>
  <c r="N305" i="4" s="1"/>
  <c r="H302" i="4"/>
  <c r="D303" i="4" s="1"/>
  <c r="F303" i="4" l="1"/>
  <c r="E303" i="4" s="1"/>
  <c r="I303" i="4" s="1"/>
  <c r="P305" i="4"/>
  <c r="O305" i="4"/>
  <c r="R305" i="4" s="1"/>
  <c r="Q305" i="4" l="1"/>
  <c r="N306" i="4" s="1"/>
  <c r="H303" i="4"/>
  <c r="D304" i="4" s="1"/>
  <c r="F304" i="4" l="1"/>
  <c r="E304" i="4" s="1"/>
  <c r="I304" i="4" s="1"/>
  <c r="P306" i="4"/>
  <c r="O306" i="4"/>
  <c r="R306" i="4" s="1"/>
  <c r="Q306" i="4" l="1"/>
  <c r="N307" i="4" s="1"/>
  <c r="H304" i="4"/>
  <c r="D305" i="4" s="1"/>
  <c r="F305" i="4" l="1"/>
  <c r="E305" i="4" s="1"/>
  <c r="H305" i="4" s="1"/>
  <c r="D306" i="4" s="1"/>
  <c r="P307" i="4"/>
  <c r="O307" i="4"/>
  <c r="R307" i="4" s="1"/>
  <c r="F306" i="4" l="1"/>
  <c r="E306" i="4" s="1"/>
  <c r="I306" i="4" s="1"/>
  <c r="Q307" i="4"/>
  <c r="N308" i="4" s="1"/>
  <c r="I305" i="4"/>
  <c r="P308" i="4" l="1"/>
  <c r="O308" i="4" s="1"/>
  <c r="H306" i="4"/>
  <c r="D307" i="4" s="1"/>
  <c r="R308" i="4" l="1"/>
  <c r="Q308" i="4"/>
  <c r="N309" i="4" s="1"/>
  <c r="F307" i="4"/>
  <c r="E307" i="4" l="1"/>
  <c r="P309" i="4"/>
  <c r="O309" i="4" l="1"/>
  <c r="I307" i="4"/>
  <c r="H307" i="4"/>
  <c r="D308" i="4" s="1"/>
  <c r="F308" i="4" l="1"/>
  <c r="E308" i="4" s="1"/>
  <c r="R309" i="4"/>
  <c r="Q309" i="4"/>
  <c r="N310" i="4" s="1"/>
  <c r="I308" i="4" l="1"/>
  <c r="H308" i="4"/>
  <c r="D309" i="4" s="1"/>
  <c r="P310" i="4"/>
  <c r="O310" i="4"/>
  <c r="Q310" i="4" s="1"/>
  <c r="N311" i="4" s="1"/>
  <c r="P311" i="4" l="1"/>
  <c r="O311" i="4" s="1"/>
  <c r="R310" i="4"/>
  <c r="F309" i="4"/>
  <c r="R311" i="4" l="1"/>
  <c r="Q311" i="4"/>
  <c r="N312" i="4" s="1"/>
  <c r="E309" i="4"/>
  <c r="I309" i="4" l="1"/>
  <c r="H309" i="4"/>
  <c r="D310" i="4" s="1"/>
  <c r="P312" i="4"/>
  <c r="O312" i="4"/>
  <c r="R312" i="4" l="1"/>
  <c r="Q312" i="4"/>
  <c r="N313" i="4" s="1"/>
  <c r="F310" i="4"/>
  <c r="E310" i="4" s="1"/>
  <c r="I310" i="4" s="1"/>
  <c r="H310" i="4" l="1"/>
  <c r="D311" i="4" s="1"/>
  <c r="P313" i="4"/>
  <c r="O313" i="4"/>
  <c r="R313" i="4" s="1"/>
  <c r="Q313" i="4" l="1"/>
  <c r="N314" i="4" s="1"/>
  <c r="F311" i="4"/>
  <c r="E311" i="4"/>
  <c r="I311" i="4" s="1"/>
  <c r="H311" i="4" l="1"/>
  <c r="D312" i="4" s="1"/>
  <c r="P314" i="4"/>
  <c r="O314" i="4"/>
  <c r="R314" i="4" s="1"/>
  <c r="Q314" i="4" l="1"/>
  <c r="N315" i="4" s="1"/>
  <c r="F312" i="4"/>
  <c r="E312" i="4"/>
  <c r="I312" i="4" s="1"/>
  <c r="H312" i="4" l="1"/>
  <c r="D313" i="4" s="1"/>
  <c r="P315" i="4"/>
  <c r="O315" i="4" s="1"/>
  <c r="R315" i="4" l="1"/>
  <c r="Q315" i="4"/>
  <c r="N316" i="4" s="1"/>
  <c r="F313" i="4"/>
  <c r="E313" i="4" s="1"/>
  <c r="I313" i="4" s="1"/>
  <c r="H313" i="4" l="1"/>
  <c r="D314" i="4" s="1"/>
  <c r="P316" i="4"/>
  <c r="O316" i="4"/>
  <c r="R316" i="4" s="1"/>
  <c r="Q316" i="4" l="1"/>
  <c r="N317" i="4" s="1"/>
  <c r="F314" i="4"/>
  <c r="E314" i="4"/>
  <c r="I314" i="4" s="1"/>
  <c r="H314" i="4" l="1"/>
  <c r="D315" i="4" s="1"/>
  <c r="P317" i="4"/>
  <c r="O317" i="4"/>
  <c r="R317" i="4" s="1"/>
  <c r="Q317" i="4" l="1"/>
  <c r="N318" i="4" s="1"/>
  <c r="F315" i="4"/>
  <c r="E315" i="4"/>
  <c r="I315" i="4" s="1"/>
  <c r="H315" i="4" l="1"/>
  <c r="D316" i="4" s="1"/>
  <c r="P318" i="4"/>
  <c r="O318" i="4" s="1"/>
  <c r="R318" i="4" l="1"/>
  <c r="Q318" i="4"/>
  <c r="N319" i="4" s="1"/>
  <c r="F316" i="4"/>
  <c r="E316" i="4"/>
  <c r="I316" i="4" s="1"/>
  <c r="H316" i="4" l="1"/>
  <c r="D317" i="4" s="1"/>
  <c r="P319" i="4"/>
  <c r="O319" i="4"/>
  <c r="R319" i="4" s="1"/>
  <c r="Q319" i="4" l="1"/>
  <c r="N320" i="4" s="1"/>
  <c r="F317" i="4"/>
  <c r="E317" i="4"/>
  <c r="I317" i="4" l="1"/>
  <c r="H317" i="4"/>
  <c r="D318" i="4" s="1"/>
  <c r="P320" i="4"/>
  <c r="O320" i="4" s="1"/>
  <c r="R320" i="4" l="1"/>
  <c r="Q320" i="4"/>
  <c r="N321" i="4" s="1"/>
  <c r="F318" i="4"/>
  <c r="E318" i="4"/>
  <c r="I318" i="4" l="1"/>
  <c r="H318" i="4"/>
  <c r="D319" i="4" s="1"/>
  <c r="P321" i="4"/>
  <c r="O321" i="4"/>
  <c r="R321" i="4" l="1"/>
  <c r="Q321" i="4"/>
  <c r="N322" i="4" s="1"/>
  <c r="F319" i="4"/>
  <c r="E319" i="4" s="1"/>
  <c r="H319" i="4" s="1"/>
  <c r="D320" i="4" s="1"/>
  <c r="I319" i="4" l="1"/>
  <c r="F320" i="4"/>
  <c r="E320" i="4"/>
  <c r="I320" i="4" s="1"/>
  <c r="P322" i="4"/>
  <c r="H320" i="4" l="1"/>
  <c r="D321" i="4" s="1"/>
  <c r="F321" i="4" s="1"/>
  <c r="O322" i="4"/>
  <c r="E321" i="4" l="1"/>
  <c r="H321" i="4" s="1"/>
  <c r="D322" i="4" s="1"/>
  <c r="F322" i="4" s="1"/>
  <c r="E322" i="4" s="1"/>
  <c r="I322" i="4" s="1"/>
  <c r="R322" i="4"/>
  <c r="Q322" i="4"/>
  <c r="N323" i="4" s="1"/>
  <c r="I321" i="4" l="1"/>
  <c r="H322" i="4"/>
  <c r="D323" i="4" s="1"/>
  <c r="P323" i="4"/>
  <c r="O323" i="4"/>
  <c r="R323" i="4" l="1"/>
  <c r="Q323" i="4"/>
  <c r="N324" i="4" s="1"/>
  <c r="F323" i="4"/>
  <c r="E323" i="4" s="1"/>
  <c r="I323" i="4" l="1"/>
  <c r="H323" i="4"/>
  <c r="D324" i="4" s="1"/>
  <c r="P324" i="4"/>
  <c r="O324" i="4"/>
  <c r="R324" i="4" l="1"/>
  <c r="Q324" i="4"/>
  <c r="N325" i="4" s="1"/>
  <c r="F324" i="4"/>
  <c r="E324" i="4"/>
  <c r="I324" i="4" s="1"/>
  <c r="H324" i="4" l="1"/>
  <c r="D325" i="4" s="1"/>
  <c r="P325" i="4"/>
  <c r="O325" i="4"/>
  <c r="R325" i="4" s="1"/>
  <c r="Q325" i="4" l="1"/>
  <c r="N326" i="4" s="1"/>
  <c r="F325" i="4"/>
  <c r="E325" i="4"/>
  <c r="I325" i="4" s="1"/>
  <c r="H325" i="4" l="1"/>
  <c r="D326" i="4" s="1"/>
  <c r="P326" i="4"/>
  <c r="O326" i="4"/>
  <c r="R326" i="4" s="1"/>
  <c r="Q326" i="4" l="1"/>
  <c r="N327" i="4" s="1"/>
  <c r="F326" i="4"/>
  <c r="E326" i="4"/>
  <c r="I326" i="4" s="1"/>
  <c r="H326" i="4" l="1"/>
  <c r="D327" i="4" s="1"/>
  <c r="P327" i="4"/>
  <c r="O327" i="4"/>
  <c r="R327" i="4" s="1"/>
  <c r="Q327" i="4" l="1"/>
  <c r="N328" i="4" s="1"/>
  <c r="F327" i="4"/>
  <c r="E327" i="4" s="1"/>
  <c r="I327" i="4" s="1"/>
  <c r="H327" i="4" l="1"/>
  <c r="D328" i="4" s="1"/>
  <c r="P328" i="4"/>
  <c r="O328" i="4"/>
  <c r="R328" i="4" s="1"/>
  <c r="Q328" i="4" l="1"/>
  <c r="N329" i="4" s="1"/>
  <c r="F328" i="4"/>
  <c r="E328" i="4"/>
  <c r="I328" i="4" s="1"/>
  <c r="H328" i="4" l="1"/>
  <c r="D329" i="4" s="1"/>
  <c r="P329" i="4"/>
  <c r="O329" i="4"/>
  <c r="R329" i="4" s="1"/>
  <c r="Q329" i="4" l="1"/>
  <c r="N330" i="4" s="1"/>
  <c r="F329" i="4"/>
  <c r="E329" i="4" s="1"/>
  <c r="I329" i="4" l="1"/>
  <c r="H329" i="4"/>
  <c r="D330" i="4" s="1"/>
  <c r="P330" i="4"/>
  <c r="O330" i="4"/>
  <c r="R330" i="4" s="1"/>
  <c r="Q330" i="4" l="1"/>
  <c r="N331" i="4" s="1"/>
  <c r="F330" i="4"/>
  <c r="E330" i="4" l="1"/>
  <c r="P331" i="4"/>
  <c r="O331" i="4" s="1"/>
  <c r="R331" i="4" l="1"/>
  <c r="Q331" i="4"/>
  <c r="N332" i="4" s="1"/>
  <c r="I330" i="4"/>
  <c r="H330" i="4"/>
  <c r="D331" i="4" s="1"/>
  <c r="F331" i="4" l="1"/>
  <c r="E331" i="4"/>
  <c r="P332" i="4"/>
  <c r="O332" i="4"/>
  <c r="R332" i="4" s="1"/>
  <c r="Q332" i="4" l="1"/>
  <c r="N333" i="4" s="1"/>
  <c r="I331" i="4"/>
  <c r="H331" i="4"/>
  <c r="D332" i="4" s="1"/>
  <c r="F332" i="4" l="1"/>
  <c r="P333" i="4"/>
  <c r="O333" i="4"/>
  <c r="R333" i="4" l="1"/>
  <c r="Q333" i="4"/>
  <c r="N334" i="4" s="1"/>
  <c r="E332" i="4"/>
  <c r="I332" i="4" l="1"/>
  <c r="H332" i="4"/>
  <c r="D333" i="4" s="1"/>
  <c r="P334" i="4"/>
  <c r="O334" i="4"/>
  <c r="R334" i="4" l="1"/>
  <c r="F333" i="4"/>
  <c r="E333" i="4"/>
  <c r="I333" i="4" s="1"/>
  <c r="Q334" i="4"/>
  <c r="N335" i="4" s="1"/>
  <c r="P335" i="4" l="1"/>
  <c r="O335" i="4"/>
  <c r="H333" i="4"/>
  <c r="D334" i="4" s="1"/>
  <c r="F334" i="4" l="1"/>
  <c r="E334" i="4" s="1"/>
  <c r="I334" i="4" s="1"/>
  <c r="R335" i="4"/>
  <c r="Q335" i="4"/>
  <c r="N336" i="4" s="1"/>
  <c r="Q336" i="4" l="1"/>
  <c r="N337" i="4" s="1"/>
  <c r="P336" i="4"/>
  <c r="O336" i="4"/>
  <c r="H334" i="4"/>
  <c r="D335" i="4" s="1"/>
  <c r="F335" i="4" l="1"/>
  <c r="E335" i="4" s="1"/>
  <c r="I335" i="4" s="1"/>
  <c r="R336" i="4"/>
  <c r="P337" i="4"/>
  <c r="O337" i="4"/>
  <c r="R337" i="4" s="1"/>
  <c r="Q337" i="4" l="1"/>
  <c r="N338" i="4" s="1"/>
  <c r="H335" i="4"/>
  <c r="D336" i="4" s="1"/>
  <c r="F336" i="4" l="1"/>
  <c r="E336" i="4"/>
  <c r="I336" i="4" s="1"/>
  <c r="P338" i="4"/>
  <c r="O338" i="4"/>
  <c r="R338" i="4" s="1"/>
  <c r="Q338" i="4" l="1"/>
  <c r="N339" i="4" s="1"/>
  <c r="H336" i="4"/>
  <c r="D337" i="4" s="1"/>
  <c r="F337" i="4" l="1"/>
  <c r="E337" i="4" s="1"/>
  <c r="I337" i="4" s="1"/>
  <c r="P339" i="4"/>
  <c r="O339" i="4"/>
  <c r="R339" i="4" s="1"/>
  <c r="Q339" i="4" l="1"/>
  <c r="N340" i="4" s="1"/>
  <c r="H337" i="4"/>
  <c r="D338" i="4" s="1"/>
  <c r="F338" i="4" l="1"/>
  <c r="E338" i="4"/>
  <c r="I338" i="4" s="1"/>
  <c r="P340" i="4"/>
  <c r="O340" i="4"/>
  <c r="R340" i="4" s="1"/>
  <c r="Q340" i="4" l="1"/>
  <c r="N341" i="4" s="1"/>
  <c r="H338" i="4"/>
  <c r="D339" i="4" s="1"/>
  <c r="F339" i="4" l="1"/>
  <c r="E339" i="4"/>
  <c r="I339" i="4" s="1"/>
  <c r="P341" i="4"/>
  <c r="O341" i="4"/>
  <c r="R341" i="4" s="1"/>
  <c r="Q341" i="4" l="1"/>
  <c r="N342" i="4" s="1"/>
  <c r="H339" i="4"/>
  <c r="D340" i="4" s="1"/>
  <c r="F340" i="4" l="1"/>
  <c r="E340" i="4"/>
  <c r="I340" i="4" s="1"/>
  <c r="P342" i="4"/>
  <c r="O342" i="4"/>
  <c r="R342" i="4" s="1"/>
  <c r="Q342" i="4" l="1"/>
  <c r="N343" i="4" s="1"/>
  <c r="H340" i="4"/>
  <c r="D341" i="4" s="1"/>
  <c r="F341" i="4" l="1"/>
  <c r="E341" i="4" s="1"/>
  <c r="P343" i="4"/>
  <c r="O343" i="4" s="1"/>
  <c r="R343" i="4" l="1"/>
  <c r="Q343" i="4"/>
  <c r="N344" i="4" s="1"/>
  <c r="I341" i="4"/>
  <c r="H341" i="4"/>
  <c r="D342" i="4" s="1"/>
  <c r="P344" i="4" l="1"/>
  <c r="O344" i="4"/>
  <c r="R344" i="4" s="1"/>
  <c r="F342" i="4"/>
  <c r="Q344" i="4" l="1"/>
  <c r="N345" i="4" s="1"/>
  <c r="E342" i="4"/>
  <c r="I342" i="4" l="1"/>
  <c r="H342" i="4"/>
  <c r="D343" i="4" s="1"/>
  <c r="P345" i="4"/>
  <c r="O345" i="4"/>
  <c r="R345" i="4" l="1"/>
  <c r="F343" i="4"/>
  <c r="E343" i="4" s="1"/>
  <c r="Q345" i="4"/>
  <c r="N346" i="4" s="1"/>
  <c r="P346" i="4" l="1"/>
  <c r="O346" i="4"/>
  <c r="I343" i="4"/>
  <c r="H343" i="4"/>
  <c r="D344" i="4" s="1"/>
  <c r="R346" i="4" l="1"/>
  <c r="F344" i="4"/>
  <c r="E344" i="4" s="1"/>
  <c r="H344" i="4" s="1"/>
  <c r="D345" i="4" s="1"/>
  <c r="Q346" i="4"/>
  <c r="N347" i="4" s="1"/>
  <c r="F345" i="4" l="1"/>
  <c r="E345" i="4"/>
  <c r="I345" i="4" s="1"/>
  <c r="P347" i="4"/>
  <c r="O347" i="4"/>
  <c r="I344" i="4"/>
  <c r="R347" i="4" l="1"/>
  <c r="Q347" i="4"/>
  <c r="N348" i="4" s="1"/>
  <c r="H345" i="4"/>
  <c r="D346" i="4" s="1"/>
  <c r="F346" i="4" l="1"/>
  <c r="E346" i="4" s="1"/>
  <c r="P348" i="4"/>
  <c r="O348" i="4"/>
  <c r="I346" i="4" l="1"/>
  <c r="H346" i="4"/>
  <c r="D347" i="4" s="1"/>
  <c r="R348" i="4"/>
  <c r="Q348" i="4"/>
  <c r="N349" i="4" s="1"/>
  <c r="P349" i="4" l="1"/>
  <c r="O349" i="4"/>
  <c r="R349" i="4" s="1"/>
  <c r="F347" i="4"/>
  <c r="E347" i="4" s="1"/>
  <c r="I347" i="4" l="1"/>
  <c r="H347" i="4"/>
  <c r="D348" i="4" s="1"/>
  <c r="Q349" i="4"/>
  <c r="N350" i="4" s="1"/>
  <c r="P350" i="4" l="1"/>
  <c r="O350" i="4"/>
  <c r="R350" i="4" s="1"/>
  <c r="F348" i="4"/>
  <c r="E348" i="4" s="1"/>
  <c r="I348" i="4" s="1"/>
  <c r="H348" i="4" l="1"/>
  <c r="D349" i="4" s="1"/>
  <c r="Q350" i="4"/>
  <c r="N351" i="4" s="1"/>
  <c r="P351" i="4" l="1"/>
  <c r="O351" i="4" s="1"/>
  <c r="F349" i="4"/>
  <c r="E349" i="4" s="1"/>
  <c r="I349" i="4" s="1"/>
  <c r="R351" i="4" l="1"/>
  <c r="Q351" i="4"/>
  <c r="N352" i="4" s="1"/>
  <c r="H349" i="4"/>
  <c r="D350" i="4" s="1"/>
  <c r="P352" i="4" l="1"/>
  <c r="O352" i="4"/>
  <c r="R352" i="4" s="1"/>
  <c r="F350" i="4"/>
  <c r="E350" i="4" s="1"/>
  <c r="I350" i="4" s="1"/>
  <c r="H350" i="4" l="1"/>
  <c r="D351" i="4" s="1"/>
  <c r="Q352" i="4"/>
  <c r="N353" i="4" s="1"/>
  <c r="P353" i="4" l="1"/>
  <c r="O353" i="4"/>
  <c r="R353" i="4" s="1"/>
  <c r="F351" i="4"/>
  <c r="E351" i="4"/>
  <c r="I351" i="4" s="1"/>
  <c r="H351" i="4" l="1"/>
  <c r="D352" i="4" s="1"/>
  <c r="Q353" i="4"/>
  <c r="N354" i="4" s="1"/>
  <c r="P354" i="4" l="1"/>
  <c r="O354" i="4"/>
  <c r="R354" i="4" s="1"/>
  <c r="F352" i="4"/>
  <c r="E352" i="4" s="1"/>
  <c r="I352" i="4" s="1"/>
  <c r="H352" i="4" l="1"/>
  <c r="D353" i="4" s="1"/>
  <c r="Q354" i="4"/>
  <c r="N355" i="4" s="1"/>
  <c r="P355" i="4" l="1"/>
  <c r="O355" i="4"/>
  <c r="R355" i="4" s="1"/>
  <c r="F353" i="4"/>
  <c r="E353" i="4"/>
  <c r="I353" i="4" l="1"/>
  <c r="H353" i="4"/>
  <c r="D354" i="4" s="1"/>
  <c r="Q355" i="4"/>
  <c r="N356" i="4" s="1"/>
  <c r="P356" i="4" l="1"/>
  <c r="O356" i="4"/>
  <c r="R356" i="4" s="1"/>
  <c r="F354" i="4"/>
  <c r="E354" i="4"/>
  <c r="H354" i="4" s="1"/>
  <c r="D355" i="4" s="1"/>
  <c r="F355" i="4" l="1"/>
  <c r="E355" i="4" s="1"/>
  <c r="I355" i="4" s="1"/>
  <c r="I354" i="4"/>
  <c r="Q356" i="4"/>
  <c r="N357" i="4" s="1"/>
  <c r="P357" i="4" l="1"/>
  <c r="O357" i="4"/>
  <c r="H355" i="4"/>
  <c r="D356" i="4" s="1"/>
  <c r="F356" i="4" l="1"/>
  <c r="E356" i="4"/>
  <c r="R357" i="4"/>
  <c r="Q357" i="4"/>
  <c r="N358" i="4" s="1"/>
  <c r="P358" i="4" l="1"/>
  <c r="O358" i="4"/>
  <c r="I356" i="4"/>
  <c r="H356" i="4"/>
  <c r="D357" i="4" s="1"/>
  <c r="F357" i="4" l="1"/>
  <c r="E357" i="4" s="1"/>
  <c r="R358" i="4"/>
  <c r="Q358" i="4"/>
  <c r="N359" i="4" s="1"/>
  <c r="P359" i="4" l="1"/>
  <c r="O359" i="4" s="1"/>
  <c r="I357" i="4"/>
  <c r="H357" i="4"/>
  <c r="D358" i="4" s="1"/>
  <c r="R359" i="4" l="1"/>
  <c r="Q359" i="4"/>
  <c r="N360" i="4" s="1"/>
  <c r="F358" i="4"/>
  <c r="E358" i="4" s="1"/>
  <c r="I358" i="4" s="1"/>
  <c r="H358" i="4" l="1"/>
  <c r="D359" i="4" s="1"/>
  <c r="P360" i="4"/>
  <c r="O360" i="4"/>
  <c r="R360" i="4" l="1"/>
  <c r="Q360" i="4"/>
  <c r="N361" i="4" s="1"/>
  <c r="F359" i="4"/>
  <c r="E359" i="4"/>
  <c r="I359" i="4" s="1"/>
  <c r="H359" i="4" l="1"/>
  <c r="D360" i="4" s="1"/>
  <c r="P361" i="4"/>
  <c r="O361" i="4"/>
  <c r="R361" i="4" s="1"/>
  <c r="Q361" i="4" l="1"/>
  <c r="N362" i="4" s="1"/>
  <c r="F360" i="4"/>
  <c r="E360" i="4" s="1"/>
  <c r="I360" i="4" s="1"/>
  <c r="H360" i="4" l="1"/>
  <c r="D361" i="4" s="1"/>
  <c r="P362" i="4"/>
  <c r="O362" i="4"/>
  <c r="R362" i="4" s="1"/>
  <c r="Q362" i="4" l="1"/>
  <c r="N363" i="4" s="1"/>
  <c r="F361" i="4"/>
  <c r="E361" i="4" s="1"/>
  <c r="I361" i="4" l="1"/>
  <c r="H361" i="4"/>
  <c r="D362" i="4" s="1"/>
  <c r="P363" i="4"/>
  <c r="O363" i="4"/>
  <c r="R363" i="4" s="1"/>
  <c r="Q363" i="4" l="1"/>
  <c r="N364" i="4" s="1"/>
  <c r="F362" i="4"/>
  <c r="E362" i="4" s="1"/>
  <c r="I362" i="4" s="1"/>
  <c r="H362" i="4" l="1"/>
  <c r="D363" i="4" s="1"/>
  <c r="P364" i="4"/>
  <c r="O364" i="4"/>
  <c r="R364" i="4" s="1"/>
  <c r="Q364" i="4" l="1"/>
  <c r="N365" i="4" s="1"/>
  <c r="F363" i="4"/>
  <c r="E363" i="4" s="1"/>
  <c r="I363" i="4" s="1"/>
  <c r="H363" i="4" l="1"/>
  <c r="D364" i="4" s="1"/>
  <c r="P365" i="4"/>
  <c r="O365" i="4"/>
  <c r="R365" i="4" s="1"/>
  <c r="Q365" i="4" l="1"/>
  <c r="N366" i="4" s="1"/>
  <c r="F364" i="4"/>
  <c r="E364" i="4"/>
  <c r="I364" i="4" s="1"/>
  <c r="H364" i="4" l="1"/>
  <c r="D365" i="4" s="1"/>
  <c r="P366" i="4"/>
  <c r="O366" i="4"/>
  <c r="R366" i="4" s="1"/>
  <c r="Q366" i="4" l="1"/>
  <c r="N367" i="4" s="1"/>
  <c r="F365" i="4"/>
  <c r="E365" i="4" s="1"/>
  <c r="I365" i="4" l="1"/>
  <c r="H365" i="4"/>
  <c r="D366" i="4" s="1"/>
  <c r="P367" i="4"/>
  <c r="O367" i="4" s="1"/>
  <c r="R367" i="4" l="1"/>
  <c r="Q367" i="4"/>
  <c r="N368" i="4" s="1"/>
  <c r="F366" i="4"/>
  <c r="E366" i="4"/>
  <c r="I366" i="4" l="1"/>
  <c r="H366" i="4"/>
  <c r="D367" i="4" s="1"/>
  <c r="P368" i="4"/>
  <c r="O368" i="4" s="1"/>
  <c r="R368" i="4" l="1"/>
  <c r="Q368" i="4"/>
  <c r="N369" i="4" s="1"/>
  <c r="F367" i="4"/>
  <c r="E367" i="4" l="1"/>
  <c r="P369" i="4"/>
  <c r="O369" i="4"/>
  <c r="R369" i="4" s="1"/>
  <c r="Q369" i="4" l="1"/>
  <c r="N370" i="4" s="1"/>
  <c r="I367" i="4"/>
  <c r="H367" i="4"/>
  <c r="D368" i="4" s="1"/>
  <c r="F368" i="4" l="1"/>
  <c r="E368" i="4" s="1"/>
  <c r="H368" i="4" s="1"/>
  <c r="D369" i="4" s="1"/>
  <c r="P370" i="4"/>
  <c r="O370" i="4"/>
  <c r="R370" i="4" s="1"/>
  <c r="Q370" i="4" l="1"/>
  <c r="N371" i="4" s="1"/>
  <c r="I368" i="4"/>
  <c r="F369" i="4"/>
  <c r="E369" i="4" s="1"/>
  <c r="I369" i="4" l="1"/>
  <c r="H369" i="4"/>
  <c r="D370" i="4" s="1"/>
  <c r="P371" i="4"/>
  <c r="O371" i="4" s="1"/>
  <c r="R371" i="4" l="1"/>
  <c r="Q371" i="4"/>
  <c r="N372" i="4" s="1"/>
  <c r="F370" i="4"/>
  <c r="E370" i="4"/>
  <c r="I370" i="4" s="1"/>
  <c r="P372" i="4" l="1"/>
  <c r="O372" i="4" s="1"/>
  <c r="H370" i="4"/>
  <c r="D371" i="4" s="1"/>
  <c r="R372" i="4" l="1"/>
  <c r="Q372" i="4"/>
  <c r="N373" i="4" s="1"/>
  <c r="F371" i="4"/>
  <c r="E371" i="4"/>
  <c r="I371" i="4" s="1"/>
  <c r="H371" i="4" l="1"/>
  <c r="D372" i="4" s="1"/>
  <c r="P373" i="4"/>
  <c r="O373" i="4" s="1"/>
  <c r="R373" i="4" l="1"/>
  <c r="Q373" i="4"/>
  <c r="N374" i="4" s="1"/>
  <c r="F372" i="4"/>
  <c r="E372" i="4" s="1"/>
  <c r="I372" i="4" s="1"/>
  <c r="H372" i="4" l="1"/>
  <c r="D373" i="4" s="1"/>
  <c r="P374" i="4"/>
  <c r="O374" i="4"/>
  <c r="R374" i="4" s="1"/>
  <c r="Q374" i="4" l="1"/>
  <c r="N375" i="4" s="1"/>
  <c r="F373" i="4"/>
  <c r="E373" i="4"/>
  <c r="I373" i="4" s="1"/>
  <c r="H373" i="4" l="1"/>
  <c r="D374" i="4" s="1"/>
  <c r="P375" i="4"/>
  <c r="O375" i="4"/>
  <c r="R375" i="4" s="1"/>
  <c r="Q375" i="4" l="1"/>
  <c r="N376" i="4" s="1"/>
  <c r="F374" i="4"/>
  <c r="E374" i="4" s="1"/>
  <c r="I374" i="4" s="1"/>
  <c r="H374" i="4" l="1"/>
  <c r="D375" i="4" s="1"/>
  <c r="P376" i="4"/>
  <c r="O376" i="4"/>
  <c r="R376" i="4" s="1"/>
  <c r="Q376" i="4" l="1"/>
  <c r="N377" i="4" s="1"/>
  <c r="F375" i="4"/>
  <c r="E375" i="4"/>
  <c r="I375" i="4" s="1"/>
  <c r="H375" i="4" l="1"/>
  <c r="D376" i="4" s="1"/>
  <c r="P377" i="4"/>
  <c r="O377" i="4"/>
  <c r="R377" i="4" s="1"/>
  <c r="Q377" i="4" l="1"/>
  <c r="N378" i="4" s="1"/>
  <c r="F376" i="4"/>
  <c r="E376" i="4" s="1"/>
  <c r="I376" i="4" l="1"/>
  <c r="H376" i="4"/>
  <c r="D377" i="4" s="1"/>
  <c r="P378" i="4"/>
  <c r="O378" i="4"/>
  <c r="R378" i="4" s="1"/>
  <c r="Q378" i="4" l="1"/>
  <c r="N379" i="4" s="1"/>
  <c r="F377" i="4"/>
  <c r="E377" i="4" s="1"/>
  <c r="I377" i="4" s="1"/>
  <c r="H377" i="4" l="1"/>
  <c r="D378" i="4" s="1"/>
  <c r="P379" i="4"/>
  <c r="O379" i="4"/>
  <c r="R379" i="4" l="1"/>
  <c r="E68" i="5"/>
  <c r="F68" i="5"/>
  <c r="F66" i="5" s="1"/>
  <c r="T68" i="5"/>
  <c r="U68" i="5"/>
  <c r="V68" i="5"/>
  <c r="W68" i="5"/>
  <c r="X68" i="5"/>
  <c r="Y68" i="5"/>
  <c r="Z68" i="5"/>
  <c r="AA68" i="5"/>
  <c r="AB68" i="5"/>
  <c r="AC68" i="5"/>
  <c r="AD68" i="5"/>
  <c r="AE68" i="5"/>
  <c r="AF68" i="5"/>
  <c r="AG68" i="5"/>
  <c r="Q379" i="4"/>
  <c r="E61" i="5"/>
  <c r="F61" i="5"/>
  <c r="F59" i="5" s="1"/>
  <c r="F62" i="5" s="1"/>
  <c r="T61" i="5"/>
  <c r="U61" i="5"/>
  <c r="V61" i="5"/>
  <c r="W61" i="5"/>
  <c r="X61" i="5"/>
  <c r="Y61" i="5"/>
  <c r="Z61" i="5"/>
  <c r="AA61" i="5"/>
  <c r="AB61" i="5"/>
  <c r="AC61" i="5"/>
  <c r="AD61" i="5"/>
  <c r="AE61" i="5"/>
  <c r="AF61" i="5"/>
  <c r="AG61" i="5"/>
  <c r="F378" i="4"/>
  <c r="E378" i="4"/>
  <c r="I378" i="4" s="1"/>
  <c r="F64" i="5" l="1"/>
  <c r="F65" i="5" s="1"/>
  <c r="F69" i="5" s="1"/>
  <c r="H378" i="4"/>
  <c r="D379" i="4" s="1"/>
  <c r="F379" i="4" l="1"/>
  <c r="E379" i="4" s="1"/>
  <c r="F80" i="5"/>
  <c r="F78" i="5"/>
  <c r="I379" i="4" l="1"/>
  <c r="D67" i="5"/>
  <c r="D66" i="5" s="1"/>
  <c r="E67" i="5"/>
  <c r="E66" i="5" s="1"/>
  <c r="S67" i="5"/>
  <c r="S66" i="5" s="1"/>
  <c r="T67" i="5"/>
  <c r="T66" i="5" s="1"/>
  <c r="U67" i="5"/>
  <c r="U66" i="5" s="1"/>
  <c r="V67" i="5"/>
  <c r="V66" i="5" s="1"/>
  <c r="W67" i="5"/>
  <c r="W66" i="5" s="1"/>
  <c r="X67" i="5"/>
  <c r="X66" i="5" s="1"/>
  <c r="Y67" i="5"/>
  <c r="Y66" i="5" s="1"/>
  <c r="Z67" i="5"/>
  <c r="Z66" i="5" s="1"/>
  <c r="AA67" i="5"/>
  <c r="AA66" i="5" s="1"/>
  <c r="AB67" i="5"/>
  <c r="AB66" i="5" s="1"/>
  <c r="AC67" i="5"/>
  <c r="AC66" i="5" s="1"/>
  <c r="AD67" i="5"/>
  <c r="AD66" i="5" s="1"/>
  <c r="AE67" i="5"/>
  <c r="AE66" i="5" s="1"/>
  <c r="AF67" i="5"/>
  <c r="AF66" i="5" s="1"/>
  <c r="AG67" i="5"/>
  <c r="AG66" i="5" s="1"/>
  <c r="H379" i="4"/>
  <c r="D60" i="5"/>
  <c r="D59" i="5" s="1"/>
  <c r="D62" i="5" s="1"/>
  <c r="H30" i="3"/>
  <c r="E60" i="5"/>
  <c r="E59" i="5" s="1"/>
  <c r="E62" i="5" s="1"/>
  <c r="S60" i="5"/>
  <c r="S59" i="5" s="1"/>
  <c r="S62" i="5" s="1"/>
  <c r="V30" i="3"/>
  <c r="T60" i="5"/>
  <c r="T59" i="5" s="1"/>
  <c r="T62" i="5" s="1"/>
  <c r="W30" i="3"/>
  <c r="U60" i="5"/>
  <c r="U59" i="5" s="1"/>
  <c r="U62" i="5" s="1"/>
  <c r="X30" i="3"/>
  <c r="Y30" i="3"/>
  <c r="V60" i="5"/>
  <c r="V59" i="5" s="1"/>
  <c r="V62" i="5" s="1"/>
  <c r="Z30" i="3"/>
  <c r="W60" i="5"/>
  <c r="W59" i="5" s="1"/>
  <c r="W62" i="5" s="1"/>
  <c r="AA30" i="3"/>
  <c r="X60" i="5"/>
  <c r="X59" i="5" s="1"/>
  <c r="X62" i="5" s="1"/>
  <c r="Y60" i="5"/>
  <c r="Y59" i="5" s="1"/>
  <c r="Y62" i="5" s="1"/>
  <c r="AB30" i="3"/>
  <c r="Z60" i="5"/>
  <c r="Z59" i="5" s="1"/>
  <c r="Z62" i="5" s="1"/>
  <c r="AC30" i="3"/>
  <c r="AD30" i="3"/>
  <c r="AA60" i="5"/>
  <c r="AA59" i="5" s="1"/>
  <c r="AA62" i="5" s="1"/>
  <c r="AE30" i="3"/>
  <c r="AB60" i="5"/>
  <c r="AB59" i="5" s="1"/>
  <c r="AB62" i="5" s="1"/>
  <c r="AC60" i="5"/>
  <c r="AC59" i="5" s="1"/>
  <c r="AC62" i="5" s="1"/>
  <c r="AF30" i="3"/>
  <c r="AG30" i="3"/>
  <c r="AD60" i="5"/>
  <c r="AD59" i="5" s="1"/>
  <c r="AD62" i="5" s="1"/>
  <c r="AH30" i="3"/>
  <c r="AE60" i="5"/>
  <c r="AE59" i="5" s="1"/>
  <c r="AE62" i="5" s="1"/>
  <c r="AF60" i="5"/>
  <c r="AF59" i="5" s="1"/>
  <c r="AF62" i="5" s="1"/>
  <c r="AI30" i="3"/>
  <c r="AJ30" i="3"/>
  <c r="AG60" i="5"/>
  <c r="AG59" i="5" s="1"/>
  <c r="AG62" i="5" s="1"/>
  <c r="W64" i="5" l="1"/>
  <c r="W65" i="5" s="1"/>
  <c r="W69" i="5" s="1"/>
  <c r="T14" i="7"/>
  <c r="T13" i="7" s="1"/>
  <c r="V38" i="3"/>
  <c r="V32" i="3"/>
  <c r="V37" i="3" s="1"/>
  <c r="Z38" i="3"/>
  <c r="Z32" i="3"/>
  <c r="Z37" i="3" s="1"/>
  <c r="S64" i="5"/>
  <c r="S65" i="5" s="1"/>
  <c r="S69" i="5" s="1"/>
  <c r="AD32" i="3"/>
  <c r="AD37" i="3" s="1"/>
  <c r="AD38" i="3"/>
  <c r="V64" i="5"/>
  <c r="V65" i="5" s="1"/>
  <c r="V69" i="5" s="1"/>
  <c r="E64" i="5"/>
  <c r="E65" i="5" s="1"/>
  <c r="E69" i="5" s="1"/>
  <c r="AA64" i="5"/>
  <c r="AA65" i="5" s="1"/>
  <c r="AA69" i="5" s="1"/>
  <c r="AC38" i="3"/>
  <c r="AC32" i="3"/>
  <c r="AC37" i="3" s="1"/>
  <c r="AG38" i="3"/>
  <c r="AG32" i="3"/>
  <c r="AG37" i="3" s="1"/>
  <c r="Z64" i="5"/>
  <c r="Z65" i="5" s="1"/>
  <c r="Z69" i="5" s="1"/>
  <c r="Y38" i="3"/>
  <c r="Y32" i="3"/>
  <c r="Y37" i="3" s="1"/>
  <c r="F14" i="7"/>
  <c r="H32" i="3"/>
  <c r="H37" i="3" s="1"/>
  <c r="H38" i="3"/>
  <c r="AD64" i="5"/>
  <c r="AD65" i="5" s="1"/>
  <c r="AD69" i="5" s="1"/>
  <c r="X32" i="3"/>
  <c r="X37" i="3" s="1"/>
  <c r="X38" i="3"/>
  <c r="D64" i="5"/>
  <c r="D65" i="5" s="1"/>
  <c r="D69" i="5" s="1"/>
  <c r="AH32" i="3"/>
  <c r="AH37" i="3" s="1"/>
  <c r="AH38" i="3"/>
  <c r="AB32" i="3"/>
  <c r="AB37" i="3" s="1"/>
  <c r="AB38" i="3"/>
  <c r="AJ38" i="3"/>
  <c r="AJ32" i="3"/>
  <c r="AJ37" i="3" s="1"/>
  <c r="AC64" i="5"/>
  <c r="AC65" i="5" s="1"/>
  <c r="AC69" i="5" s="1"/>
  <c r="Y64" i="5"/>
  <c r="Y65" i="5" s="1"/>
  <c r="Y69" i="5" s="1"/>
  <c r="U64" i="5"/>
  <c r="U65" i="5" s="1"/>
  <c r="U69" i="5" s="1"/>
  <c r="AG64" i="5"/>
  <c r="AG65" i="5" s="1"/>
  <c r="AG69" i="5" s="1"/>
  <c r="AI32" i="3"/>
  <c r="AI37" i="3" s="1"/>
  <c r="AI38" i="3"/>
  <c r="AB64" i="5"/>
  <c r="AB65" i="5" s="1"/>
  <c r="AB69" i="5" s="1"/>
  <c r="X64" i="5"/>
  <c r="X65" i="5" s="1"/>
  <c r="X69" i="5" s="1"/>
  <c r="W32" i="3"/>
  <c r="W37" i="3" s="1"/>
  <c r="W38" i="3"/>
  <c r="AE64" i="5"/>
  <c r="AE65" i="5" s="1"/>
  <c r="AE69" i="5" s="1"/>
  <c r="AF32" i="3"/>
  <c r="AF37" i="3" s="1"/>
  <c r="AF38" i="3"/>
  <c r="AF64" i="5"/>
  <c r="AF65" i="5" s="1"/>
  <c r="AF69" i="5" s="1"/>
  <c r="AE38" i="3"/>
  <c r="AE32" i="3"/>
  <c r="AE37" i="3" s="1"/>
  <c r="AA32" i="3"/>
  <c r="AA37" i="3" s="1"/>
  <c r="AA38" i="3"/>
  <c r="T64" i="5"/>
  <c r="T65" i="5" s="1"/>
  <c r="T69" i="5" s="1"/>
  <c r="D78" i="5" l="1"/>
  <c r="C84" i="5" s="1"/>
  <c r="D34" i="7" s="1"/>
  <c r="D80" i="5"/>
  <c r="AA80" i="5"/>
  <c r="S80" i="5"/>
  <c r="X80" i="5"/>
  <c r="Y80" i="5"/>
  <c r="AB80" i="5"/>
  <c r="E80" i="5"/>
  <c r="M5" i="4"/>
  <c r="W80" i="5"/>
  <c r="U80" i="5"/>
  <c r="V80" i="5"/>
  <c r="AB45" i="5"/>
  <c r="AE43" i="3"/>
  <c r="AG45" i="5"/>
  <c r="AJ43" i="3"/>
  <c r="W45" i="5"/>
  <c r="Z43" i="3"/>
  <c r="T45" i="5"/>
  <c r="W43" i="3"/>
  <c r="AG80" i="5"/>
  <c r="Z80" i="5"/>
  <c r="Y45" i="5"/>
  <c r="AB43" i="3"/>
  <c r="AD80" i="5"/>
  <c r="S45" i="5"/>
  <c r="V43" i="3"/>
  <c r="AC45" i="5"/>
  <c r="AF43" i="3"/>
  <c r="AE45" i="5"/>
  <c r="AH43" i="3"/>
  <c r="E45" i="5"/>
  <c r="H43" i="3"/>
  <c r="Z45" i="5"/>
  <c r="AC43" i="3"/>
  <c r="U45" i="5"/>
  <c r="X43" i="3"/>
  <c r="AF80" i="5"/>
  <c r="AD45" i="5"/>
  <c r="AG43" i="3"/>
  <c r="AE80" i="5"/>
  <c r="AC80" i="5"/>
  <c r="F13" i="7"/>
  <c r="C13" i="7" s="1"/>
  <c r="C14" i="7"/>
  <c r="AA45" i="5"/>
  <c r="AD43" i="3"/>
  <c r="T80" i="5"/>
  <c r="X45" i="5"/>
  <c r="AA43" i="3"/>
  <c r="AF45" i="5"/>
  <c r="AI43" i="3"/>
  <c r="V45" i="5"/>
  <c r="Y43" i="3"/>
  <c r="AC55" i="3" l="1"/>
  <c r="AC52" i="3"/>
  <c r="AC57" i="3" s="1"/>
  <c r="AE52" i="3"/>
  <c r="AE57" i="3" s="1"/>
  <c r="AE55" i="3"/>
  <c r="Y52" i="3"/>
  <c r="Y57" i="3" s="1"/>
  <c r="Y55" i="3"/>
  <c r="V49" i="5"/>
  <c r="X49" i="5"/>
  <c r="U49" i="5"/>
  <c r="AC49" i="5"/>
  <c r="AG49" i="5"/>
  <c r="V55" i="3"/>
  <c r="V52" i="3"/>
  <c r="V57" i="3" s="1"/>
  <c r="AG52" i="3"/>
  <c r="AG57" i="3" s="1"/>
  <c r="AG55" i="3"/>
  <c r="E49" i="5"/>
  <c r="T49" i="5"/>
  <c r="AI55" i="3"/>
  <c r="AI52" i="3"/>
  <c r="AI57" i="3" s="1"/>
  <c r="AH55" i="3"/>
  <c r="AH52" i="3"/>
  <c r="AH57" i="3" s="1"/>
  <c r="AB52" i="3"/>
  <c r="AB57" i="3" s="1"/>
  <c r="AB55" i="3"/>
  <c r="Z55" i="3"/>
  <c r="Z52" i="3"/>
  <c r="Z57" i="3" s="1"/>
  <c r="Z49" i="5"/>
  <c r="S49" i="5"/>
  <c r="AB49" i="5"/>
  <c r="H52" i="3"/>
  <c r="H55" i="3"/>
  <c r="E21" i="5"/>
  <c r="E33" i="5" s="1"/>
  <c r="E31" i="5" s="1"/>
  <c r="G25" i="7" s="1"/>
  <c r="E22" i="5"/>
  <c r="F34" i="5" s="1"/>
  <c r="F31" i="5" s="1"/>
  <c r="H25" i="7" s="1"/>
  <c r="E23" i="5"/>
  <c r="G35" i="5" s="1"/>
  <c r="G31" i="5" s="1"/>
  <c r="I25" i="7" s="1"/>
  <c r="E24" i="5"/>
  <c r="H36" i="5" s="1"/>
  <c r="H31" i="5" s="1"/>
  <c r="J25" i="7" s="1"/>
  <c r="E25" i="5"/>
  <c r="I37" i="5" s="1"/>
  <c r="I31" i="5" s="1"/>
  <c r="K25" i="7" s="1"/>
  <c r="E26" i="5"/>
  <c r="J38" i="5" s="1"/>
  <c r="J31" i="5" s="1"/>
  <c r="L25" i="7" s="1"/>
  <c r="E27" i="5"/>
  <c r="K39" i="5" s="1"/>
  <c r="K31" i="5" s="1"/>
  <c r="M25" i="7" s="1"/>
  <c r="E28" i="5"/>
  <c r="L40" i="5" s="1"/>
  <c r="L31" i="5" s="1"/>
  <c r="N25" i="7" s="1"/>
  <c r="E29" i="5"/>
  <c r="M41" i="5" s="1"/>
  <c r="M31" i="5" s="1"/>
  <c r="O25" i="7" s="1"/>
  <c r="AD49" i="5"/>
  <c r="AF49" i="5"/>
  <c r="AE49" i="5"/>
  <c r="Y49" i="5"/>
  <c r="W49" i="5"/>
  <c r="C85" i="5"/>
  <c r="D35" i="7" s="1"/>
  <c r="AD52" i="3"/>
  <c r="AD57" i="3" s="1"/>
  <c r="AD55" i="3"/>
  <c r="W52" i="3"/>
  <c r="W57" i="3" s="1"/>
  <c r="W55" i="3"/>
  <c r="AA49" i="5"/>
  <c r="AA55" i="3"/>
  <c r="AA52" i="3"/>
  <c r="AA57" i="3" s="1"/>
  <c r="X52" i="3"/>
  <c r="X57" i="3" s="1"/>
  <c r="X55" i="3"/>
  <c r="AF52" i="3"/>
  <c r="AF57" i="3" s="1"/>
  <c r="AF55" i="3"/>
  <c r="AJ55" i="3"/>
  <c r="AJ52" i="3"/>
  <c r="AJ57" i="3" s="1"/>
  <c r="E46" i="5" l="1"/>
  <c r="E47" i="5" s="1"/>
  <c r="E71" i="5"/>
  <c r="E78" i="5" s="1"/>
  <c r="G22" i="7"/>
  <c r="H57" i="3"/>
  <c r="C39" i="3" s="1"/>
  <c r="C22" i="7"/>
  <c r="C43" i="3"/>
  <c r="C69" i="3" s="1"/>
  <c r="F70" i="3" s="1"/>
  <c r="C37" i="3"/>
  <c r="C38" i="3"/>
  <c r="W46" i="5"/>
  <c r="W47" i="5" s="1"/>
  <c r="W71" i="5"/>
  <c r="W78" i="5" s="1"/>
  <c r="AC71" i="5"/>
  <c r="AC78" i="5" s="1"/>
  <c r="AC46" i="5"/>
  <c r="AC47" i="5" s="1"/>
  <c r="T71" i="5"/>
  <c r="T78" i="5" s="1"/>
  <c r="T46" i="5"/>
  <c r="T47" i="5" s="1"/>
  <c r="U71" i="5"/>
  <c r="U78" i="5" s="1"/>
  <c r="U46" i="5"/>
  <c r="U47" i="5" s="1"/>
  <c r="AA71" i="5"/>
  <c r="AA78" i="5" s="1"/>
  <c r="AA46" i="5"/>
  <c r="AA47" i="5" s="1"/>
  <c r="Y71" i="5"/>
  <c r="Y78" i="5" s="1"/>
  <c r="Y46" i="5"/>
  <c r="Y47" i="5" s="1"/>
  <c r="V46" i="5"/>
  <c r="V47" i="5" s="1"/>
  <c r="V71" i="5"/>
  <c r="V78" i="5" s="1"/>
  <c r="C54" i="5"/>
  <c r="C35" i="7" s="1"/>
  <c r="AD71" i="5"/>
  <c r="AD78" i="5" s="1"/>
  <c r="AD46" i="5"/>
  <c r="AD47" i="5" s="1"/>
  <c r="AB71" i="5"/>
  <c r="AB78" i="5" s="1"/>
  <c r="AB46" i="5"/>
  <c r="AB47" i="5" s="1"/>
  <c r="X71" i="5"/>
  <c r="X78" i="5" s="1"/>
  <c r="X46" i="5"/>
  <c r="X47" i="5" s="1"/>
  <c r="AE71" i="5"/>
  <c r="AE78" i="5" s="1"/>
  <c r="AE46" i="5"/>
  <c r="AE47" i="5" s="1"/>
  <c r="AG71" i="5"/>
  <c r="AG78" i="5" s="1"/>
  <c r="AG46" i="5"/>
  <c r="AG47" i="5" s="1"/>
  <c r="AF71" i="5"/>
  <c r="AF78" i="5" s="1"/>
  <c r="AF46" i="5"/>
  <c r="AF47" i="5" s="1"/>
  <c r="S71" i="5"/>
  <c r="S78" i="5" s="1"/>
  <c r="S46" i="5"/>
  <c r="S47" i="5" s="1"/>
  <c r="Z46" i="5"/>
  <c r="Z47" i="5" s="1"/>
  <c r="Z71" i="5"/>
  <c r="Z78" i="5" s="1"/>
  <c r="E34" i="7" l="1"/>
  <c r="C26" i="7"/>
  <c r="C64" i="3"/>
  <c r="F65" i="3" s="1"/>
  <c r="C47" i="3"/>
  <c r="E35" i="7"/>
  <c r="C65" i="3"/>
  <c r="F66" i="3" s="1"/>
  <c r="C25" i="7"/>
  <c r="E33" i="7"/>
  <c r="C63" i="3"/>
  <c r="F64" i="3" s="1"/>
  <c r="F103" i="3"/>
  <c r="M92" i="3"/>
  <c r="F81" i="3"/>
  <c r="T70" i="3"/>
  <c r="F92" i="3"/>
  <c r="M70" i="3"/>
  <c r="T81" i="3"/>
  <c r="T92" i="3"/>
  <c r="M81" i="3"/>
  <c r="M103" i="3"/>
  <c r="AC70" i="3"/>
  <c r="AC81" i="3"/>
  <c r="C53" i="5"/>
  <c r="C34" i="7" s="1"/>
  <c r="C52" i="5"/>
  <c r="C33" i="7" s="1"/>
  <c r="F99" i="3" l="1"/>
  <c r="F77" i="3"/>
  <c r="AC66" i="3"/>
  <c r="T77" i="3"/>
  <c r="T66" i="3"/>
  <c r="M66" i="3"/>
  <c r="T88" i="3"/>
  <c r="M88" i="3"/>
  <c r="AC77" i="3"/>
  <c r="M99" i="3"/>
  <c r="F88" i="3"/>
  <c r="M77" i="3"/>
  <c r="F87" i="3"/>
  <c r="T65" i="3"/>
  <c r="M98" i="3"/>
  <c r="AC76" i="3"/>
  <c r="M65" i="3"/>
  <c r="F98" i="3"/>
  <c r="T76" i="3"/>
  <c r="T87" i="3"/>
  <c r="M87" i="3"/>
  <c r="M76" i="3"/>
  <c r="F76" i="3"/>
  <c r="AC65" i="3"/>
  <c r="F75" i="3"/>
  <c r="T86" i="3"/>
  <c r="M86" i="3"/>
  <c r="T75" i="3"/>
  <c r="M64" i="3"/>
  <c r="M97" i="3"/>
  <c r="F86" i="3"/>
  <c r="T64" i="3"/>
  <c r="F97" i="3"/>
  <c r="AC75" i="3"/>
  <c r="AC64" i="3"/>
  <c r="M75" i="3"/>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<sst xmlns="http://schemas.openxmlformats.org/spreadsheetml/2006/main" count="325" uniqueCount="187">
  <si>
    <t>Acquisition Metrics</t>
  </si>
  <si>
    <t>Year Ending</t>
  </si>
  <si>
    <t>Year Starting</t>
  </si>
  <si>
    <t>Purchase Price</t>
  </si>
  <si>
    <t>Year</t>
  </si>
  <si>
    <t>Closing Costs</t>
  </si>
  <si>
    <t>Holding (Y/N)</t>
  </si>
  <si>
    <t>Market Value @ Acquisition</t>
  </si>
  <si>
    <t>Revenue</t>
  </si>
  <si>
    <t>Revenue Metrics</t>
  </si>
  <si>
    <t>Gross Potential Rent</t>
  </si>
  <si>
    <t>Market Rent/Month</t>
  </si>
  <si>
    <t>% Rent Growth</t>
  </si>
  <si>
    <t>Vacancy Loss</t>
  </si>
  <si>
    <t>Credit Loss</t>
  </si>
  <si>
    <t>Vacancy Rate</t>
  </si>
  <si>
    <t>Effective Gross Revenue</t>
  </si>
  <si>
    <t>Expenses</t>
  </si>
  <si>
    <t>Property Taxes</t>
  </si>
  <si>
    <t>Insurance</t>
  </si>
  <si>
    <t>Property Management</t>
  </si>
  <si>
    <t>Leasing/Advertising Fees</t>
  </si>
  <si>
    <t>Repairs &amp; Maintenance</t>
  </si>
  <si>
    <t>HOA Fees</t>
  </si>
  <si>
    <t>Other</t>
  </si>
  <si>
    <t>% Expense Growth</t>
  </si>
  <si>
    <t>Total Operating Expenses</t>
  </si>
  <si>
    <t>Margin</t>
  </si>
  <si>
    <t>Capital Reserves/Month</t>
  </si>
  <si>
    <t>Net Operating Income</t>
  </si>
  <si>
    <t>Entry CAP rate</t>
  </si>
  <si>
    <t>Loan Metrics</t>
  </si>
  <si>
    <t>Loan Amount</t>
  </si>
  <si>
    <t>Interest Payment</t>
  </si>
  <si>
    <t>Loan Fees</t>
  </si>
  <si>
    <t>LTV</t>
  </si>
  <si>
    <t>Net Income</t>
  </si>
  <si>
    <t>Interest Rate</t>
  </si>
  <si>
    <t>Amortization</t>
  </si>
  <si>
    <t>Principal Payment</t>
  </si>
  <si>
    <t>Capital Expense Reserve</t>
  </si>
  <si>
    <t>Sale Metrics</t>
  </si>
  <si>
    <t>Sale Year</t>
  </si>
  <si>
    <t>Cash Flow</t>
  </si>
  <si>
    <t>Exit CAP rate</t>
  </si>
  <si>
    <t>DSCR</t>
  </si>
  <si>
    <t>Costs of Sale</t>
  </si>
  <si>
    <t>Acquisition, Sale, &amp; Loan Information</t>
  </si>
  <si>
    <t>Return Metrics</t>
  </si>
  <si>
    <t>Going-In Cap Rate</t>
  </si>
  <si>
    <t>IRR</t>
  </si>
  <si>
    <t>Total Levered Cash Flow (before Exit)</t>
  </si>
  <si>
    <t>Equity Multiple</t>
  </si>
  <si>
    <t>Average Cash-on-Cash Return</t>
  </si>
  <si>
    <t>Sale Proceeds</t>
  </si>
  <si>
    <t>NOI Y1</t>
  </si>
  <si>
    <t>Net Exit Value</t>
  </si>
  <si>
    <t>Levered CF (Y1)</t>
  </si>
  <si>
    <t>Total Levered CF</t>
  </si>
  <si>
    <t>Loan Proceeds</t>
  </si>
  <si>
    <t>Other Indicator</t>
  </si>
  <si>
    <t>Early Loan Retirement</t>
  </si>
  <si>
    <t>Gross Rent Multiplier (GRM)</t>
  </si>
  <si>
    <t>Total Levered Cash Flow</t>
  </si>
  <si>
    <t xml:space="preserve">Return on Investment </t>
  </si>
  <si>
    <t xml:space="preserve">Capital Gain Yield </t>
  </si>
  <si>
    <t>Investment Cost</t>
  </si>
  <si>
    <t>Equity</t>
  </si>
  <si>
    <t>Levered Cash-on-Cash Return</t>
  </si>
  <si>
    <t>WHAT-IF ANALYSIS</t>
  </si>
  <si>
    <t>Amortization year</t>
  </si>
  <si>
    <t>Rent</t>
  </si>
  <si>
    <t>Cash-out Refinance</t>
  </si>
  <si>
    <t>Maximum Cash to Pull Out</t>
  </si>
  <si>
    <t>&lt;&lt; Using Goal Seek to find the Maxium Cash that Investor to Pull Out</t>
  </si>
  <si>
    <t>Loan Disbursement Date</t>
  </si>
  <si>
    <t>Cash flow in the first year after disbursement.</t>
  </si>
  <si>
    <t>&lt;&lt; If Cash Flow in the first year after disbursement equal to 0, means the principal paid must be equal to Net Income to show maximum cash-out refinance amount</t>
  </si>
  <si>
    <t>&lt;&lt; Change your desire Disbursement date and Use Goal Seek Function to find the Maximum Cash to Pull Out</t>
  </si>
  <si>
    <t>Goal Seeks steps</t>
  </si>
  <si>
    <t>% Initial equity</t>
  </si>
  <si>
    <t>1. Data =&gt; What-if Analysis =&gt; Goal Seek</t>
  </si>
  <si>
    <t>2. Set cell: M5</t>
  </si>
  <si>
    <t>Loan Refinancing</t>
  </si>
  <si>
    <t>3. To value: 0</t>
  </si>
  <si>
    <t>Refinancing after</t>
  </si>
  <si>
    <t>4. By changing cell: M4</t>
  </si>
  <si>
    <t>Loan Refinancing Date</t>
  </si>
  <si>
    <t>Period</t>
  </si>
  <si>
    <t>Starting Balance</t>
  </si>
  <si>
    <t>Interest rate p.a.</t>
  </si>
  <si>
    <t>Ending Balance</t>
  </si>
  <si>
    <t>Total Loan Payment</t>
  </si>
  <si>
    <t>Classifed</t>
  </si>
  <si>
    <t>Holding year</t>
  </si>
  <si>
    <t>Scenario Analysis: IRR vs. Exit year</t>
  </si>
  <si>
    <t>NOI</t>
  </si>
  <si>
    <t>Exit Value</t>
  </si>
  <si>
    <t>Remaining Loan</t>
  </si>
  <si>
    <t>Exit Proceeds</t>
  </si>
  <si>
    <t>Total Levered Cash Flow (Scenario Based)</t>
  </si>
  <si>
    <t>IRR vs. Exit Year</t>
  </si>
  <si>
    <t>1. Holding Scenario</t>
  </si>
  <si>
    <t>Cash Flow to Investor</t>
  </si>
  <si>
    <t>Free Cash Flow</t>
  </si>
  <si>
    <t>2. Refinancing Scenario</t>
  </si>
  <si>
    <t>Interest payment</t>
  </si>
  <si>
    <t>Initial Loan</t>
  </si>
  <si>
    <t>Refinancing loan</t>
  </si>
  <si>
    <t>Profit before tax</t>
  </si>
  <si>
    <t>Income tax rate</t>
  </si>
  <si>
    <t xml:space="preserve">Income tax </t>
  </si>
  <si>
    <t>Principal</t>
  </si>
  <si>
    <t>Cash-out Refinancing</t>
  </si>
  <si>
    <t>Refinancing Cost</t>
  </si>
  <si>
    <t>Net Exit value</t>
  </si>
  <si>
    <t>Loan Payoff</t>
  </si>
  <si>
    <t>Market Value</t>
  </si>
  <si>
    <t>Loan terms</t>
  </si>
  <si>
    <t>Loan</t>
  </si>
  <si>
    <t>Debt Service</t>
  </si>
  <si>
    <t>Interest rate</t>
  </si>
  <si>
    <t>Principal repayment</t>
  </si>
  <si>
    <t>Early Debt retirement</t>
  </si>
  <si>
    <t>Ending Debt Balance</t>
  </si>
  <si>
    <t>Rental Income</t>
  </si>
  <si>
    <t>Levered Cash Flow</t>
  </si>
  <si>
    <t>Exit year Scenario</t>
  </si>
  <si>
    <t>Entry CAP Rate</t>
  </si>
  <si>
    <t>Exit Strategy Analysis</t>
  </si>
  <si>
    <t>Holding</t>
  </si>
  <si>
    <t>Refinancing</t>
  </si>
  <si>
    <t>Selling</t>
  </si>
  <si>
    <t>Property Address:</t>
  </si>
  <si>
    <t>Annual Operating Expense Metrics</t>
  </si>
  <si>
    <t>Comments:</t>
  </si>
  <si>
    <r>
      <t xml:space="preserve">As the name suggests, the Summary tab highlights the most important information in the model — including </t>
    </r>
    <r>
      <rPr>
        <b/>
        <sz val="11"/>
        <color theme="1"/>
        <rFont val="Calibri"/>
        <family val="2"/>
      </rPr>
      <t>Purchase Price, Loan Terms, Revenue, and Return Metrics over the years</t>
    </r>
    <r>
      <rPr>
        <sz val="11"/>
        <color theme="1"/>
        <rFont val="Calibri"/>
        <family val="2"/>
      </rPr>
      <t>.
It also includes a</t>
    </r>
    <r>
      <rPr>
        <b/>
        <sz val="11"/>
        <color theme="1"/>
        <rFont val="Calibri"/>
        <family val="2"/>
      </rPr>
      <t xml:space="preserve"> summary of exit strategies</t>
    </r>
    <r>
      <rPr>
        <sz val="11"/>
        <color theme="1"/>
        <rFont val="Calibri"/>
        <family val="2"/>
      </rPr>
      <t xml:space="preserve"> along with </t>
    </r>
    <r>
      <rPr>
        <b/>
        <sz val="11"/>
        <color theme="1"/>
        <rFont val="Calibri"/>
        <family val="2"/>
      </rPr>
      <t>charts and graphs</t>
    </r>
    <r>
      <rPr>
        <sz val="11"/>
        <color theme="1"/>
        <rFont val="Calibri"/>
        <family val="2"/>
      </rPr>
      <t xml:space="preserve"> to help you visualize the key financial results more easily.</t>
    </r>
  </si>
  <si>
    <t>Summary
(no edits needed)</t>
  </si>
  <si>
    <t>Illustration</t>
  </si>
  <si>
    <t>Description</t>
  </si>
  <si>
    <t>Summary</t>
  </si>
  <si>
    <t>d)</t>
  </si>
  <si>
    <t>This tab helps you evaluate which strategy delivers the best return: selling the property (exit), holding it long-term, or refinancing.
- Exit (Rows 7–41):
Shows the IRR (Internal Rate of Return) for selling the property in each year. This helps you identify the most profitable time to exit.
- Hold (Rows 44–54):
Displays the IRR if you hold the property for the entire investment period and compares it with the exit scenarios.
- Refinancing Scenario (Rows 56–85):
Similar to the holding analysis, but it assumes you've refinanced the property — giving you a different cash flow profile and return outcome.</t>
  </si>
  <si>
    <t>Exit Strategy Comparison 
(no edits needed)</t>
  </si>
  <si>
    <t>Exit-Strategy-Analysis</t>
  </si>
  <si>
    <t>c)</t>
  </si>
  <si>
    <t>This section shows the maximum amount you can cash out based on the cash flow your property generates.
The logic is simple:
It calculates the cash-out amount where the first-year cash flow after refinancing is zero, assuming the entire cash flow is used to cover interest payments.
I’ve included detailed instructions on how to use this section directly next to it on the Loan-Repayment sheet.</t>
  </si>
  <si>
    <t>Maximum Cash-Out Estimation</t>
  </si>
  <si>
    <t>Step 2</t>
  </si>
  <si>
    <t>- Set the Refinancing Date in cell C11
- Set the Refinancing Interest Rate in cell C13</t>
  </si>
  <si>
    <t>Refinancing Setup</t>
  </si>
  <si>
    <t>Step 1</t>
  </si>
  <si>
    <t>Loan-Repayment</t>
  </si>
  <si>
    <t>b)</t>
  </si>
  <si>
    <t>Update the Base Case for What-if Analysis Table</t>
  </si>
  <si>
    <t>Step 3</t>
  </si>
  <si>
    <t>- Update % Rent Growth mannually on row 10
- Update % Expense Growth mannually on row 23</t>
  </si>
  <si>
    <t>Update  % Rent and Expense Growth Rate</t>
  </si>
  <si>
    <t>Enter or update property details in the blue cells along row C.
- Acquisition Metrics
- Renevue Metrics
- Annual Operating Expense Metrics
- Loan Metris
- Sale Metrics</t>
  </si>
  <si>
    <t xml:space="preserve">Update Property Details on Blue Cells </t>
  </si>
  <si>
    <t>Property-Input</t>
  </si>
  <si>
    <t>a)</t>
  </si>
  <si>
    <t>II.</t>
  </si>
  <si>
    <r>
      <t xml:space="preserve">Don’t worry if you see #VALUE! in some cells — </t>
    </r>
    <r>
      <rPr>
        <b/>
        <sz val="11"/>
        <color theme="1"/>
        <rFont val="Calibri"/>
        <family val="2"/>
      </rPr>
      <t>this just means the required inputs haven’t been filled in yet</t>
    </r>
    <r>
      <rPr>
        <sz val="11"/>
        <color theme="1"/>
        <rFont val="Calibri"/>
        <family val="2"/>
      </rPr>
      <t>.
Once you complete all the steps below and enter your inputs, these errors will automatically disappear and be replaced with the correct numbers.</t>
    </r>
  </si>
  <si>
    <t>*Note on #VALUE!</t>
  </si>
  <si>
    <r>
      <rPr>
        <b/>
        <sz val="11"/>
        <color theme="1"/>
        <rFont val="Calibri"/>
        <family val="2"/>
      </rPr>
      <t>Linked from Another Sheet</t>
    </r>
    <r>
      <rPr>
        <sz val="11"/>
        <color theme="1"/>
        <rFont val="Calibri"/>
        <family val="2"/>
      </rPr>
      <t xml:space="preserve">
Green cells show numbers that are pulled from other sheets in the model.
</t>
    </r>
    <r>
      <rPr>
        <b/>
        <sz val="11"/>
        <color theme="1"/>
        <rFont val="Calibri"/>
        <family val="2"/>
      </rPr>
      <t>You don’t need to edit these</t>
    </r>
    <r>
      <rPr>
        <sz val="11"/>
        <color theme="1"/>
        <rFont val="Calibri"/>
        <family val="2"/>
      </rPr>
      <t xml:space="preserve"> — they update automatically. (just like Black cells)</t>
    </r>
  </si>
  <si>
    <t>Green cells</t>
  </si>
  <si>
    <r>
      <rPr>
        <b/>
        <sz val="11"/>
        <color theme="1"/>
        <rFont val="Calibri"/>
        <family val="2"/>
      </rPr>
      <t>Formulas</t>
    </r>
    <r>
      <rPr>
        <sz val="11"/>
        <color theme="1"/>
        <rFont val="Calibri"/>
        <family val="2"/>
      </rPr>
      <t xml:space="preserve">
Black cells show formulas that automatically calculate results based on the blue input cells above.
</t>
    </r>
    <r>
      <rPr>
        <b/>
        <sz val="11"/>
        <color theme="1"/>
        <rFont val="Calibri"/>
        <family val="2"/>
      </rPr>
      <t xml:space="preserve">No need to edit black cells </t>
    </r>
    <r>
      <rPr>
        <sz val="11"/>
        <color theme="1"/>
        <rFont val="Calibri"/>
        <family val="2"/>
      </rPr>
      <t>— they update themselves from your inputs.</t>
    </r>
  </si>
  <si>
    <t>Black cells</t>
  </si>
  <si>
    <r>
      <rPr>
        <b/>
        <u/>
        <sz val="11"/>
        <color theme="1"/>
        <rFont val="Calibri"/>
        <family val="2"/>
      </rPr>
      <t>Inputs / Hard Numbers Only</t>
    </r>
    <r>
      <rPr>
        <sz val="11"/>
        <color theme="1"/>
        <rFont val="Calibri"/>
        <family val="2"/>
      </rPr>
      <t xml:space="preserve">
This is the only tab where you need to enter information about the property. </t>
    </r>
    <r>
      <rPr>
        <b/>
        <sz val="11"/>
        <color theme="1"/>
        <rFont val="Calibri"/>
        <family val="2"/>
      </rPr>
      <t>Simply fill in the key details</t>
    </r>
    <r>
      <rPr>
        <sz val="11"/>
        <color theme="1"/>
        <rFont val="Calibri"/>
        <family val="2"/>
      </rPr>
      <t xml:space="preserve"> (like purchase price, rent, area size, etc.) here — all other tabs in the model will automatically update based on what you input in this section.
</t>
    </r>
    <r>
      <rPr>
        <b/>
        <sz val="11"/>
        <color theme="1"/>
        <rFont val="Calibri"/>
        <family val="2"/>
      </rPr>
      <t>You don’t need to touch anything else in the model.</t>
    </r>
    <r>
      <rPr>
        <sz val="11"/>
        <color theme="1"/>
        <rFont val="Calibri"/>
        <family val="2"/>
      </rPr>
      <t xml:space="preserve">
Just update this tab with the correct numbers, and everything will work behind the scenes</t>
    </r>
  </si>
  <si>
    <t xml:space="preserve">Blue cells </t>
  </si>
  <si>
    <t>Colored Cells</t>
  </si>
  <si>
    <t>I.</t>
  </si>
  <si>
    <t>By using this model, you acknowledge and agree to these terms and accept full responsibility for your own investment decisions.</t>
  </si>
  <si>
    <t>Users are solely responsible for verifying the accuracy of the inputs, reviewing all results, and making their own independent decisions regarding real estate investments. REanalysis.ai shall not be held liable for any losses, damages, or decisions made in reliance upon this spreadsheet or its contents.</t>
  </si>
  <si>
    <t>DISCLAIMER:</t>
  </si>
  <si>
    <t>GENERAL USAGE GUIDE - Works in Both Excel and Google Sheets — Optimized For Best Performance in Excel.</t>
  </si>
  <si>
    <t>MODEL INSTRUCTIONS</t>
  </si>
  <si>
    <t>SHEET INSTRUCTIONS</t>
  </si>
  <si>
    <r>
      <t xml:space="preserve">After entering your inputs in Step 1, make sure to update the base case values in the What-If Analysis tables to match.
</t>
    </r>
    <r>
      <rPr>
        <i/>
        <u/>
        <sz val="11"/>
        <color theme="1"/>
        <rFont val="Calibri"/>
        <family val="2"/>
      </rPr>
      <t>For example:</t>
    </r>
    <r>
      <rPr>
        <sz val="11"/>
        <color theme="1"/>
        <rFont val="Calibri"/>
        <family val="2"/>
      </rPr>
      <t xml:space="preserve">
If you entered a </t>
    </r>
    <r>
      <rPr>
        <b/>
        <sz val="11"/>
        <color theme="1"/>
        <rFont val="Calibri"/>
        <family val="2"/>
      </rPr>
      <t>Purchase Price of $500,000</t>
    </r>
    <r>
      <rPr>
        <sz val="11"/>
        <color theme="1"/>
        <rFont val="Calibri"/>
        <family val="2"/>
      </rPr>
      <t xml:space="preserve"> in the Inputs section, you should also </t>
    </r>
    <r>
      <rPr>
        <b/>
        <sz val="11"/>
        <color theme="1"/>
        <rFont val="Calibri"/>
        <family val="2"/>
      </rPr>
      <t>set the Base Case Purchase Price in the What-If table to 500,000</t>
    </r>
    <r>
      <rPr>
        <sz val="11"/>
        <color theme="1"/>
        <rFont val="Calibri"/>
        <family val="2"/>
      </rPr>
      <t>.
This ensures the analysis runs correctly based on your inputs. Do the same with the other tables!</t>
    </r>
  </si>
  <si>
    <t>Evaluation Start Date</t>
  </si>
  <si>
    <t>Property Management (% of EGR)</t>
  </si>
  <si>
    <t>Repairs/Maintenance</t>
  </si>
  <si>
    <r>
      <t xml:space="preserve">All calculations, formulas, outputs, and recommendations within this spreadsheet are based on user-provided inputs and publicly available data sources. REanalysis makes no representations or warranties as to the accuracy, reliability, completeness, or timeliness of any information provided or calculated through this model. All results are estimates and do not guarantee performance, profitability, or investment success. </t>
    </r>
    <r>
      <rPr>
        <i/>
        <sz val="11"/>
        <rFont val="Calibri"/>
        <family val="2"/>
      </rPr>
      <t>We can expect the data to be imperfect/inaccurate from time to time and therefore investors must use their own assumptions and values when considering an investment opportunity.</t>
    </r>
    <r>
      <rPr>
        <sz val="11"/>
        <rFont val="Calibri"/>
        <family val="2"/>
      </rPr>
      <t xml:space="preserve">
</t>
    </r>
  </si>
  <si>
    <t>358 Gavin St, San Diego, CA 92102</t>
  </si>
  <si>
    <t>RETS.ai</t>
  </si>
  <si>
    <t>This underwriting model and its associated spreadsheet are provided for informational purposes only by RETS.ai. This model is not intended to serve as investment, legal, financial, accounting, or tax advice, and should not be relied upon as a substitute for professional guidance.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</si>
</sst>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0.00&quot;x&quot;"/>
    <numFmt numFmtId="165" formatCode="0.0%"/>
    <numFmt numFmtId="166" formatCode="0\ &quot;Years&quot;"/>
    <numFmt numFmtId="167" formatCode="&quot;Year&quot;\ 0"/>
    <numFmt numFmtId="168" formatCode="&quot;Acquisition&quot;"/>
    <numFmt numFmtId="169" formatCode="&quot;Yes&quot;;;\ &quot;No&quot;"/>
    <numFmt numFmtId="170" formatCode="#,##0.0\x"/>
    <numFmt numFmtId="171" formatCode="#,##0.0"/>
    <numFmt numFmtId="172" formatCode="[$-409]d/mmm/yy;@"/>
    <numFmt numFmtId="173" formatCode="mm/dd/yyyy"/>
    <numFmt numFmtId="174" formatCode="&quot;$&quot;#,##0_-"/>
    <numFmt numFmtId="175" formatCode="[$$-2009]#,##0"/>
  </numFmts>
  <fonts count="37" x14ac:knownFonts="1">
    <font>
      <sz val="11"/>
      <color theme="1"/>
      <name val="Noto Sans"/>
      <family val="2"/>
      <scheme val="minor"/>
    </font>
    <font>
      <sz val="11"/>
      <color theme="1"/>
      <name val="Noto Sans"/>
      <family val="2"/>
      <scheme val="minor"/>
    </font>
    <font>
      <sz val="11"/>
      <color rgb="FF000000"/>
      <name val="Calibri"/>
      <family val="2"/>
    </font>
    <font>
      <sz val="11"/>
      <color theme="1"/>
      <name val="Calibri"/>
      <family val="2"/>
    </font>
    <font>
      <sz val="12"/>
      <color theme="1"/>
      <name val="Noto Sans"/>
      <family val="2"/>
      <scheme val="minor"/>
    </font>
    <font>
      <b/>
      <sz val="10"/>
      <color theme="0"/>
      <name val="Calibri"/>
      <family val="2"/>
    </font>
    <font>
      <b/>
      <u/>
      <sz val="10"/>
      <color theme="0"/>
      <name val="Calibri"/>
      <family val="2"/>
    </font>
    <font>
      <sz val="10"/>
      <name val="Calibri"/>
      <family val="2"/>
    </font>
    <font>
      <b/>
      <sz val="10"/>
      <color theme="1"/>
      <name val="Calibri"/>
      <family val="2"/>
    </font>
    <font>
      <sz val="10"/>
      <color theme="1"/>
      <name val="Calibri"/>
      <family val="2"/>
    </font>
    <font>
      <b/>
      <sz val="10"/>
      <name val="Calibri"/>
      <family val="2"/>
    </font>
    <font>
      <i/>
      <sz val="10"/>
      <color theme="1"/>
      <name val="Calibri"/>
      <family val="2"/>
    </font>
    <font>
      <b/>
      <sz val="11"/>
      <color theme="1"/>
      <name val="Calibri"/>
      <family val="2"/>
    </font>
    <font>
      <b/>
      <sz val="11"/>
      <color theme="0"/>
      <name val="Calibri"/>
      <family val="2"/>
    </font>
    <font>
      <sz val="10"/>
      <color rgb="FF009900"/>
      <name val="Calibri"/>
      <family val="2"/>
    </font>
    <font>
      <i/>
      <sz val="11"/>
      <color theme="1"/>
      <name val="Calibri"/>
      <family val="2"/>
    </font>
    <font>
      <b/>
      <sz val="11"/>
      <name val="Calibri"/>
      <family val="2"/>
    </font>
    <font>
      <sz val="11"/>
      <name val="Calibri"/>
      <family val="2"/>
    </font>
    <font>
      <sz val="11"/>
      <color rgb="FF0000FF"/>
      <name val="Calibri"/>
      <family val="2"/>
    </font>
    <font>
      <i/>
      <sz val="10"/>
      <color rgb="FF009900"/>
      <name val="Calibri"/>
      <family val="2"/>
    </font>
    <font>
      <sz val="11"/>
      <color rgb="FF009900"/>
      <name val="Calibri"/>
      <family val="2"/>
    </font>
    <font>
      <b/>
      <u/>
      <sz val="11"/>
      <color theme="0"/>
      <name val="Calibri"/>
      <family val="2"/>
    </font>
    <font>
      <sz val="10"/>
      <name val="Arial"/>
      <family val="2"/>
    </font>
    <font>
      <i/>
      <sz val="11"/>
      <color theme="0"/>
      <name val="Calibri"/>
      <family val="2"/>
    </font>
    <font>
      <sz val="10"/>
      <color indexed="12"/>
      <name val="Calibri"/>
      <family val="2"/>
    </font>
    <font>
      <sz val="10"/>
      <color rgb="FF0000FF"/>
      <name val="Calibri"/>
      <family val="2"/>
    </font>
    <font>
      <i/>
      <sz val="11"/>
      <color rgb="FF0000FF"/>
      <name val="Calibri"/>
      <family val="2"/>
    </font>
    <font>
      <b/>
      <u/>
      <sz val="11"/>
      <color theme="1"/>
      <name val="Calibri"/>
      <family val="2"/>
    </font>
    <font>
      <b/>
      <u/>
      <sz val="11"/>
      <name val="Calibri"/>
      <family val="2"/>
    </font>
    <font>
      <sz val="10"/>
      <color theme="0"/>
      <name val="Calibri"/>
      <family val="2"/>
    </font>
    <font>
      <b/>
      <i/>
      <sz val="11"/>
      <color theme="1"/>
      <name val="Calibri"/>
      <family val="2"/>
    </font>
    <font>
      <i/>
      <u/>
      <sz val="11"/>
      <color theme="1"/>
      <name val="Calibri"/>
      <family val="2"/>
    </font>
    <font>
      <b/>
      <i/>
      <sz val="11"/>
      <color rgb="FFFF0000"/>
      <name val="Calibri"/>
      <family val="2"/>
    </font>
    <font>
      <b/>
      <sz val="22"/>
      <color theme="0"/>
      <name val="Calibri"/>
      <family val="2"/>
    </font>
    <font>
      <b/>
      <sz val="12"/>
      <name val="Calibri"/>
      <family val="2"/>
    </font>
    <font>
      <i/>
      <sz val="11"/>
      <name val="Calibri"/>
      <family val="2"/>
    </font>
    <font>
      <u/>
      <sz val="11"/>
      <color theme="10"/>
      <name val="Noto Sans"/>
      <family val="2"/>
      <scheme val="minor"/>
    </font>
  </fonts>
  <fills count="11">
    <fill>
      <patternFill patternType="none"/>
    </fill>
    <fill>
      <patternFill patternType="gray125"/>
    </fill>
    <fill>
      <patternFill patternType="solid">
        <fgColor theme="4"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2"/>
        <bgColor indexed="64"/>
      </patternFill>
    </fill>
    <fill>
      <patternFill patternType="solid">
        <fgColor theme="3"/>
        <bgColor indexed="64"/>
      </patternFill>
    </fill>
    <fill>
      <patternFill patternType="solid">
        <fgColor rgb="FFFFD799"/>
        <bgColor indexed="64"/>
      </patternFill>
    </fill>
    <fill>
      <patternFill patternType="solid">
        <fgColor theme="2" tint="-9.9978637043366805E-2"/>
        <bgColor indexed="64"/>
      </patternFill>
    </fill>
  </fills>
  <borders count="3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64"/>
      </left>
      <right/>
      <top/>
      <bottom/>
      <diagonal/>
    </border>
    <border>
      <left/>
      <right style="thin">
        <color indexed="64"/>
      </right>
      <top/>
      <bottom/>
      <diagonal/>
    </border>
    <border>
      <left style="thin">
        <color auto="1"/>
      </left>
      <right style="thin">
        <color auto="1"/>
      </right>
      <top/>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top/>
      <bottom style="thin">
        <color auto="1"/>
      </bottom>
      <diagonal/>
    </border>
    <border>
      <left/>
      <right style="thin">
        <color indexed="64"/>
      </right>
      <top/>
      <bottom style="thin">
        <color auto="1"/>
      </bottom>
      <diagonal/>
    </border>
    <border>
      <left/>
      <right style="medium">
        <color indexed="64"/>
      </right>
      <top style="hair">
        <color indexed="64"/>
      </top>
      <bottom style="medium">
        <color indexed="64"/>
      </bottom>
      <diagonal/>
    </border>
    <border>
      <left/>
      <right/>
      <top style="hair">
        <color indexed="64"/>
      </top>
      <bottom style="medium">
        <color indexed="64"/>
      </bottom>
      <diagonal/>
    </border>
    <border>
      <left style="medium">
        <color indexed="64"/>
      </left>
      <right/>
      <top style="hair">
        <color indexed="64"/>
      </top>
      <bottom style="medium">
        <color indexed="64"/>
      </bottom>
      <diagonal/>
    </border>
    <border>
      <left/>
      <right style="medium">
        <color indexed="64"/>
      </right>
      <top style="hair">
        <color indexed="64"/>
      </top>
      <bottom style="hair">
        <color indexed="64"/>
      </bottom>
      <diagonal/>
    </border>
    <border>
      <left/>
      <right/>
      <top style="hair">
        <color indexed="64"/>
      </top>
      <bottom style="hair">
        <color indexed="64"/>
      </bottom>
      <diagonal/>
    </border>
    <border>
      <left style="medium">
        <color indexed="64"/>
      </left>
      <right/>
      <top style="hair">
        <color indexed="64"/>
      </top>
      <bottom style="hair">
        <color indexed="64"/>
      </bottom>
      <diagonal/>
    </border>
    <border>
      <left/>
      <right style="medium">
        <color indexed="64"/>
      </right>
      <top/>
      <bottom style="hair">
        <color indexed="64"/>
      </bottom>
      <diagonal/>
    </border>
    <border>
      <left/>
      <right/>
      <top/>
      <bottom style="hair">
        <color indexed="64"/>
      </bottom>
      <diagonal/>
    </border>
    <border>
      <left style="medium">
        <color indexed="64"/>
      </left>
      <right/>
      <top/>
      <bottom style="hair">
        <color indexed="64"/>
      </bottom>
      <diagonal/>
    </border>
    <border>
      <left/>
      <right style="medium">
        <color indexed="64"/>
      </right>
      <top style="medium">
        <color indexed="64"/>
      </top>
      <bottom style="hair">
        <color indexed="64"/>
      </bottom>
      <diagonal/>
    </border>
    <border>
      <left/>
      <right/>
      <top style="medium">
        <color indexed="64"/>
      </top>
      <bottom style="hair">
        <color indexed="64"/>
      </bottom>
      <diagonal/>
    </border>
    <border>
      <left style="medium">
        <color indexed="64"/>
      </left>
      <right/>
      <top style="medium">
        <color indexed="64"/>
      </top>
      <bottom style="hair">
        <color indexed="64"/>
      </bottom>
      <diagonal/>
    </border>
  </borders>
  <cellStyleXfs count="9">
    <xf numFmtId="0" fontId="0" fillId="0" borderId="0"/>
    <xf numFmtId="9" fontId="1" fillId="0" borderId="0"/>
    <xf numFmtId="0" fontId="4" fillId="0" borderId="0"/>
    <xf numFmtId="9" fontId="4" fillId="0" borderId="0"/>
    <xf numFmtId="44" fontId="4" fillId="0" borderId="0"/>
    <xf numFmtId="172" fontId="22" fillId="0" borderId="0"/>
    <xf numFmtId="43" fontId="22" fillId="0" borderId="0"/>
    <xf numFmtId="0" fontId="1" fillId="0" borderId="0"/>
    <xf numFmtId="0" fontId="36" fillId="0" borderId="0" applyNumberFormat="0" applyFill="0" applyBorder="0" applyAlignment="0" applyProtection="0"/>
  </cellStyleXfs>
  <cellXfs count="353">
    <xf numFmtId="0" fontId="0" fillId="0" borderId="0" xfId="0"/>
    <xf numFmtId="0" fontId="3" fillId="0" borderId="0" xfId="0" applyFont="1"/>
    <xf numFmtId="0" fontId="5" fillId="2" borderId="2" xfId="2" applyFont="1" applyFill="1" applyBorder="1" applyAlignment="1">
      <alignment horizontal="centerContinuous"/>
    </xf>
    <xf numFmtId="6" fontId="9" fillId="4" borderId="8" xfId="2" applyNumberFormat="1" applyFont="1" applyFill="1" applyBorder="1" applyAlignment="1">
      <alignment horizontal="center"/>
    </xf>
    <xf numFmtId="10" fontId="7" fillId="5" borderId="5" xfId="1" applyNumberFormat="1" applyFont="1" applyFill="1" applyBorder="1" applyAlignment="1">
      <alignment horizontal="center"/>
    </xf>
    <xf numFmtId="10" fontId="7" fillId="5" borderId="8" xfId="2" applyNumberFormat="1" applyFont="1" applyFill="1" applyBorder="1" applyAlignment="1">
      <alignment horizontal="center"/>
    </xf>
    <xf numFmtId="164" fontId="7" fillId="5" borderId="8" xfId="2" applyNumberFormat="1" applyFont="1" applyFill="1" applyBorder="1" applyAlignment="1">
      <alignment horizontal="center"/>
    </xf>
    <xf numFmtId="10" fontId="7" fillId="5" borderId="14" xfId="1" applyNumberFormat="1" applyFont="1" applyFill="1" applyBorder="1" applyAlignment="1">
      <alignment horizontal="center"/>
    </xf>
    <xf numFmtId="10" fontId="11" fillId="0" borderId="13" xfId="2" applyNumberFormat="1" applyFont="1" applyBorder="1" applyAlignment="1">
      <alignment horizontal="center"/>
    </xf>
    <xf numFmtId="0" fontId="5" fillId="2" borderId="13" xfId="0" applyFont="1" applyFill="1" applyBorder="1" applyAlignment="1">
      <alignment horizontal="center" wrapText="1"/>
    </xf>
    <xf numFmtId="6" fontId="3" fillId="0" borderId="0" xfId="0" applyNumberFormat="1" applyFont="1"/>
    <xf numFmtId="0" fontId="12" fillId="0" borderId="0" xfId="0" applyFont="1"/>
    <xf numFmtId="9" fontId="3" fillId="0" borderId="0" xfId="0" applyNumberFormat="1" applyFont="1"/>
    <xf numFmtId="165" fontId="3" fillId="0" borderId="0" xfId="0" applyNumberFormat="1" applyFont="1"/>
    <xf numFmtId="10" fontId="14" fillId="0" borderId="8" xfId="1" applyNumberFormat="1" applyFont="1" applyBorder="1" applyAlignment="1">
      <alignment horizontal="center"/>
    </xf>
    <xf numFmtId="10" fontId="14" fillId="0" borderId="8" xfId="2" applyNumberFormat="1" applyFont="1" applyBorder="1" applyAlignment="1">
      <alignment horizontal="center"/>
    </xf>
    <xf numFmtId="9" fontId="14" fillId="0" borderId="8" xfId="2" applyNumberFormat="1" applyFont="1" applyBorder="1" applyAlignment="1">
      <alignment horizontal="center"/>
    </xf>
    <xf numFmtId="166" fontId="14" fillId="0" borderId="14" xfId="2" applyNumberFormat="1" applyFont="1" applyBorder="1" applyAlignment="1">
      <alignment horizontal="center"/>
    </xf>
    <xf numFmtId="0" fontId="5" fillId="2" borderId="5" xfId="2" applyFont="1" applyFill="1" applyBorder="1" applyAlignment="1">
      <alignment horizontal="centerContinuous"/>
    </xf>
    <xf numFmtId="0" fontId="15" fillId="0" borderId="0" xfId="0" applyFont="1"/>
    <xf numFmtId="0" fontId="3" fillId="0" borderId="13" xfId="0" applyFont="1" applyBorder="1"/>
    <xf numFmtId="9" fontId="3" fillId="0" borderId="13" xfId="0" applyNumberFormat="1" applyFont="1" applyBorder="1"/>
    <xf numFmtId="9" fontId="3" fillId="0" borderId="2" xfId="0" applyNumberFormat="1" applyFont="1" applyBorder="1"/>
    <xf numFmtId="167" fontId="14" fillId="0" borderId="5" xfId="1" applyNumberFormat="1" applyFont="1" applyBorder="1" applyAlignment="1">
      <alignment horizontal="center"/>
    </xf>
    <xf numFmtId="6" fontId="3" fillId="0" borderId="0" xfId="0" applyNumberFormat="1" applyFont="1" applyAlignment="1">
      <alignment horizontal="right"/>
    </xf>
    <xf numFmtId="0" fontId="17" fillId="0" borderId="0" xfId="0" applyFont="1"/>
    <xf numFmtId="0" fontId="13" fillId="0" borderId="0" xfId="0" applyFont="1" applyAlignment="1">
      <alignment horizontal="right"/>
    </xf>
    <xf numFmtId="10" fontId="13" fillId="0" borderId="0" xfId="0" applyNumberFormat="1" applyFont="1" applyAlignment="1">
      <alignment horizontal="right"/>
    </xf>
    <xf numFmtId="9" fontId="3" fillId="0" borderId="0" xfId="0" applyNumberFormat="1" applyFont="1" applyAlignment="1">
      <alignment horizontal="right"/>
    </xf>
    <xf numFmtId="0" fontId="13" fillId="6" borderId="1" xfId="0" applyFont="1" applyFill="1" applyBorder="1"/>
    <xf numFmtId="0" fontId="13" fillId="6" borderId="13" xfId="0" applyFont="1" applyFill="1" applyBorder="1"/>
    <xf numFmtId="0" fontId="13" fillId="6" borderId="2" xfId="0" applyFont="1" applyFill="1" applyBorder="1"/>
    <xf numFmtId="10" fontId="14" fillId="0" borderId="11" xfId="1" applyNumberFormat="1" applyFont="1" applyBorder="1" applyAlignment="1">
      <alignment horizontal="center"/>
    </xf>
    <xf numFmtId="10" fontId="3" fillId="0" borderId="0" xfId="0" applyNumberFormat="1" applyFont="1"/>
    <xf numFmtId="167" fontId="6" fillId="2" borderId="0" xfId="2" applyNumberFormat="1" applyFont="1" applyFill="1" applyAlignment="1">
      <alignment horizontal="center"/>
    </xf>
    <xf numFmtId="6" fontId="8" fillId="0" borderId="0" xfId="2" applyNumberFormat="1" applyFont="1" applyAlignment="1">
      <alignment horizontal="center"/>
    </xf>
    <xf numFmtId="6" fontId="20" fillId="0" borderId="4" xfId="0" applyNumberFormat="1" applyFont="1" applyBorder="1"/>
    <xf numFmtId="6" fontId="20" fillId="0" borderId="5" xfId="0" applyNumberFormat="1" applyFont="1" applyBorder="1"/>
    <xf numFmtId="6" fontId="20" fillId="0" borderId="15" xfId="0" applyNumberFormat="1" applyFont="1" applyBorder="1"/>
    <xf numFmtId="6" fontId="20" fillId="0" borderId="14" xfId="0" applyNumberFormat="1" applyFont="1" applyBorder="1"/>
    <xf numFmtId="6" fontId="3" fillId="0" borderId="13" xfId="0" applyNumberFormat="1" applyFont="1" applyBorder="1"/>
    <xf numFmtId="6" fontId="3" fillId="0" borderId="2" xfId="0" applyNumberFormat="1" applyFont="1" applyBorder="1"/>
    <xf numFmtId="14" fontId="6" fillId="2" borderId="0" xfId="2" applyNumberFormat="1" applyFont="1" applyFill="1" applyAlignment="1">
      <alignment horizontal="center"/>
    </xf>
    <xf numFmtId="168" fontId="6" fillId="2" borderId="0" xfId="2" applyNumberFormat="1" applyFont="1" applyFill="1" applyAlignment="1">
      <alignment horizontal="center"/>
    </xf>
    <xf numFmtId="6" fontId="9" fillId="4" borderId="0" xfId="2" applyNumberFormat="1" applyFont="1" applyFill="1" applyAlignment="1">
      <alignment horizontal="center"/>
    </xf>
    <xf numFmtId="0" fontId="3" fillId="0" borderId="4" xfId="0" applyFont="1" applyBorder="1"/>
    <xf numFmtId="6" fontId="3" fillId="0" borderId="5" xfId="0" applyNumberFormat="1" applyFont="1" applyBorder="1"/>
    <xf numFmtId="6" fontId="3" fillId="0" borderId="8" xfId="0" applyNumberFormat="1" applyFont="1" applyBorder="1"/>
    <xf numFmtId="0" fontId="3" fillId="0" borderId="8" xfId="0" applyFont="1" applyBorder="1"/>
    <xf numFmtId="9" fontId="3" fillId="0" borderId="8" xfId="0" applyNumberFormat="1" applyFont="1" applyBorder="1"/>
    <xf numFmtId="0" fontId="3" fillId="0" borderId="15" xfId="0" applyFont="1" applyBorder="1"/>
    <xf numFmtId="9" fontId="3" fillId="0" borderId="15" xfId="0" applyNumberFormat="1" applyFont="1" applyBorder="1"/>
    <xf numFmtId="9" fontId="3" fillId="0" borderId="14" xfId="0" applyNumberFormat="1" applyFont="1" applyBorder="1"/>
    <xf numFmtId="6" fontId="12" fillId="0" borderId="13" xfId="0" applyNumberFormat="1" applyFont="1" applyBorder="1"/>
    <xf numFmtId="6" fontId="12" fillId="0" borderId="2" xfId="0" applyNumberFormat="1" applyFont="1" applyBorder="1"/>
    <xf numFmtId="14" fontId="14" fillId="0" borderId="8" xfId="2" applyNumberFormat="1" applyFont="1" applyBorder="1" applyAlignment="1">
      <alignment horizontal="center"/>
    </xf>
    <xf numFmtId="10" fontId="3" fillId="0" borderId="8" xfId="0" applyNumberFormat="1" applyFont="1" applyBorder="1"/>
    <xf numFmtId="170" fontId="3" fillId="0" borderId="0" xfId="0" applyNumberFormat="1" applyFont="1"/>
    <xf numFmtId="170" fontId="3" fillId="0" borderId="8" xfId="0" applyNumberFormat="1" applyFont="1" applyBorder="1"/>
    <xf numFmtId="10" fontId="3" fillId="0" borderId="15" xfId="0" applyNumberFormat="1" applyFont="1" applyBorder="1"/>
    <xf numFmtId="10" fontId="3" fillId="0" borderId="14" xfId="0" applyNumberFormat="1" applyFont="1" applyBorder="1"/>
    <xf numFmtId="0" fontId="13" fillId="6" borderId="3" xfId="0" applyFont="1" applyFill="1" applyBorder="1"/>
    <xf numFmtId="0" fontId="13" fillId="6" borderId="4" xfId="0" applyFont="1" applyFill="1" applyBorder="1" applyAlignment="1">
      <alignment horizontal="right"/>
    </xf>
    <xf numFmtId="0" fontId="13" fillId="6" borderId="5" xfId="0" applyFont="1" applyFill="1" applyBorder="1" applyAlignment="1">
      <alignment horizontal="right"/>
    </xf>
    <xf numFmtId="0" fontId="13" fillId="6" borderId="5" xfId="0" applyFont="1" applyFill="1" applyBorder="1"/>
    <xf numFmtId="6" fontId="3" fillId="0" borderId="14" xfId="0" applyNumberFormat="1" applyFont="1" applyBorder="1"/>
    <xf numFmtId="0" fontId="3" fillId="3" borderId="7" xfId="0" applyFont="1" applyFill="1" applyBorder="1" applyAlignment="1">
      <alignment horizontal="right"/>
    </xf>
    <xf numFmtId="0" fontId="3" fillId="3" borderId="10" xfId="0" applyFont="1" applyFill="1" applyBorder="1" applyAlignment="1">
      <alignment horizontal="right"/>
    </xf>
    <xf numFmtId="168" fontId="21" fillId="6" borderId="0" xfId="2" applyNumberFormat="1" applyFont="1" applyFill="1" applyAlignment="1">
      <alignment horizontal="center"/>
    </xf>
    <xf numFmtId="0" fontId="17" fillId="3" borderId="7" xfId="2" applyFont="1" applyFill="1" applyBorder="1" applyAlignment="1">
      <alignment horizontal="right"/>
    </xf>
    <xf numFmtId="0" fontId="17" fillId="3" borderId="10" xfId="2" applyFont="1" applyFill="1" applyBorder="1" applyAlignment="1">
      <alignment horizontal="right"/>
    </xf>
    <xf numFmtId="0" fontId="17" fillId="0" borderId="0" xfId="2" applyFont="1" applyAlignment="1">
      <alignment horizontal="right"/>
    </xf>
    <xf numFmtId="0" fontId="17" fillId="3" borderId="3" xfId="2" applyFont="1" applyFill="1" applyBorder="1" applyAlignment="1">
      <alignment horizontal="right"/>
    </xf>
    <xf numFmtId="6" fontId="18" fillId="0" borderId="13" xfId="0" applyNumberFormat="1" applyFont="1" applyBorder="1" applyAlignment="1">
      <alignment horizontal="right"/>
    </xf>
    <xf numFmtId="171" fontId="3" fillId="0" borderId="1" xfId="0" applyNumberFormat="1" applyFont="1" applyBorder="1" applyAlignment="1">
      <alignment horizontal="right"/>
    </xf>
    <xf numFmtId="171" fontId="18" fillId="0" borderId="13" xfId="0" applyNumberFormat="1" applyFont="1" applyBorder="1" applyAlignment="1">
      <alignment horizontal="right"/>
    </xf>
    <xf numFmtId="171" fontId="3" fillId="0" borderId="2" xfId="0" applyNumberFormat="1" applyFont="1" applyBorder="1" applyAlignment="1">
      <alignment horizontal="right"/>
    </xf>
    <xf numFmtId="165" fontId="18" fillId="0" borderId="13" xfId="0" applyNumberFormat="1" applyFont="1" applyBorder="1" applyAlignment="1">
      <alignment horizontal="right"/>
    </xf>
    <xf numFmtId="0" fontId="3" fillId="0" borderId="0" xfId="0" applyFont="1" applyAlignment="1">
      <alignment vertical="center"/>
    </xf>
    <xf numFmtId="0" fontId="5" fillId="2" borderId="0" xfId="0" applyFont="1" applyFill="1" applyAlignment="1">
      <alignment horizontal="center" wrapText="1"/>
    </xf>
    <xf numFmtId="0" fontId="5" fillId="2" borderId="3" xfId="0" applyFont="1" applyFill="1" applyBorder="1" applyAlignment="1">
      <alignment horizontal="center" wrapText="1"/>
    </xf>
    <xf numFmtId="0" fontId="5" fillId="2" borderId="4" xfId="0" applyFont="1" applyFill="1" applyBorder="1" applyAlignment="1">
      <alignment horizontal="center" wrapText="1"/>
    </xf>
    <xf numFmtId="0" fontId="5" fillId="2" borderId="5" xfId="0" applyFont="1" applyFill="1" applyBorder="1" applyAlignment="1">
      <alignment horizontal="center" wrapText="1"/>
    </xf>
    <xf numFmtId="14" fontId="3" fillId="0" borderId="7" xfId="0" applyNumberFormat="1" applyFont="1" applyBorder="1"/>
    <xf numFmtId="0" fontId="3" fillId="0" borderId="0" xfId="0" applyFont="1" applyAlignment="1">
      <alignment horizontal="center"/>
    </xf>
    <xf numFmtId="168" fontId="7" fillId="0" borderId="8" xfId="2" applyNumberFormat="1" applyFont="1" applyBorder="1" applyAlignment="1">
      <alignment horizontal="center"/>
    </xf>
    <xf numFmtId="8" fontId="3" fillId="0" borderId="0" xfId="0" applyNumberFormat="1" applyFont="1"/>
    <xf numFmtId="6" fontId="9" fillId="0" borderId="0" xfId="0" applyNumberFormat="1" applyFont="1" applyAlignment="1">
      <alignment horizontal="center"/>
    </xf>
    <xf numFmtId="167" fontId="7" fillId="0" borderId="8" xfId="2" applyNumberFormat="1" applyFont="1" applyBorder="1" applyAlignment="1">
      <alignment horizontal="center"/>
    </xf>
    <xf numFmtId="14" fontId="3" fillId="0" borderId="10" xfId="0" applyNumberFormat="1" applyFont="1" applyBorder="1"/>
    <xf numFmtId="0" fontId="3" fillId="0" borderId="15" xfId="0" applyFont="1" applyBorder="1" applyAlignment="1">
      <alignment horizontal="center"/>
    </xf>
    <xf numFmtId="6" fontId="3" fillId="0" borderId="15" xfId="0" applyNumberFormat="1" applyFont="1" applyBorder="1"/>
    <xf numFmtId="8" fontId="3" fillId="0" borderId="15" xfId="0" applyNumberFormat="1" applyFont="1" applyBorder="1"/>
    <xf numFmtId="6" fontId="9" fillId="0" borderId="15" xfId="0" applyNumberFormat="1" applyFont="1" applyBorder="1" applyAlignment="1">
      <alignment horizontal="center"/>
    </xf>
    <xf numFmtId="167" fontId="7" fillId="0" borderId="14" xfId="2" applyNumberFormat="1" applyFont="1" applyBorder="1" applyAlignment="1">
      <alignment horizontal="center"/>
    </xf>
    <xf numFmtId="0" fontId="5" fillId="2" borderId="1" xfId="0" applyFont="1" applyFill="1" applyBorder="1" applyAlignment="1">
      <alignment horizontal="center" wrapText="1"/>
    </xf>
    <xf numFmtId="6" fontId="14" fillId="0" borderId="9" xfId="2" applyNumberFormat="1" applyFont="1" applyBorder="1" applyAlignment="1">
      <alignment horizontal="center"/>
    </xf>
    <xf numFmtId="0" fontId="13" fillId="2" borderId="2" xfId="2" applyFont="1" applyFill="1" applyBorder="1" applyAlignment="1">
      <alignment horizontal="centerContinuous"/>
    </xf>
    <xf numFmtId="0" fontId="3" fillId="0" borderId="0" xfId="2" applyFont="1" applyAlignment="1">
      <alignment horizontal="center"/>
    </xf>
    <xf numFmtId="14" fontId="21" fillId="2" borderId="4" xfId="2" applyNumberFormat="1" applyFont="1" applyFill="1" applyBorder="1" applyAlignment="1">
      <alignment horizontal="center"/>
    </xf>
    <xf numFmtId="10" fontId="18" fillId="0" borderId="8" xfId="3" applyNumberFormat="1" applyFont="1" applyBorder="1" applyAlignment="1">
      <alignment horizontal="center"/>
    </xf>
    <xf numFmtId="6" fontId="3" fillId="4" borderId="13" xfId="2" applyNumberFormat="1" applyFont="1" applyFill="1" applyBorder="1" applyAlignment="1">
      <alignment horizontal="center"/>
    </xf>
    <xf numFmtId="6" fontId="12" fillId="4" borderId="13" xfId="2" applyNumberFormat="1" applyFont="1" applyFill="1" applyBorder="1" applyAlignment="1">
      <alignment horizontal="center"/>
    </xf>
    <xf numFmtId="6" fontId="12" fillId="4" borderId="13" xfId="4" applyNumberFormat="1" applyFont="1" applyFill="1" applyBorder="1" applyAlignment="1">
      <alignment horizontal="center"/>
    </xf>
    <xf numFmtId="10" fontId="15" fillId="0" borderId="13" xfId="2" applyNumberFormat="1" applyFont="1" applyBorder="1" applyAlignment="1">
      <alignment horizontal="center"/>
    </xf>
    <xf numFmtId="10" fontId="17" fillId="0" borderId="8" xfId="1" applyNumberFormat="1" applyFont="1" applyBorder="1" applyAlignment="1">
      <alignment horizontal="right"/>
    </xf>
    <xf numFmtId="170" fontId="17" fillId="0" borderId="8" xfId="1" applyNumberFormat="1" applyFont="1" applyBorder="1" applyAlignment="1">
      <alignment horizontal="right"/>
    </xf>
    <xf numFmtId="170" fontId="17" fillId="0" borderId="14" xfId="1" applyNumberFormat="1" applyFont="1" applyBorder="1" applyAlignment="1">
      <alignment horizontal="right"/>
    </xf>
    <xf numFmtId="10" fontId="7" fillId="5" borderId="8" xfId="1" applyNumberFormat="1" applyFont="1" applyFill="1" applyBorder="1" applyAlignment="1">
      <alignment horizontal="center"/>
    </xf>
    <xf numFmtId="6" fontId="7" fillId="5" borderId="8" xfId="2" applyNumberFormat="1" applyFont="1" applyFill="1" applyBorder="1" applyAlignment="1">
      <alignment horizontal="center"/>
    </xf>
    <xf numFmtId="6" fontId="7" fillId="5" borderId="14" xfId="2" applyNumberFormat="1" applyFont="1" applyFill="1" applyBorder="1" applyAlignment="1">
      <alignment horizontal="center"/>
    </xf>
    <xf numFmtId="10" fontId="7" fillId="0" borderId="9" xfId="1" applyNumberFormat="1" applyFont="1" applyBorder="1" applyAlignment="1">
      <alignment horizontal="right"/>
    </xf>
    <xf numFmtId="10" fontId="7" fillId="0" borderId="7" xfId="1" applyNumberFormat="1" applyFont="1" applyBorder="1" applyAlignment="1">
      <alignment horizontal="right"/>
    </xf>
    <xf numFmtId="10" fontId="7" fillId="0" borderId="0" xfId="1" applyNumberFormat="1" applyFont="1" applyAlignment="1">
      <alignment horizontal="right"/>
    </xf>
    <xf numFmtId="10" fontId="7" fillId="0" borderId="8" xfId="1" applyNumberFormat="1" applyFont="1" applyBorder="1" applyAlignment="1">
      <alignment horizontal="right"/>
    </xf>
    <xf numFmtId="10" fontId="7" fillId="0" borderId="9" xfId="2" applyNumberFormat="1" applyFont="1" applyBorder="1" applyAlignment="1">
      <alignment horizontal="right"/>
    </xf>
    <xf numFmtId="10" fontId="7" fillId="0" borderId="7" xfId="2" applyNumberFormat="1" applyFont="1" applyBorder="1" applyAlignment="1">
      <alignment horizontal="right"/>
    </xf>
    <xf numFmtId="10" fontId="7" fillId="0" borderId="0" xfId="2" applyNumberFormat="1" applyFont="1" applyAlignment="1">
      <alignment horizontal="right"/>
    </xf>
    <xf numFmtId="10" fontId="7" fillId="0" borderId="8" xfId="2" applyNumberFormat="1" applyFont="1" applyBorder="1" applyAlignment="1">
      <alignment horizontal="right"/>
    </xf>
    <xf numFmtId="164" fontId="7" fillId="0" borderId="9" xfId="2" applyNumberFormat="1" applyFont="1" applyBorder="1" applyAlignment="1">
      <alignment horizontal="right"/>
    </xf>
    <xf numFmtId="164" fontId="7" fillId="0" borderId="7" xfId="2" applyNumberFormat="1" applyFont="1" applyBorder="1" applyAlignment="1">
      <alignment horizontal="right"/>
    </xf>
    <xf numFmtId="164" fontId="7" fillId="0" borderId="0" xfId="2" applyNumberFormat="1" applyFont="1" applyAlignment="1">
      <alignment horizontal="right"/>
    </xf>
    <xf numFmtId="164" fontId="7" fillId="0" borderId="8" xfId="2" applyNumberFormat="1" applyFont="1" applyBorder="1" applyAlignment="1">
      <alignment horizontal="right"/>
    </xf>
    <xf numFmtId="6" fontId="7" fillId="0" borderId="9" xfId="2" applyNumberFormat="1" applyFont="1" applyBorder="1" applyAlignment="1">
      <alignment horizontal="right"/>
    </xf>
    <xf numFmtId="6" fontId="7" fillId="0" borderId="7" xfId="2" applyNumberFormat="1" applyFont="1" applyBorder="1" applyAlignment="1">
      <alignment horizontal="right"/>
    </xf>
    <xf numFmtId="6" fontId="7" fillId="0" borderId="0" xfId="2" applyNumberFormat="1" applyFont="1" applyAlignment="1">
      <alignment horizontal="right"/>
    </xf>
    <xf numFmtId="6" fontId="7" fillId="0" borderId="8" xfId="2" applyNumberFormat="1" applyFont="1" applyBorder="1" applyAlignment="1">
      <alignment horizontal="right"/>
    </xf>
    <xf numFmtId="6" fontId="7" fillId="0" borderId="11" xfId="2" applyNumberFormat="1" applyFont="1" applyBorder="1" applyAlignment="1">
      <alignment horizontal="right"/>
    </xf>
    <xf numFmtId="6" fontId="7" fillId="0" borderId="10" xfId="2" applyNumberFormat="1" applyFont="1" applyBorder="1" applyAlignment="1">
      <alignment horizontal="right"/>
    </xf>
    <xf numFmtId="6" fontId="7" fillId="0" borderId="15" xfId="2" applyNumberFormat="1" applyFont="1" applyBorder="1" applyAlignment="1">
      <alignment horizontal="right"/>
    </xf>
    <xf numFmtId="6" fontId="7" fillId="0" borderId="14" xfId="2" applyNumberFormat="1" applyFont="1" applyBorder="1" applyAlignment="1">
      <alignment horizontal="right"/>
    </xf>
    <xf numFmtId="0" fontId="5" fillId="0" borderId="0" xfId="2" applyFont="1" applyAlignment="1">
      <alignment horizontal="centerContinuous"/>
    </xf>
    <xf numFmtId="6" fontId="3" fillId="0" borderId="13" xfId="0" applyNumberFormat="1" applyFont="1" applyBorder="1" applyAlignment="1">
      <alignment horizontal="right"/>
    </xf>
    <xf numFmtId="6" fontId="17" fillId="0" borderId="2" xfId="0" applyNumberFormat="1" applyFont="1" applyBorder="1" applyAlignment="1">
      <alignment horizontal="right"/>
    </xf>
    <xf numFmtId="171" fontId="18" fillId="0" borderId="2" xfId="0" applyNumberFormat="1" applyFont="1" applyBorder="1" applyAlignment="1">
      <alignment horizontal="right"/>
    </xf>
    <xf numFmtId="6" fontId="17" fillId="0" borderId="13" xfId="0" applyNumberFormat="1" applyFont="1" applyBorder="1" applyAlignment="1">
      <alignment horizontal="right"/>
    </xf>
    <xf numFmtId="171" fontId="3" fillId="0" borderId="13" xfId="0" applyNumberFormat="1" applyFont="1" applyBorder="1" applyAlignment="1">
      <alignment horizontal="right"/>
    </xf>
    <xf numFmtId="0" fontId="13" fillId="6" borderId="4" xfId="0" applyFont="1" applyFill="1" applyBorder="1"/>
    <xf numFmtId="6" fontId="3" fillId="0" borderId="1" xfId="0" applyNumberFormat="1" applyFont="1" applyBorder="1" applyAlignment="1">
      <alignment horizontal="right"/>
    </xf>
    <xf numFmtId="0" fontId="13" fillId="0" borderId="0" xfId="0" applyFont="1"/>
    <xf numFmtId="10" fontId="3" fillId="0" borderId="1" xfId="0" applyNumberFormat="1" applyFont="1" applyBorder="1" applyAlignment="1">
      <alignment horizontal="right"/>
    </xf>
    <xf numFmtId="10" fontId="3" fillId="0" borderId="13" xfId="0" applyNumberFormat="1" applyFont="1" applyBorder="1" applyAlignment="1">
      <alignment horizontal="right"/>
    </xf>
    <xf numFmtId="10" fontId="18" fillId="0" borderId="13" xfId="0" applyNumberFormat="1" applyFont="1" applyBorder="1" applyAlignment="1">
      <alignment horizontal="right"/>
    </xf>
    <xf numFmtId="10" fontId="17" fillId="0" borderId="13" xfId="0" applyNumberFormat="1" applyFont="1" applyBorder="1" applyAlignment="1">
      <alignment horizontal="right"/>
    </xf>
    <xf numFmtId="10" fontId="17" fillId="0" borderId="2" xfId="0" applyNumberFormat="1" applyFont="1" applyBorder="1" applyAlignment="1">
      <alignment horizontal="right"/>
    </xf>
    <xf numFmtId="0" fontId="3" fillId="6" borderId="0" xfId="2" applyFont="1" applyFill="1" applyAlignment="1">
      <alignment horizontal="center"/>
    </xf>
    <xf numFmtId="0" fontId="13" fillId="6" borderId="0" xfId="2" applyFont="1" applyFill="1" applyAlignment="1">
      <alignment horizontal="left"/>
    </xf>
    <xf numFmtId="6" fontId="24" fillId="0" borderId="0" xfId="2" applyNumberFormat="1" applyFont="1" applyAlignment="1">
      <alignment horizontal="center"/>
    </xf>
    <xf numFmtId="6" fontId="24" fillId="0" borderId="0" xfId="3" applyNumberFormat="1" applyFont="1" applyAlignment="1">
      <alignment horizontal="center"/>
    </xf>
    <xf numFmtId="10" fontId="24" fillId="0" borderId="0" xfId="3" applyNumberFormat="1" applyFont="1" applyAlignment="1">
      <alignment horizontal="center"/>
    </xf>
    <xf numFmtId="0" fontId="5" fillId="0" borderId="0" xfId="2" applyFont="1" applyAlignment="1">
      <alignment horizontal="center"/>
    </xf>
    <xf numFmtId="10" fontId="24" fillId="0" borderId="0" xfId="1" applyNumberFormat="1" applyFont="1" applyAlignment="1">
      <alignment horizontal="center"/>
    </xf>
    <xf numFmtId="167" fontId="24" fillId="0" borderId="0" xfId="1" applyNumberFormat="1" applyFont="1" applyAlignment="1">
      <alignment horizontal="center"/>
    </xf>
    <xf numFmtId="0" fontId="10" fillId="0" borderId="0" xfId="2" applyFont="1" applyAlignment="1">
      <alignment horizontal="left"/>
    </xf>
    <xf numFmtId="9" fontId="7" fillId="0" borderId="0" xfId="2" applyNumberFormat="1" applyFont="1" applyAlignment="1">
      <alignment horizontal="left"/>
    </xf>
    <xf numFmtId="166" fontId="7" fillId="0" borderId="0" xfId="2" applyNumberFormat="1" applyFont="1" applyAlignment="1">
      <alignment horizontal="left"/>
    </xf>
    <xf numFmtId="0" fontId="17" fillId="0" borderId="0" xfId="0" applyFont="1" applyAlignment="1">
      <alignment horizontal="left"/>
    </xf>
    <xf numFmtId="0" fontId="2" fillId="0" borderId="0" xfId="0" applyFont="1" applyAlignment="1">
      <alignment horizontal="left" vertical="center"/>
    </xf>
    <xf numFmtId="0" fontId="3" fillId="0" borderId="0" xfId="0" applyFont="1" applyAlignment="1">
      <alignment horizontal="left"/>
    </xf>
    <xf numFmtId="0" fontId="3" fillId="0" borderId="0" xfId="2" applyFont="1" applyAlignment="1">
      <alignment horizontal="left"/>
    </xf>
    <xf numFmtId="0" fontId="17" fillId="3" borderId="6" xfId="2" applyFont="1" applyFill="1" applyBorder="1" applyAlignment="1">
      <alignment horizontal="left"/>
    </xf>
    <xf numFmtId="0" fontId="17" fillId="3" borderId="9" xfId="2" applyFont="1" applyFill="1" applyBorder="1" applyAlignment="1">
      <alignment horizontal="left"/>
    </xf>
    <xf numFmtId="0" fontId="17" fillId="3" borderId="10" xfId="2" applyFont="1" applyFill="1" applyBorder="1" applyAlignment="1">
      <alignment horizontal="left"/>
    </xf>
    <xf numFmtId="0" fontId="13" fillId="2" borderId="1" xfId="2" applyFont="1" applyFill="1" applyBorder="1" applyAlignment="1">
      <alignment horizontal="left"/>
    </xf>
    <xf numFmtId="0" fontId="17" fillId="3" borderId="7" xfId="2" applyFont="1" applyFill="1" applyBorder="1" applyAlignment="1">
      <alignment horizontal="left"/>
    </xf>
    <xf numFmtId="0" fontId="5" fillId="2" borderId="1" xfId="2" applyFont="1" applyFill="1" applyBorder="1" applyAlignment="1">
      <alignment horizontal="left"/>
    </xf>
    <xf numFmtId="0" fontId="7" fillId="3" borderId="3" xfId="2" applyFont="1" applyFill="1" applyBorder="1" applyAlignment="1">
      <alignment horizontal="left"/>
    </xf>
    <xf numFmtId="0" fontId="7" fillId="3" borderId="7" xfId="2" applyFont="1" applyFill="1" applyBorder="1" applyAlignment="1">
      <alignment horizontal="left"/>
    </xf>
    <xf numFmtId="0" fontId="7" fillId="3" borderId="10" xfId="2" applyFont="1" applyFill="1" applyBorder="1" applyAlignment="1">
      <alignment horizontal="left"/>
    </xf>
    <xf numFmtId="0" fontId="5" fillId="2" borderId="3" xfId="2" applyFont="1" applyFill="1" applyBorder="1" applyAlignment="1">
      <alignment horizontal="left"/>
    </xf>
    <xf numFmtId="0" fontId="3" fillId="7" borderId="7" xfId="2" applyFont="1" applyFill="1" applyBorder="1" applyAlignment="1">
      <alignment horizontal="left"/>
    </xf>
    <xf numFmtId="0" fontId="7" fillId="7" borderId="10" xfId="2" applyFont="1" applyFill="1" applyBorder="1" applyAlignment="1">
      <alignment horizontal="left"/>
    </xf>
    <xf numFmtId="0" fontId="5" fillId="0" borderId="0" xfId="2" applyFont="1" applyAlignment="1">
      <alignment horizontal="left"/>
    </xf>
    <xf numFmtId="0" fontId="7" fillId="0" borderId="0" xfId="2" applyFont="1" applyAlignment="1">
      <alignment horizontal="left"/>
    </xf>
    <xf numFmtId="0" fontId="12" fillId="0" borderId="0" xfId="0" applyFont="1" applyAlignment="1">
      <alignment horizontal="left"/>
    </xf>
    <xf numFmtId="0" fontId="9" fillId="0" borderId="0" xfId="0" applyFont="1" applyAlignment="1">
      <alignment horizontal="left"/>
    </xf>
    <xf numFmtId="0" fontId="23" fillId="2" borderId="3" xfId="2" applyFont="1" applyFill="1" applyBorder="1" applyAlignment="1">
      <alignment horizontal="left"/>
    </xf>
    <xf numFmtId="0" fontId="23" fillId="2" borderId="7" xfId="2" applyFont="1" applyFill="1" applyBorder="1" applyAlignment="1">
      <alignment horizontal="left"/>
    </xf>
    <xf numFmtId="0" fontId="15" fillId="3" borderId="7" xfId="0" applyFont="1" applyFill="1" applyBorder="1" applyAlignment="1">
      <alignment horizontal="left"/>
    </xf>
    <xf numFmtId="0" fontId="12" fillId="3" borderId="7" xfId="0" applyFont="1" applyFill="1" applyBorder="1" applyAlignment="1">
      <alignment horizontal="left"/>
    </xf>
    <xf numFmtId="0" fontId="3" fillId="3" borderId="7" xfId="0" applyFont="1" applyFill="1" applyBorder="1" applyAlignment="1">
      <alignment horizontal="left"/>
    </xf>
    <xf numFmtId="0" fontId="12" fillId="3" borderId="1" xfId="0" applyFont="1" applyFill="1" applyBorder="1" applyAlignment="1">
      <alignment horizontal="left"/>
    </xf>
    <xf numFmtId="0" fontId="16" fillId="3" borderId="1" xfId="2" applyFont="1" applyFill="1" applyBorder="1" applyAlignment="1">
      <alignment horizontal="left"/>
    </xf>
    <xf numFmtId="0" fontId="16" fillId="3" borderId="7" xfId="2" applyFont="1" applyFill="1" applyBorder="1" applyAlignment="1">
      <alignment horizontal="left"/>
    </xf>
    <xf numFmtId="0" fontId="16" fillId="3" borderId="10" xfId="2" applyFont="1" applyFill="1" applyBorder="1" applyAlignment="1">
      <alignment horizontal="left"/>
    </xf>
    <xf numFmtId="0" fontId="3" fillId="6" borderId="0" xfId="2" applyFont="1" applyFill="1" applyAlignment="1">
      <alignment horizontal="left"/>
    </xf>
    <xf numFmtId="0" fontId="13" fillId="6" borderId="1" xfId="0" applyFont="1" applyFill="1" applyBorder="1" applyAlignment="1">
      <alignment horizontal="left"/>
    </xf>
    <xf numFmtId="0" fontId="3" fillId="0" borderId="1" xfId="0" applyFont="1" applyBorder="1" applyAlignment="1">
      <alignment horizontal="left"/>
    </xf>
    <xf numFmtId="0" fontId="16" fillId="0" borderId="0" xfId="0" applyFont="1" applyAlignment="1">
      <alignment horizontal="left"/>
    </xf>
    <xf numFmtId="0" fontId="3" fillId="3" borderId="7" xfId="0" applyFont="1" applyFill="1" applyBorder="1" applyAlignment="1">
      <alignment horizontal="left" indent="1"/>
    </xf>
    <xf numFmtId="165" fontId="3" fillId="0" borderId="1" xfId="0" applyNumberFormat="1" applyFont="1" applyBorder="1" applyAlignment="1">
      <alignment horizontal="right"/>
    </xf>
    <xf numFmtId="165" fontId="3" fillId="0" borderId="13" xfId="0" applyNumberFormat="1" applyFont="1" applyBorder="1" applyAlignment="1">
      <alignment horizontal="right"/>
    </xf>
    <xf numFmtId="165" fontId="3" fillId="0" borderId="2" xfId="0" applyNumberFormat="1" applyFont="1" applyBorder="1" applyAlignment="1">
      <alignment horizontal="right"/>
    </xf>
    <xf numFmtId="0" fontId="10" fillId="3" borderId="1" xfId="2" applyFont="1" applyFill="1" applyBorder="1" applyAlignment="1">
      <alignment horizontal="left"/>
    </xf>
    <xf numFmtId="0" fontId="10" fillId="3" borderId="7" xfId="2" applyFont="1" applyFill="1" applyBorder="1" applyAlignment="1">
      <alignment horizontal="left"/>
    </xf>
    <xf numFmtId="167" fontId="7" fillId="3" borderId="7" xfId="2" applyNumberFormat="1" applyFont="1" applyFill="1" applyBorder="1" applyAlignment="1">
      <alignment horizontal="left"/>
    </xf>
    <xf numFmtId="167" fontId="7" fillId="3" borderId="10" xfId="2" applyNumberFormat="1" applyFont="1" applyFill="1" applyBorder="1" applyAlignment="1">
      <alignment horizontal="left"/>
    </xf>
    <xf numFmtId="0" fontId="12" fillId="5" borderId="0" xfId="0" applyFont="1" applyFill="1" applyAlignment="1">
      <alignment horizontal="left"/>
    </xf>
    <xf numFmtId="0" fontId="7" fillId="3" borderId="6" xfId="2" applyFont="1" applyFill="1" applyBorder="1" applyAlignment="1">
      <alignment horizontal="left"/>
    </xf>
    <xf numFmtId="0" fontId="7" fillId="3" borderId="9" xfId="2" applyFont="1" applyFill="1" applyBorder="1" applyAlignment="1">
      <alignment horizontal="left"/>
    </xf>
    <xf numFmtId="0" fontId="10" fillId="3" borderId="12" xfId="2" applyFont="1" applyFill="1" applyBorder="1" applyAlignment="1">
      <alignment horizontal="left"/>
    </xf>
    <xf numFmtId="0" fontId="7" fillId="3" borderId="11" xfId="2" applyFont="1" applyFill="1" applyBorder="1" applyAlignment="1">
      <alignment horizontal="left"/>
    </xf>
    <xf numFmtId="0" fontId="11" fillId="3" borderId="6" xfId="0" applyFont="1" applyFill="1" applyBorder="1" applyAlignment="1">
      <alignment horizontal="left"/>
    </xf>
    <xf numFmtId="0" fontId="7" fillId="3" borderId="9" xfId="2" applyFont="1" applyFill="1" applyBorder="1" applyAlignment="1">
      <alignment horizontal="left" indent="1"/>
    </xf>
    <xf numFmtId="0" fontId="7" fillId="3" borderId="11" xfId="2" applyFont="1" applyFill="1" applyBorder="1" applyAlignment="1">
      <alignment horizontal="left" indent="1"/>
    </xf>
    <xf numFmtId="0" fontId="5" fillId="2" borderId="0" xfId="2" applyFont="1" applyFill="1" applyAlignment="1">
      <alignment horizontal="left"/>
    </xf>
    <xf numFmtId="0" fontId="5" fillId="2" borderId="5" xfId="2" applyFont="1" applyFill="1" applyBorder="1" applyAlignment="1">
      <alignment horizontal="left"/>
    </xf>
    <xf numFmtId="0" fontId="9" fillId="3" borderId="7" xfId="0" applyFont="1" applyFill="1" applyBorder="1" applyAlignment="1">
      <alignment horizontal="left"/>
    </xf>
    <xf numFmtId="0" fontId="0" fillId="0" borderId="6" xfId="0" applyBorder="1"/>
    <xf numFmtId="165" fontId="3" fillId="0" borderId="15" xfId="0" applyNumberFormat="1" applyFont="1" applyBorder="1"/>
    <xf numFmtId="0" fontId="15" fillId="3" borderId="7" xfId="0" applyFont="1" applyFill="1" applyBorder="1" applyAlignment="1">
      <alignment horizontal="left" indent="1"/>
    </xf>
    <xf numFmtId="0" fontId="10" fillId="3" borderId="6" xfId="2" applyFont="1" applyFill="1" applyBorder="1" applyAlignment="1">
      <alignment horizontal="left"/>
    </xf>
    <xf numFmtId="166" fontId="25" fillId="0" borderId="9" xfId="2" applyNumberFormat="1" applyFont="1" applyBorder="1" applyAlignment="1">
      <alignment horizontal="center"/>
    </xf>
    <xf numFmtId="14" fontId="7" fillId="0" borderId="9" xfId="2" applyNumberFormat="1" applyFont="1" applyBorder="1" applyAlignment="1">
      <alignment horizontal="center"/>
    </xf>
    <xf numFmtId="165" fontId="25" fillId="0" borderId="11" xfId="2" applyNumberFormat="1" applyFont="1" applyBorder="1" applyAlignment="1">
      <alignment horizontal="center"/>
    </xf>
    <xf numFmtId="10" fontId="11" fillId="0" borderId="13" xfId="2" applyNumberFormat="1" applyFont="1" applyBorder="1" applyAlignment="1">
      <alignment horizontal="right"/>
    </xf>
    <xf numFmtId="0" fontId="0" fillId="0" borderId="0" xfId="0" applyAlignment="1">
      <alignment vertical="center"/>
    </xf>
    <xf numFmtId="0" fontId="5" fillId="2" borderId="13" xfId="0" applyFont="1" applyFill="1" applyBorder="1" applyAlignment="1">
      <alignment horizontal="center" vertical="center" wrapText="1"/>
    </xf>
    <xf numFmtId="6" fontId="3" fillId="0" borderId="0" xfId="0" applyNumberFormat="1" applyFont="1" applyAlignment="1">
      <alignment vertical="center"/>
    </xf>
    <xf numFmtId="6" fontId="3" fillId="0" borderId="15" xfId="0" applyNumberFormat="1" applyFont="1" applyBorder="1" applyAlignment="1">
      <alignment vertical="center"/>
    </xf>
    <xf numFmtId="0" fontId="9" fillId="3" borderId="9" xfId="0" applyFont="1" applyFill="1" applyBorder="1" applyAlignment="1">
      <alignment horizontal="left" vertical="center"/>
    </xf>
    <xf numFmtId="6" fontId="25" fillId="0" borderId="8" xfId="2" applyNumberFormat="1" applyFont="1" applyBorder="1" applyAlignment="1">
      <alignment horizontal="center" vertical="center"/>
    </xf>
    <xf numFmtId="6" fontId="7" fillId="0" borderId="8" xfId="2" applyNumberFormat="1" applyFont="1" applyBorder="1" applyAlignment="1">
      <alignment horizontal="center" vertical="center"/>
    </xf>
    <xf numFmtId="0" fontId="7" fillId="3" borderId="9" xfId="2" applyFont="1" applyFill="1" applyBorder="1" applyAlignment="1">
      <alignment horizontal="left" vertical="center"/>
    </xf>
    <xf numFmtId="14" fontId="25" fillId="0" borderId="8" xfId="2" applyNumberFormat="1" applyFont="1" applyBorder="1" applyAlignment="1">
      <alignment horizontal="center" vertical="center"/>
    </xf>
    <xf numFmtId="10" fontId="25" fillId="0" borderId="8" xfId="2" applyNumberFormat="1" applyFont="1" applyBorder="1" applyAlignment="1">
      <alignment horizontal="center" vertical="center"/>
    </xf>
    <xf numFmtId="9" fontId="25" fillId="0" borderId="8" xfId="2" applyNumberFormat="1" applyFont="1" applyBorder="1" applyAlignment="1">
      <alignment horizontal="center" vertical="center"/>
    </xf>
    <xf numFmtId="0" fontId="7" fillId="3" borderId="11" xfId="2" applyFont="1" applyFill="1" applyBorder="1" applyAlignment="1">
      <alignment horizontal="left" vertical="center"/>
    </xf>
    <xf numFmtId="166" fontId="25" fillId="0" borderId="14" xfId="2" applyNumberFormat="1" applyFont="1" applyBorder="1" applyAlignment="1">
      <alignment horizontal="center" vertical="center"/>
    </xf>
    <xf numFmtId="166" fontId="25" fillId="0" borderId="0" xfId="2" applyNumberFormat="1" applyFont="1" applyAlignment="1">
      <alignment horizontal="center" vertical="center"/>
    </xf>
    <xf numFmtId="173" fontId="18" fillId="0" borderId="5" xfId="2" applyNumberFormat="1" applyFont="1" applyBorder="1" applyAlignment="1">
      <alignment horizontal="center"/>
    </xf>
    <xf numFmtId="174" fontId="18" fillId="0" borderId="8" xfId="2" applyNumberFormat="1" applyFont="1" applyBorder="1" applyAlignment="1">
      <alignment horizontal="center"/>
    </xf>
    <xf numFmtId="174" fontId="18" fillId="0" borderId="11" xfId="2" applyNumberFormat="1" applyFont="1" applyBorder="1" applyAlignment="1">
      <alignment horizontal="center"/>
    </xf>
    <xf numFmtId="0" fontId="3" fillId="0" borderId="3" xfId="0" applyFont="1" applyBorder="1"/>
    <xf numFmtId="0" fontId="3" fillId="0" borderId="5" xfId="0" applyFont="1" applyBorder="1"/>
    <xf numFmtId="0" fontId="3" fillId="0" borderId="7" xfId="0" applyFont="1" applyBorder="1"/>
    <xf numFmtId="0" fontId="3" fillId="0" borderId="10" xfId="0" applyFont="1" applyBorder="1"/>
    <xf numFmtId="0" fontId="3" fillId="0" borderId="16" xfId="0" applyFont="1" applyBorder="1"/>
    <xf numFmtId="0" fontId="3" fillId="0" borderId="17" xfId="0" applyFont="1" applyBorder="1"/>
    <xf numFmtId="0" fontId="13" fillId="2" borderId="3" xfId="2" applyFont="1" applyFill="1" applyBorder="1" applyAlignment="1">
      <alignment horizontal="left"/>
    </xf>
    <xf numFmtId="0" fontId="13" fillId="2" borderId="5" xfId="2" applyFont="1" applyFill="1" applyBorder="1" applyAlignment="1">
      <alignment horizontal="centerContinuous"/>
    </xf>
    <xf numFmtId="10" fontId="18" fillId="0" borderId="17" xfId="3" applyNumberFormat="1" applyFont="1" applyBorder="1" applyAlignment="1">
      <alignment horizontal="center"/>
    </xf>
    <xf numFmtId="174" fontId="18" fillId="0" borderId="17" xfId="3" applyNumberFormat="1" applyFont="1" applyBorder="1" applyAlignment="1">
      <alignment horizontal="center"/>
    </xf>
    <xf numFmtId="165" fontId="18" fillId="0" borderId="8" xfId="2" applyNumberFormat="1" applyFont="1" applyBorder="1" applyAlignment="1">
      <alignment horizontal="center"/>
    </xf>
    <xf numFmtId="165" fontId="17" fillId="0" borderId="8" xfId="2" applyNumberFormat="1" applyFont="1" applyBorder="1" applyAlignment="1">
      <alignment horizontal="center"/>
    </xf>
    <xf numFmtId="1" fontId="18" fillId="0" borderId="17" xfId="2" applyNumberFormat="1" applyFont="1" applyBorder="1" applyAlignment="1">
      <alignment horizontal="center"/>
    </xf>
    <xf numFmtId="167" fontId="21" fillId="6" borderId="0" xfId="2" applyNumberFormat="1" applyFont="1" applyFill="1" applyAlignment="1">
      <alignment horizontal="right"/>
    </xf>
    <xf numFmtId="165" fontId="3" fillId="0" borderId="0" xfId="0" applyNumberFormat="1" applyFont="1" applyAlignment="1">
      <alignment horizontal="right"/>
    </xf>
    <xf numFmtId="0" fontId="3" fillId="0" borderId="0" xfId="0" applyFont="1" applyAlignment="1">
      <alignment horizontal="right"/>
    </xf>
    <xf numFmtId="171" fontId="3" fillId="0" borderId="0" xfId="0" applyNumberFormat="1" applyFont="1"/>
    <xf numFmtId="10" fontId="3" fillId="0" borderId="12" xfId="0" applyNumberFormat="1" applyFont="1" applyBorder="1" applyAlignment="1">
      <alignment horizontal="right"/>
    </xf>
    <xf numFmtId="6" fontId="3" fillId="4" borderId="8" xfId="2" applyNumberFormat="1" applyFont="1" applyFill="1" applyBorder="1" applyAlignment="1">
      <alignment horizontal="center"/>
    </xf>
    <xf numFmtId="165" fontId="18" fillId="4" borderId="8" xfId="2" applyNumberFormat="1" applyFont="1" applyFill="1" applyBorder="1" applyAlignment="1">
      <alignment horizontal="center"/>
    </xf>
    <xf numFmtId="6" fontId="12" fillId="4" borderId="8" xfId="2" applyNumberFormat="1" applyFont="1" applyFill="1" applyBorder="1" applyAlignment="1">
      <alignment horizontal="center"/>
    </xf>
    <xf numFmtId="165" fontId="26" fillId="4" borderId="8" xfId="2" applyNumberFormat="1" applyFont="1" applyFill="1" applyBorder="1" applyAlignment="1">
      <alignment horizontal="center"/>
    </xf>
    <xf numFmtId="165" fontId="15" fillId="4" borderId="8" xfId="2" applyNumberFormat="1" applyFont="1" applyFill="1" applyBorder="1" applyAlignment="1">
      <alignment horizontal="center"/>
    </xf>
    <xf numFmtId="6" fontId="12" fillId="4" borderId="2" xfId="2" applyNumberFormat="1" applyFont="1" applyFill="1" applyBorder="1" applyAlignment="1">
      <alignment horizontal="center"/>
    </xf>
    <xf numFmtId="6" fontId="3" fillId="4" borderId="8" xfId="4" applyNumberFormat="1" applyFont="1" applyFill="1" applyBorder="1" applyAlignment="1">
      <alignment horizontal="center"/>
    </xf>
    <xf numFmtId="0" fontId="3" fillId="4" borderId="0" xfId="2" applyFont="1" applyFill="1" applyAlignment="1">
      <alignment horizontal="center"/>
    </xf>
    <xf numFmtId="0" fontId="3" fillId="4" borderId="0" xfId="0" applyFont="1" applyFill="1"/>
    <xf numFmtId="0" fontId="17" fillId="3" borderId="3" xfId="2" applyFont="1" applyFill="1" applyBorder="1" applyAlignment="1">
      <alignment horizontal="left"/>
    </xf>
    <xf numFmtId="0" fontId="3" fillId="3" borderId="3" xfId="0" applyFont="1" applyFill="1" applyBorder="1" applyAlignment="1">
      <alignment horizontal="left"/>
    </xf>
    <xf numFmtId="1" fontId="18" fillId="0" borderId="5" xfId="1" applyNumberFormat="1" applyFont="1" applyBorder="1" applyAlignment="1">
      <alignment horizontal="center"/>
    </xf>
    <xf numFmtId="0" fontId="27" fillId="3" borderId="7" xfId="0" applyFont="1" applyFill="1" applyBorder="1" applyAlignment="1">
      <alignment horizontal="left"/>
    </xf>
    <xf numFmtId="10" fontId="15" fillId="0" borderId="2" xfId="2" applyNumberFormat="1" applyFont="1" applyBorder="1" applyAlignment="1">
      <alignment horizontal="center"/>
    </xf>
    <xf numFmtId="14" fontId="21" fillId="2" borderId="5" xfId="2" applyNumberFormat="1" applyFont="1" applyFill="1" applyBorder="1" applyAlignment="1">
      <alignment horizontal="center"/>
    </xf>
    <xf numFmtId="14" fontId="21" fillId="2" borderId="0" xfId="2" applyNumberFormat="1" applyFont="1" applyFill="1" applyAlignment="1">
      <alignment horizontal="center"/>
    </xf>
    <xf numFmtId="14" fontId="21" fillId="2" borderId="8" xfId="2" applyNumberFormat="1" applyFont="1" applyFill="1" applyBorder="1" applyAlignment="1">
      <alignment horizontal="center"/>
    </xf>
    <xf numFmtId="168" fontId="21" fillId="2" borderId="0" xfId="2" applyNumberFormat="1" applyFont="1" applyFill="1" applyAlignment="1">
      <alignment horizontal="center"/>
    </xf>
    <xf numFmtId="167" fontId="21" fillId="2" borderId="0" xfId="2" applyNumberFormat="1" applyFont="1" applyFill="1" applyAlignment="1">
      <alignment horizontal="center"/>
    </xf>
    <xf numFmtId="167" fontId="21" fillId="2" borderId="8" xfId="2" applyNumberFormat="1" applyFont="1" applyFill="1" applyBorder="1" applyAlignment="1">
      <alignment horizontal="center"/>
    </xf>
    <xf numFmtId="170" fontId="15" fillId="4" borderId="8" xfId="2" applyNumberFormat="1" applyFont="1" applyFill="1" applyBorder="1" applyAlignment="1">
      <alignment horizontal="center"/>
    </xf>
    <xf numFmtId="6" fontId="12" fillId="4" borderId="2" xfId="4" applyNumberFormat="1" applyFont="1" applyFill="1" applyBorder="1" applyAlignment="1">
      <alignment horizontal="center"/>
    </xf>
    <xf numFmtId="6" fontId="12" fillId="4" borderId="16" xfId="2" applyNumberFormat="1" applyFont="1" applyFill="1" applyBorder="1" applyAlignment="1">
      <alignment horizontal="center"/>
    </xf>
    <xf numFmtId="6" fontId="12" fillId="4" borderId="17" xfId="2" applyNumberFormat="1" applyFont="1" applyFill="1" applyBorder="1" applyAlignment="1">
      <alignment horizontal="center"/>
    </xf>
    <xf numFmtId="0" fontId="28" fillId="3" borderId="7" xfId="2" applyFont="1" applyFill="1" applyBorder="1" applyAlignment="1">
      <alignment horizontal="left"/>
    </xf>
    <xf numFmtId="6" fontId="18" fillId="0" borderId="5" xfId="3" applyNumberFormat="1" applyFont="1" applyBorder="1" applyAlignment="1">
      <alignment horizontal="center"/>
    </xf>
    <xf numFmtId="165" fontId="18" fillId="0" borderId="8" xfId="3" applyNumberFormat="1" applyFont="1" applyBorder="1" applyAlignment="1">
      <alignment horizontal="center"/>
    </xf>
    <xf numFmtId="165" fontId="18" fillId="0" borderId="17" xfId="3" applyNumberFormat="1" applyFont="1" applyBorder="1" applyAlignment="1">
      <alignment horizontal="center"/>
    </xf>
    <xf numFmtId="0" fontId="3" fillId="8" borderId="0" xfId="2" applyFont="1" applyFill="1" applyAlignment="1">
      <alignment horizontal="center"/>
    </xf>
    <xf numFmtId="10" fontId="18" fillId="0" borderId="8" xfId="2" applyNumberFormat="1" applyFont="1" applyBorder="1" applyAlignment="1">
      <alignment horizontal="center"/>
    </xf>
    <xf numFmtId="0" fontId="29" fillId="0" borderId="0" xfId="2" applyFont="1" applyAlignment="1">
      <alignment horizontal="left"/>
    </xf>
    <xf numFmtId="6" fontId="29" fillId="0" borderId="0" xfId="1" applyNumberFormat="1" applyFont="1" applyAlignment="1">
      <alignment horizontal="center"/>
    </xf>
    <xf numFmtId="165" fontId="29" fillId="0" borderId="0" xfId="1" applyNumberFormat="1" applyFont="1" applyAlignment="1">
      <alignment horizontal="center"/>
    </xf>
    <xf numFmtId="10" fontId="29" fillId="0" borderId="0" xfId="1" applyNumberFormat="1" applyFont="1" applyAlignment="1">
      <alignment horizontal="center"/>
    </xf>
    <xf numFmtId="175" fontId="18" fillId="0" borderId="8" xfId="2" applyNumberFormat="1" applyFont="1" applyBorder="1" applyAlignment="1">
      <alignment horizontal="center"/>
    </xf>
    <xf numFmtId="169" fontId="3" fillId="4" borderId="8" xfId="2" applyNumberFormat="1" applyFont="1" applyFill="1" applyBorder="1" applyAlignment="1">
      <alignment horizontal="center"/>
    </xf>
    <xf numFmtId="169" fontId="3" fillId="4" borderId="0" xfId="2" applyNumberFormat="1" applyFont="1" applyFill="1" applyAlignment="1">
      <alignment horizontal="center"/>
    </xf>
    <xf numFmtId="6" fontId="3" fillId="4" borderId="0" xfId="2" applyNumberFormat="1" applyFont="1" applyFill="1" applyAlignment="1">
      <alignment horizontal="center"/>
    </xf>
    <xf numFmtId="165" fontId="18" fillId="4" borderId="0" xfId="2" applyNumberFormat="1" applyFont="1" applyFill="1" applyAlignment="1">
      <alignment horizontal="center"/>
    </xf>
    <xf numFmtId="6" fontId="12" fillId="4" borderId="0" xfId="2" applyNumberFormat="1" applyFont="1" applyFill="1" applyAlignment="1">
      <alignment horizontal="center"/>
    </xf>
    <xf numFmtId="6" fontId="15" fillId="4" borderId="0" xfId="2" applyNumberFormat="1" applyFont="1" applyFill="1" applyAlignment="1">
      <alignment horizontal="center"/>
    </xf>
    <xf numFmtId="165" fontId="15" fillId="4" borderId="0" xfId="2" applyNumberFormat="1" applyFont="1" applyFill="1" applyAlignment="1">
      <alignment horizontal="center"/>
    </xf>
    <xf numFmtId="165" fontId="26" fillId="4" borderId="0" xfId="2" applyNumberFormat="1" applyFont="1" applyFill="1" applyAlignment="1">
      <alignment horizontal="center"/>
    </xf>
    <xf numFmtId="6" fontId="3" fillId="4" borderId="0" xfId="4" applyNumberFormat="1" applyFont="1" applyFill="1" applyAlignment="1">
      <alignment horizontal="center"/>
    </xf>
    <xf numFmtId="170" fontId="15" fillId="4" borderId="0" xfId="2" applyNumberFormat="1" applyFont="1" applyFill="1" applyAlignment="1">
      <alignment horizontal="center"/>
    </xf>
    <xf numFmtId="3" fontId="3" fillId="0" borderId="1" xfId="0" applyNumberFormat="1" applyFont="1" applyBorder="1" applyAlignment="1">
      <alignment horizontal="right"/>
    </xf>
    <xf numFmtId="3" fontId="3" fillId="0" borderId="13" xfId="0" applyNumberFormat="1" applyFont="1" applyBorder="1" applyAlignment="1">
      <alignment horizontal="right"/>
    </xf>
    <xf numFmtId="3" fontId="18" fillId="0" borderId="13" xfId="0" applyNumberFormat="1" applyFont="1" applyBorder="1" applyAlignment="1">
      <alignment horizontal="right"/>
    </xf>
    <xf numFmtId="3" fontId="17" fillId="0" borderId="13" xfId="0" applyNumberFormat="1" applyFont="1" applyBorder="1" applyAlignment="1">
      <alignment horizontal="right"/>
    </xf>
    <xf numFmtId="3" fontId="17" fillId="0" borderId="2" xfId="0" applyNumberFormat="1" applyFont="1" applyBorder="1" applyAlignment="1">
      <alignment horizontal="right"/>
    </xf>
    <xf numFmtId="0" fontId="3" fillId="0" borderId="18" xfId="0" applyFont="1" applyBorder="1" applyAlignment="1">
      <alignment horizontal="left"/>
    </xf>
    <xf numFmtId="0" fontId="3" fillId="0" borderId="21" xfId="0" applyFont="1" applyBorder="1" applyAlignment="1">
      <alignment horizontal="left"/>
    </xf>
    <xf numFmtId="0" fontId="3" fillId="0" borderId="23" xfId="0" applyFont="1" applyBorder="1" applyAlignment="1">
      <alignment horizontal="center"/>
    </xf>
    <xf numFmtId="0" fontId="12" fillId="9" borderId="21" xfId="0" applyFont="1" applyFill="1" applyBorder="1" applyAlignment="1">
      <alignment horizontal="left"/>
    </xf>
    <xf numFmtId="0" fontId="12" fillId="9" borderId="22" xfId="0" applyFont="1" applyFill="1" applyBorder="1" applyAlignment="1">
      <alignment horizontal="left"/>
    </xf>
    <xf numFmtId="0" fontId="12" fillId="9" borderId="22" xfId="0" applyFont="1" applyFill="1" applyBorder="1"/>
    <xf numFmtId="0" fontId="12" fillId="9" borderId="23" xfId="0" applyFont="1" applyFill="1" applyBorder="1" applyAlignment="1">
      <alignment horizontal="left" indent="1"/>
    </xf>
    <xf numFmtId="0" fontId="3" fillId="0" borderId="21" xfId="0" applyFont="1" applyBorder="1" applyAlignment="1">
      <alignment horizontal="left" vertical="center"/>
    </xf>
    <xf numFmtId="0" fontId="3" fillId="0" borderId="22" xfId="0" quotePrefix="1" applyFont="1" applyBorder="1" applyAlignment="1">
      <alignment vertical="center" wrapText="1"/>
    </xf>
    <xf numFmtId="0" fontId="30" fillId="0" borderId="22" xfId="0" applyFont="1" applyBorder="1" applyAlignment="1">
      <alignment vertical="center" wrapText="1"/>
    </xf>
    <xf numFmtId="0" fontId="30" fillId="0" borderId="22" xfId="0" applyFont="1" applyBorder="1" applyAlignment="1">
      <alignment vertical="center"/>
    </xf>
    <xf numFmtId="0" fontId="30" fillId="0" borderId="23" xfId="0" applyFont="1" applyBorder="1" applyAlignment="1">
      <alignment horizontal="center" vertical="center"/>
    </xf>
    <xf numFmtId="0" fontId="12" fillId="10" borderId="21" xfId="0" applyFont="1" applyFill="1" applyBorder="1" applyAlignment="1">
      <alignment horizontal="left"/>
    </xf>
    <xf numFmtId="0" fontId="12" fillId="10" borderId="22" xfId="0" applyFont="1" applyFill="1" applyBorder="1" applyAlignment="1">
      <alignment horizontal="left"/>
    </xf>
    <xf numFmtId="0" fontId="12" fillId="10" borderId="22" xfId="0" applyFont="1" applyFill="1" applyBorder="1"/>
    <xf numFmtId="0" fontId="12" fillId="10" borderId="23" xfId="0" applyFont="1" applyFill="1" applyBorder="1" applyAlignment="1">
      <alignment horizontal="left"/>
    </xf>
    <xf numFmtId="0" fontId="32" fillId="0" borderId="22" xfId="0" applyFont="1" applyBorder="1" applyAlignment="1">
      <alignment vertical="center"/>
    </xf>
    <xf numFmtId="0" fontId="3" fillId="0" borderId="23" xfId="0" applyFont="1" applyBorder="1" applyAlignment="1">
      <alignment horizontal="center" vertical="center"/>
    </xf>
    <xf numFmtId="6" fontId="20" fillId="0" borderId="7" xfId="0" applyNumberFormat="1" applyFont="1" applyBorder="1"/>
    <xf numFmtId="6" fontId="20" fillId="0" borderId="0" xfId="0" applyNumberFormat="1" applyFont="1"/>
    <xf numFmtId="6" fontId="3" fillId="0" borderId="7" xfId="0" applyNumberFormat="1" applyFont="1" applyBorder="1"/>
    <xf numFmtId="6" fontId="12" fillId="0" borderId="1" xfId="0" applyNumberFormat="1" applyFont="1" applyBorder="1"/>
    <xf numFmtId="9" fontId="3" fillId="0" borderId="7" xfId="0" applyNumberFormat="1" applyFont="1" applyBorder="1"/>
    <xf numFmtId="6" fontId="17" fillId="0" borderId="7" xfId="0" applyNumberFormat="1" applyFont="1" applyBorder="1"/>
    <xf numFmtId="6" fontId="17" fillId="0" borderId="0" xfId="0" applyNumberFormat="1" applyFont="1"/>
    <xf numFmtId="169" fontId="19" fillId="4" borderId="3" xfId="2" applyNumberFormat="1" applyFont="1" applyFill="1" applyBorder="1" applyAlignment="1">
      <alignment horizontal="right"/>
    </xf>
    <xf numFmtId="169" fontId="19" fillId="4" borderId="4" xfId="2" applyNumberFormat="1" applyFont="1" applyFill="1" applyBorder="1" applyAlignment="1">
      <alignment horizontal="right"/>
    </xf>
    <xf numFmtId="169" fontId="19" fillId="4" borderId="5" xfId="2" applyNumberFormat="1" applyFont="1" applyFill="1" applyBorder="1" applyAlignment="1">
      <alignment horizontal="right"/>
    </xf>
    <xf numFmtId="6" fontId="20" fillId="0" borderId="8" xfId="0" applyNumberFormat="1" applyFont="1" applyBorder="1"/>
    <xf numFmtId="6" fontId="17" fillId="0" borderId="8" xfId="0" applyNumberFormat="1" applyFont="1" applyBorder="1"/>
    <xf numFmtId="0" fontId="17" fillId="4" borderId="20" xfId="0" applyFont="1" applyFill="1" applyBorder="1" applyAlignment="1">
      <alignment horizontal="left" vertical="center" wrapText="1"/>
    </xf>
    <xf numFmtId="0" fontId="17" fillId="4" borderId="19" xfId="0" applyFont="1" applyFill="1" applyBorder="1" applyAlignment="1">
      <alignment horizontal="left" vertical="center" wrapText="1"/>
    </xf>
    <xf numFmtId="0" fontId="17" fillId="4" borderId="18" xfId="0" applyFont="1" applyFill="1" applyBorder="1" applyAlignment="1">
      <alignment horizontal="left" vertical="center" wrapText="1"/>
    </xf>
    <xf numFmtId="0" fontId="33" fillId="6" borderId="26" xfId="0" applyFont="1" applyFill="1" applyBorder="1" applyAlignment="1">
      <alignment horizontal="center"/>
    </xf>
    <xf numFmtId="0" fontId="33" fillId="6" borderId="25" xfId="0" applyFont="1" applyFill="1" applyBorder="1" applyAlignment="1">
      <alignment horizontal="center"/>
    </xf>
    <xf numFmtId="0" fontId="33" fillId="6" borderId="24" xfId="0" applyFont="1" applyFill="1" applyBorder="1" applyAlignment="1">
      <alignment horizontal="center"/>
    </xf>
    <xf numFmtId="0" fontId="3" fillId="0" borderId="23" xfId="0" applyFont="1" applyBorder="1" applyAlignment="1">
      <alignment horizontal="center"/>
    </xf>
    <xf numFmtId="0" fontId="3" fillId="0" borderId="20" xfId="0" applyFont="1" applyBorder="1" applyAlignment="1">
      <alignment horizontal="center"/>
    </xf>
    <xf numFmtId="0" fontId="30" fillId="0" borderId="22" xfId="0" applyFont="1" applyBorder="1" applyAlignment="1">
      <alignment horizontal="left" vertical="center" wrapText="1"/>
    </xf>
    <xf numFmtId="0" fontId="30" fillId="0" borderId="19" xfId="0" applyFont="1" applyBorder="1" applyAlignment="1">
      <alignment horizontal="left" vertical="center"/>
    </xf>
    <xf numFmtId="0" fontId="3" fillId="0" borderId="22" xfId="0" applyFont="1" applyBorder="1" applyAlignment="1">
      <alignment horizontal="left" vertical="center" wrapText="1"/>
    </xf>
    <xf numFmtId="0" fontId="3" fillId="0" borderId="19" xfId="0" applyFont="1" applyBorder="1" applyAlignment="1">
      <alignment horizontal="left" vertical="center" wrapText="1"/>
    </xf>
    <xf numFmtId="0" fontId="17" fillId="4" borderId="23" xfId="0" applyFont="1" applyFill="1" applyBorder="1" applyAlignment="1">
      <alignment horizontal="left" vertical="center" wrapText="1"/>
    </xf>
    <xf numFmtId="0" fontId="17" fillId="4" borderId="22" xfId="0" applyFont="1" applyFill="1" applyBorder="1" applyAlignment="1">
      <alignment horizontal="left" vertical="center" wrapText="1"/>
    </xf>
    <xf numFmtId="0" fontId="17" fillId="4" borderId="21" xfId="0" applyFont="1" applyFill="1" applyBorder="1" applyAlignment="1">
      <alignment horizontal="left" vertical="center" wrapText="1"/>
    </xf>
    <xf numFmtId="0" fontId="33" fillId="6" borderId="29" xfId="0" applyFont="1" applyFill="1" applyBorder="1" applyAlignment="1">
      <alignment horizontal="center"/>
    </xf>
    <xf numFmtId="0" fontId="33" fillId="6" borderId="28" xfId="0" applyFont="1" applyFill="1" applyBorder="1" applyAlignment="1">
      <alignment horizontal="center"/>
    </xf>
    <xf numFmtId="0" fontId="33" fillId="6" borderId="27" xfId="0" applyFont="1" applyFill="1" applyBorder="1" applyAlignment="1">
      <alignment horizontal="center"/>
    </xf>
    <xf numFmtId="0" fontId="34" fillId="10" borderId="22" xfId="0" applyFont="1" applyFill="1" applyBorder="1" applyAlignment="1">
      <alignment horizontal="center" vertical="center"/>
    </xf>
    <xf numFmtId="0" fontId="34" fillId="10" borderId="21" xfId="0" applyFont="1" applyFill="1" applyBorder="1" applyAlignment="1">
      <alignment horizontal="center" vertical="center"/>
    </xf>
    <xf numFmtId="0" fontId="17" fillId="4" borderId="23" xfId="0" quotePrefix="1" applyFont="1" applyFill="1" applyBorder="1" applyAlignment="1">
      <alignment horizontal="left" vertical="center" wrapText="1"/>
    </xf>
    <xf numFmtId="0" fontId="36" fillId="10" borderId="23" xfId="8" applyFill="1" applyBorder="1" applyAlignment="1">
      <alignment horizontal="center" vertical="center"/>
    </xf>
  </cellXfs>
  <cellStyles count="9">
    <cellStyle name="Comma 2" xfId="6" xr:uid="{00000000-0005-0000-0000-000007000000}"/>
    <cellStyle name="Currency 2" xfId="4" xr:uid="{00000000-0005-0000-0000-000004000000}"/>
    <cellStyle name="Hyperlink" xfId="8" builtinId="8"/>
    <cellStyle name="Normal" xfId="0" builtinId="0"/>
    <cellStyle name="Normal 2" xfId="2" xr:uid="{00000000-0005-0000-0000-000002000000}"/>
    <cellStyle name="Normal 2 2" xfId="7" xr:uid="{00000000-0005-0000-0000-000008000000}"/>
    <cellStyle name="Normal 3 4" xfId="5" xr:uid="{00000000-0005-0000-0000-000006000000}"/>
    <cellStyle name="Percent" xfId="1" builtinId="5"/>
    <cellStyle name="Percent 2" xfId="3" xr:uid="{00000000-0005-0000-0000-000003000000}"/>
  </cellStyles>
  <dxfs count="12">
    <dxf>
      <fill>
        <patternFill>
          <bgColor rgb="FFFF0000"/>
        </patternFill>
      </fill>
    </dxf>
    <dxf>
      <fill>
        <patternFill>
          <bgColor rgb="FFFFCC00"/>
        </patternFill>
      </fill>
    </dxf>
    <dxf>
      <fill>
        <patternFill>
          <bgColor rgb="FF00CC00"/>
        </patternFill>
      </fill>
    </dxf>
    <dxf>
      <fill>
        <patternFill>
          <bgColor rgb="FFFF0000"/>
        </patternFill>
      </fill>
    </dxf>
    <dxf>
      <fill>
        <patternFill>
          <bgColor rgb="FFFFCC00"/>
        </patternFill>
      </fill>
    </dxf>
    <dxf>
      <fill>
        <patternFill>
          <bgColor rgb="FF00CC00"/>
        </patternFill>
      </fill>
    </dxf>
    <dxf>
      <fill>
        <patternFill>
          <bgColor rgb="FFFF0000"/>
        </patternFill>
      </fill>
    </dxf>
    <dxf>
      <fill>
        <patternFill>
          <bgColor rgb="FFFFCC00"/>
        </patternFill>
      </fill>
    </dxf>
    <dxf>
      <fill>
        <patternFill>
          <bgColor rgb="FF00CC00"/>
        </patternFill>
      </fill>
    </dxf>
    <dxf>
      <fill>
        <patternFill>
          <bgColor rgb="FFFF0000"/>
        </patternFill>
      </fill>
    </dxf>
    <dxf>
      <fill>
        <patternFill>
          <bgColor rgb="FFFFCC00"/>
        </patternFill>
      </fill>
    </dxf>
    <dxf>
      <fill>
        <patternFill>
          <bgColor rgb="FF00CC00"/>
        </patternFill>
      </fill>
    </dxf>
  </dxfs>
  <tableStyles count="0" defaultTableStyle="TableStyleMedium2" defaultPivotStyle="PivotStyleLight16"/>
  <colors>
    <mruColors>
      <color rgb="FF0000FF"/>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0"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a:t>IRR vs. Exit Year</a:t>
            </a:r>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numRef>
              <c:f>Summary!$F$6:$O$6</c:f>
              <c:numCache>
                <c:formatCode>"Year"\ 0</c:formatCode>
                <c:ptCount val="10"/>
                <c:pt idx="0">
                  <c:v>1</c:v>
                </c:pt>
                <c:pt idx="1">
                  <c:v>2</c:v>
                </c:pt>
                <c:pt idx="2">
                  <c:v>3</c:v>
                </c:pt>
                <c:pt idx="3">
                  <c:v>4</c:v>
                </c:pt>
                <c:pt idx="4">
                  <c:v>5</c:v>
                </c:pt>
                <c:pt idx="5">
                  <c:v>6</c:v>
                </c:pt>
                <c:pt idx="6">
                  <c:v>7</c:v>
                </c:pt>
                <c:pt idx="7">
                  <c:v>8</c:v>
                </c:pt>
                <c:pt idx="8">
                  <c:v>9</c:v>
                </c:pt>
                <c:pt idx="9">
                  <c:v>10</c:v>
                </c:pt>
              </c:numCache>
            </c:numRef>
          </c:cat>
          <c:val>
            <c:numRef>
              <c:f>'Exit-Strategy-Analysis'!$D$31:$M$31</c:f>
              <c:numCache>
                <c:formatCode>0%</c:formatCode>
                <c:ptCount val="10"/>
                <c:pt idx="0">
                  <c:v>0</c:v>
                </c:pt>
                <c:pt idx="1">
                  <c:v>-0.53562997803092016</c:v>
                </c:pt>
                <c:pt idx="2">
                  <c:v>-0.29227024056017414</c:v>
                </c:pt>
                <c:pt idx="3">
                  <c:v>-0.16106552071869373</c:v>
                </c:pt>
                <c:pt idx="4">
                  <c:v>-8.498320281505585E-2</c:v>
                </c:pt>
                <c:pt idx="5">
                  <c:v>-3.7583926320075997E-2</c:v>
                </c:pt>
                <c:pt idx="6">
                  <c:v>-6.2187403440475469E-3</c:v>
                </c:pt>
                <c:pt idx="7">
                  <c:v>1.5365538001060487E-2</c:v>
                </c:pt>
                <c:pt idx="8">
                  <c:v>3.0714151263237E-2</c:v>
                </c:pt>
                <c:pt idx="9">
                  <c:v>4.1932043433189389E-2</c:v>
                </c:pt>
              </c:numCache>
            </c:numRef>
          </c:val>
          <c:extLst>
            <c:ext xmlns:c16="http://schemas.microsoft.com/office/drawing/2014/chart" uri="{C3380CC4-5D6E-409C-BE32-E72D297353CC}">
              <c16:uniqueId val="{00000000-AAB2-5943-9AE4-03AEA20A4AAF}"/>
            </c:ext>
          </c:extLst>
        </c:ser>
        <c:dLbls>
          <c:showLegendKey val="0"/>
          <c:showVal val="0"/>
          <c:showCatName val="0"/>
          <c:showSerName val="0"/>
          <c:showPercent val="0"/>
          <c:showBubbleSize val="0"/>
        </c:dLbls>
        <c:gapWidth val="219"/>
        <c:overlap val="-27"/>
        <c:axId val="961790047"/>
        <c:axId val="961790527"/>
      </c:barChart>
      <c:catAx>
        <c:axId val="961790047"/>
        <c:scaling>
          <c:orientation val="minMax"/>
        </c:scaling>
        <c:delete val="0"/>
        <c:axPos val="b"/>
        <c:numFmt formatCode="&quot;Year&quot;\ 0"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961790527"/>
        <c:crosses val="autoZero"/>
        <c:auto val="1"/>
        <c:lblAlgn val="ctr"/>
        <c:lblOffset val="100"/>
        <c:noMultiLvlLbl val="0"/>
      </c:catAx>
      <c:valAx>
        <c:axId val="961790527"/>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961790047"/>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a:t>Rent</a:t>
            </a:r>
          </a:p>
        </c:rich>
      </c:tx>
      <c:overlay val="0"/>
      <c:spPr>
        <a:noFill/>
        <a:ln>
          <a:noFill/>
          <a:prstDash val="solid"/>
        </a:ln>
      </c:spPr>
    </c:title>
    <c:autoTitleDeleted val="0"/>
    <c:plotArea>
      <c:layout>
        <c:manualLayout>
          <c:layoutTarget val="inner"/>
          <c:xMode val="edge"/>
          <c:yMode val="edge"/>
          <c:x val="0.14282867281902889"/>
          <c:y val="0.15445886293240441"/>
          <c:w val="0.84699851255277214"/>
          <c:h val="0.74893347857480608"/>
        </c:manualLayout>
      </c:layout>
      <c:barChart>
        <c:barDir val="col"/>
        <c:grouping val="clustered"/>
        <c:varyColors val="0"/>
        <c:ser>
          <c:idx val="0"/>
          <c:order val="0"/>
          <c:spPr>
            <a:solidFill>
              <a:schemeClr val="accent1"/>
            </a:solidFill>
            <a:ln>
              <a:noFill/>
              <a:prstDash val="solid"/>
            </a:ln>
          </c:spPr>
          <c:invertIfNegative val="0"/>
          <c:trendline>
            <c:spPr>
              <a:ln w="19050" cap="rnd">
                <a:solidFill>
                  <a:schemeClr val="accent1"/>
                </a:solidFill>
                <a:prstDash val="sysDot"/>
              </a:ln>
            </c:spPr>
            <c:trendlineType val="linear"/>
            <c:dispRSqr val="0"/>
            <c:dispEq val="0"/>
          </c:trendline>
          <c:cat>
            <c:numRef>
              <c:f>Summary!$F$6:$O$6</c:f>
              <c:numCache>
                <c:formatCode>"Year"\ 0</c:formatCode>
                <c:ptCount val="10"/>
                <c:pt idx="0">
                  <c:v>1</c:v>
                </c:pt>
                <c:pt idx="1">
                  <c:v>2</c:v>
                </c:pt>
                <c:pt idx="2">
                  <c:v>3</c:v>
                </c:pt>
                <c:pt idx="3">
                  <c:v>4</c:v>
                </c:pt>
                <c:pt idx="4">
                  <c:v>5</c:v>
                </c:pt>
                <c:pt idx="5">
                  <c:v>6</c:v>
                </c:pt>
                <c:pt idx="6">
                  <c:v>7</c:v>
                </c:pt>
                <c:pt idx="7">
                  <c:v>8</c:v>
                </c:pt>
                <c:pt idx="8">
                  <c:v>9</c:v>
                </c:pt>
                <c:pt idx="9">
                  <c:v>10</c:v>
                </c:pt>
              </c:numCache>
            </c:numRef>
          </c:cat>
          <c:val>
            <c:numRef>
              <c:f>Summary!$F$20:$O$20</c:f>
              <c:numCache>
                <c:formatCode>"$"#,##0_);[Red]\("$"#,##0\)</c:formatCode>
                <c:ptCount val="10"/>
                <c:pt idx="0">
                  <c:v>48529.8</c:v>
                </c:pt>
                <c:pt idx="1">
                  <c:v>49985.723999999995</c:v>
                </c:pt>
                <c:pt idx="2">
                  <c:v>51485.294819999996</c:v>
                </c:pt>
                <c:pt idx="3">
                  <c:v>53029.852764600008</c:v>
                </c:pt>
                <c:pt idx="4">
                  <c:v>54620.747447538</c:v>
                </c:pt>
                <c:pt idx="5">
                  <c:v>56259.368970964148</c:v>
                </c:pt>
                <c:pt idx="6">
                  <c:v>57947.149140093068</c:v>
                </c:pt>
                <c:pt idx="7">
                  <c:v>59685.562714295869</c:v>
                </c:pt>
                <c:pt idx="8">
                  <c:v>61476.128695724736</c:v>
                </c:pt>
                <c:pt idx="9">
                  <c:v>63320.411656596487</c:v>
                </c:pt>
              </c:numCache>
            </c:numRef>
          </c:val>
          <c:extLst>
            <c:ext xmlns:c16="http://schemas.microsoft.com/office/drawing/2014/chart" uri="{C3380CC4-5D6E-409C-BE32-E72D297353CC}">
              <c16:uniqueId val="{00000001-21B2-5C46-88F0-E614F38648C9}"/>
            </c:ext>
          </c:extLst>
        </c:ser>
        <c:dLbls>
          <c:showLegendKey val="0"/>
          <c:showVal val="0"/>
          <c:showCatName val="0"/>
          <c:showSerName val="0"/>
          <c:showPercent val="0"/>
          <c:showBubbleSize val="0"/>
        </c:dLbls>
        <c:gapWidth val="219"/>
        <c:overlap val="-27"/>
        <c:axId val="1534766096"/>
        <c:axId val="1534766576"/>
      </c:barChart>
      <c:catAx>
        <c:axId val="1534766096"/>
        <c:scaling>
          <c:orientation val="minMax"/>
        </c:scaling>
        <c:delete val="0"/>
        <c:axPos val="b"/>
        <c:numFmt formatCode="&quot;Year&quot;\ 0"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34766576"/>
        <c:crosses val="autoZero"/>
        <c:auto val="1"/>
        <c:lblAlgn val="ctr"/>
        <c:lblOffset val="100"/>
        <c:noMultiLvlLbl val="0"/>
      </c:catAx>
      <c:valAx>
        <c:axId val="1534766576"/>
        <c:scaling>
          <c:orientation val="minMax"/>
        </c:scaling>
        <c:delete val="0"/>
        <c:axPos val="l"/>
        <c:majorGridlines>
          <c:spPr>
            <a:ln w="9525" cap="flat" cmpd="sng" algn="ctr">
              <a:solidFill>
                <a:schemeClr val="tx1">
                  <a:lumMod val="15000"/>
                  <a:lumOff val="85000"/>
                </a:schemeClr>
              </a:solidFill>
              <a:prstDash val="solid"/>
              <a:round/>
            </a:ln>
          </c:spPr>
        </c:majorGridlines>
        <c:numFmt formatCode="&quot;$&quot;#,##0_);[Red]\(&quot;$&quot;#,##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34766096"/>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r>
              <a:rPr lang="en-US"/>
              <a:t>Mortgage payment</a:t>
            </a:r>
          </a:p>
        </c:rich>
      </c:tx>
      <c:overlay val="0"/>
      <c:spPr>
        <a:noFill/>
        <a:ln>
          <a:noFill/>
          <a:prstDash val="solid"/>
        </a:ln>
      </c:spPr>
    </c:title>
    <c:autoTitleDeleted val="0"/>
    <c:plotArea>
      <c:layout/>
      <c:barChart>
        <c:barDir val="col"/>
        <c:grouping val="clustered"/>
        <c:varyColors val="0"/>
        <c:ser>
          <c:idx val="0"/>
          <c:order val="0"/>
          <c:tx>
            <c:strRef>
              <c:f>Summary!$B$17</c:f>
              <c:strCache>
                <c:ptCount val="1"/>
                <c:pt idx="0">
                  <c:v>Ending Debt Balance</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prstDash val="solid"/>
            </a:ln>
          </c:spPr>
          <c:invertIfNegative val="0"/>
          <c:cat>
            <c:numRef>
              <c:f>Summary!$E$6:$O$6</c:f>
              <c:numCache>
                <c:formatCode>"Year"\ 0</c:formatCode>
                <c:ptCount val="11"/>
                <c:pt idx="0" formatCode="&quot;Acquisition&quot;">
                  <c:v>0</c:v>
                </c:pt>
                <c:pt idx="1">
                  <c:v>1</c:v>
                </c:pt>
                <c:pt idx="2">
                  <c:v>2</c:v>
                </c:pt>
                <c:pt idx="3">
                  <c:v>3</c:v>
                </c:pt>
                <c:pt idx="4">
                  <c:v>4</c:v>
                </c:pt>
                <c:pt idx="5">
                  <c:v>5</c:v>
                </c:pt>
                <c:pt idx="6">
                  <c:v>6</c:v>
                </c:pt>
                <c:pt idx="7">
                  <c:v>7</c:v>
                </c:pt>
                <c:pt idx="8">
                  <c:v>8</c:v>
                </c:pt>
                <c:pt idx="9">
                  <c:v>9</c:v>
                </c:pt>
                <c:pt idx="10">
                  <c:v>10</c:v>
                </c:pt>
              </c:numCache>
            </c:numRef>
          </c:cat>
          <c:val>
            <c:numRef>
              <c:f>Summary!$E$17:$O$17</c:f>
              <c:numCache>
                <c:formatCode>"$"#,##0_);[Red]\("$"#,##0\)</c:formatCode>
                <c:ptCount val="11"/>
                <c:pt idx="0">
                  <c:v>607176.60710970394</c:v>
                </c:pt>
                <c:pt idx="1">
                  <c:v>598479.59776177234</c:v>
                </c:pt>
                <c:pt idx="2">
                  <c:v>589907.16167755402</c:v>
                </c:pt>
                <c:pt idx="3">
                  <c:v>581457.51450826752</c:v>
                </c:pt>
                <c:pt idx="4">
                  <c:v>573128.89746358979</c:v>
                </c:pt>
                <c:pt idx="5">
                  <c:v>562582.3928991165</c:v>
                </c:pt>
                <c:pt idx="6">
                  <c:v>551086.43491230812</c:v>
                </c:pt>
                <c:pt idx="7">
                  <c:v>539825.38838327467</c:v>
                </c:pt>
                <c:pt idx="8">
                  <c:v>528794.45306891715</c:v>
                </c:pt>
                <c:pt idx="9">
                  <c:v>517988.92681557831</c:v>
                </c:pt>
                <c:pt idx="10">
                  <c:v>0</c:v>
                </c:pt>
              </c:numCache>
            </c:numRef>
          </c:val>
          <c:extLst>
            <c:ext xmlns:c16="http://schemas.microsoft.com/office/drawing/2014/chart" uri="{C3380CC4-5D6E-409C-BE32-E72D297353CC}">
              <c16:uniqueId val="{00000000-7C56-3742-87DD-FD59F7AC32D5}"/>
            </c:ext>
          </c:extLst>
        </c:ser>
        <c:ser>
          <c:idx val="1"/>
          <c:order val="1"/>
          <c:tx>
            <c:strRef>
              <c:f>Summary!$B$13</c:f>
              <c:strCache>
                <c:ptCount val="1"/>
                <c:pt idx="0">
                  <c:v>Debt Service</c:v>
                </c:pt>
              </c:strCache>
            </c:strRef>
          </c:tx>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prstDash val="solid"/>
            </a:ln>
          </c:spPr>
          <c:invertIfNegative val="0"/>
          <c:val>
            <c:numRef>
              <c:f>Summary!$E$13:$O$13</c:f>
              <c:numCache>
                <c:formatCode>"$"#,##0_);[Red]\("$"#,##0\)</c:formatCode>
                <c:ptCount val="11"/>
                <c:pt idx="0">
                  <c:v>39420.663415862306</c:v>
                </c:pt>
                <c:pt idx="1">
                  <c:v>38856.014063079405</c:v>
                </c:pt>
                <c:pt idx="2">
                  <c:v>38299.452572447233</c:v>
                </c:pt>
                <c:pt idx="3">
                  <c:v>37750.863095937544</c:v>
                </c:pt>
                <c:pt idx="4">
                  <c:v>37210.131444893334</c:v>
                </c:pt>
                <c:pt idx="5">
                  <c:v>38980.095325675509</c:v>
                </c:pt>
                <c:pt idx="6">
                  <c:v>39360.646532601924</c:v>
                </c:pt>
                <c:pt idx="7">
                  <c:v>38556.340630775485</c:v>
                </c:pt>
                <c:pt idx="8">
                  <c:v>37768.470129296853</c:v>
                </c:pt>
                <c:pt idx="9">
                  <c:v>36996.69918283161</c:v>
                </c:pt>
                <c:pt idx="10">
                  <c:v>538474.67559269187</c:v>
                </c:pt>
              </c:numCache>
            </c:numRef>
          </c:val>
          <c:extLst>
            <c:ext xmlns:c16="http://schemas.microsoft.com/office/drawing/2014/chart" uri="{C3380CC4-5D6E-409C-BE32-E72D297353CC}">
              <c16:uniqueId val="{00000001-7C56-3742-87DD-FD59F7AC32D5}"/>
            </c:ext>
          </c:extLst>
        </c:ser>
        <c:dLbls>
          <c:showLegendKey val="0"/>
          <c:showVal val="0"/>
          <c:showCatName val="0"/>
          <c:showSerName val="0"/>
          <c:showPercent val="0"/>
          <c:showBubbleSize val="0"/>
        </c:dLbls>
        <c:gapWidth val="100"/>
        <c:overlap val="-24"/>
        <c:axId val="1542598752"/>
        <c:axId val="1542595392"/>
      </c:barChart>
      <c:catAx>
        <c:axId val="1542598752"/>
        <c:scaling>
          <c:orientation val="minMax"/>
        </c:scaling>
        <c:delete val="0"/>
        <c:axPos val="b"/>
        <c:numFmt formatCode="&quot;Acquisition&quot;" sourceLinked="1"/>
        <c:majorTickMark val="none"/>
        <c:minorTickMark val="none"/>
        <c:tickLblPos val="nextTo"/>
        <c:spPr>
          <a:noFill/>
          <a:ln w="9525" cap="flat" cmpd="sng" algn="ctr">
            <a:solidFill>
              <a:schemeClr val="tx2">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42595392"/>
        <c:crosses val="autoZero"/>
        <c:auto val="1"/>
        <c:lblAlgn val="ctr"/>
        <c:lblOffset val="100"/>
        <c:noMultiLvlLbl val="0"/>
      </c:catAx>
      <c:valAx>
        <c:axId val="1542595392"/>
        <c:scaling>
          <c:orientation val="minMax"/>
        </c:scaling>
        <c:delete val="0"/>
        <c:axPos val="l"/>
        <c:majorGridlines>
          <c:spPr>
            <a:ln w="9525" cap="flat" cmpd="sng" algn="ctr">
              <a:solidFill>
                <a:schemeClr val="tx2">
                  <a:lumMod val="15000"/>
                  <a:lumOff val="85000"/>
                </a:schemeClr>
              </a:solidFill>
              <a:prstDash val="solid"/>
              <a:round/>
            </a:ln>
          </c:spPr>
        </c:majorGridlines>
        <c:numFmt formatCode="&quot;$&quot;#,##0_);[Red]\(&quot;$&quot;#,##0\)" sourceLinked="1"/>
        <c:majorTickMark val="none"/>
        <c:minorTickMark val="none"/>
        <c:tickLblPos val="low"/>
        <c:spPr>
          <a:noFill/>
          <a:ln>
            <a:noFill/>
            <a:prstDash val="solid"/>
          </a:ln>
        </c:spPr>
        <c:txPr>
          <a:bodyPr rot="-60000000" spcFirstLastPara="1" vertOverflow="ellipsis" vert="horz" wrap="square" anchor="ctr" anchorCtr="1"/>
          <a:lstStyle/>
          <a:p>
            <a:pPr>
              <a:defRPr sz="900" b="0" i="0"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42598752"/>
        <c:crosses val="autoZero"/>
        <c:crossBetween val="between"/>
        <c:dispUnits>
          <c:builtInUnit val="thousands"/>
          <c:dispUnitsLbl>
            <c:spPr>
              <a:noFill/>
              <a:ln>
                <a:noFill/>
                <a:prstDash val="solid"/>
              </a:ln>
            </c:spPr>
            <c:txPr>
              <a:bodyPr rot="-5400000" spcFirstLastPara="1" vertOverflow="ellipsis" vert="horz" wrap="square" anchor="ctr" anchorCtr="1"/>
              <a:lstStyle/>
              <a:p>
                <a:pPr>
                  <a:defRPr sz="900" b="1" i="0"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plotArea>
    <c:legend>
      <c:legendPos val="t"/>
      <c:overlay val="0"/>
      <c:spPr>
        <a:noFill/>
        <a:ln>
          <a:noFill/>
          <a:prstDash val="solid"/>
        </a:ln>
      </c:spPr>
      <c:txPr>
        <a:bodyPr rot="0" spcFirstLastPara="1" vertOverflow="ellipsis" vert="horz" wrap="square" anchor="ctr" anchorCtr="1"/>
        <a:lstStyle/>
        <a:p>
          <a:pPr>
            <a:defRPr sz="900" b="0" i="0"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Scenario</a:t>
            </a:r>
          </a:p>
        </c:rich>
      </c:tx>
      <c:overlay val="0"/>
      <c:spPr>
        <a:noFill/>
        <a:ln>
          <a:noFill/>
          <a:prstDash val="solid"/>
        </a:ln>
      </c:spPr>
    </c:title>
    <c:autoTitleDeleted val="0"/>
    <c:plotArea>
      <c:layout/>
      <c:barChart>
        <c:barDir val="col"/>
        <c:grouping val="clustered"/>
        <c:varyColors val="0"/>
        <c:ser>
          <c:idx val="0"/>
          <c:order val="0"/>
          <c:tx>
            <c:strRef>
              <c:f>Summary!$B$33</c:f>
              <c:strCache>
                <c:ptCount val="1"/>
                <c:pt idx="0">
                  <c:v>IRR</c:v>
                </c:pt>
              </c:strCache>
            </c:strRef>
          </c:tx>
          <c:spPr>
            <a:solidFill>
              <a:schemeClr val="accent1"/>
            </a:solidFill>
            <a:ln>
              <a:noFill/>
              <a:prstDash val="solid"/>
            </a:ln>
          </c:spPr>
          <c:invertIfNegative val="0"/>
          <c:cat>
            <c:strRef>
              <c:f>Summary!$C$31:$E$31</c:f>
              <c:strCache>
                <c:ptCount val="3"/>
                <c:pt idx="0">
                  <c:v>Holding</c:v>
                </c:pt>
                <c:pt idx="1">
                  <c:v>Refinancing</c:v>
                </c:pt>
                <c:pt idx="2">
                  <c:v>Selling</c:v>
                </c:pt>
              </c:strCache>
            </c:strRef>
          </c:cat>
          <c:val>
            <c:numRef>
              <c:f>Summary!$C$33:$E$33</c:f>
              <c:numCache>
                <c:formatCode>0.00%</c:formatCode>
                <c:ptCount val="3"/>
                <c:pt idx="0">
                  <c:v>6.4994040131568925E-2</c:v>
                </c:pt>
                <c:pt idx="1">
                  <c:v>0</c:v>
                </c:pt>
                <c:pt idx="2">
                  <c:v>2.3004075884819033E-2</c:v>
                </c:pt>
              </c:numCache>
            </c:numRef>
          </c:val>
          <c:extLst>
            <c:ext xmlns:c16="http://schemas.microsoft.com/office/drawing/2014/chart" uri="{C3380CC4-5D6E-409C-BE32-E72D297353CC}">
              <c16:uniqueId val="{00000000-2107-964D-9AB3-86BFBDABE794}"/>
            </c:ext>
          </c:extLst>
        </c:ser>
        <c:dLbls>
          <c:showLegendKey val="0"/>
          <c:showVal val="0"/>
          <c:showCatName val="0"/>
          <c:showSerName val="0"/>
          <c:showPercent val="0"/>
          <c:showBubbleSize val="0"/>
        </c:dLbls>
        <c:gapWidth val="219"/>
        <c:overlap val="-27"/>
        <c:axId val="1960896143"/>
        <c:axId val="1960897583"/>
      </c:barChart>
      <c:lineChart>
        <c:grouping val="standard"/>
        <c:varyColors val="0"/>
        <c:ser>
          <c:idx val="1"/>
          <c:order val="1"/>
          <c:tx>
            <c:strRef>
              <c:f>Summary!$B$34</c:f>
              <c:strCache>
                <c:ptCount val="1"/>
                <c:pt idx="0">
                  <c:v>Equity Multiple</c:v>
                </c:pt>
              </c:strCache>
            </c:strRef>
          </c:tx>
          <c:spPr>
            <a:ln w="28575" cap="rnd">
              <a:solidFill>
                <a:schemeClr val="accent2"/>
              </a:solidFill>
              <a:prstDash val="solid"/>
              <a:round/>
            </a:ln>
          </c:spPr>
          <c:marker>
            <c:symbol val="none"/>
          </c:marker>
          <c:cat>
            <c:strRef>
              <c:f>Summary!$C$31:$E$31</c:f>
              <c:strCache>
                <c:ptCount val="3"/>
                <c:pt idx="0">
                  <c:v>Holding</c:v>
                </c:pt>
                <c:pt idx="1">
                  <c:v>Refinancing</c:v>
                </c:pt>
                <c:pt idx="2">
                  <c:v>Selling</c:v>
                </c:pt>
              </c:strCache>
            </c:strRef>
          </c:cat>
          <c:val>
            <c:numRef>
              <c:f>Summary!$C$34:$E$34</c:f>
              <c:numCache>
                <c:formatCode>#,##0.0\x</c:formatCode>
                <c:ptCount val="3"/>
                <c:pt idx="0">
                  <c:v>4.7398293152134778</c:v>
                </c:pt>
                <c:pt idx="1">
                  <c:v>0</c:v>
                </c:pt>
                <c:pt idx="2">
                  <c:v>1.2416233127415546</c:v>
                </c:pt>
              </c:numCache>
            </c:numRef>
          </c:val>
          <c:smooth val="0"/>
          <c:extLst>
            <c:ext xmlns:c16="http://schemas.microsoft.com/office/drawing/2014/chart" uri="{C3380CC4-5D6E-409C-BE32-E72D297353CC}">
              <c16:uniqueId val="{00000001-2107-964D-9AB3-86BFBDABE794}"/>
            </c:ext>
          </c:extLst>
        </c:ser>
        <c:dLbls>
          <c:showLegendKey val="0"/>
          <c:showVal val="0"/>
          <c:showCatName val="0"/>
          <c:showSerName val="0"/>
          <c:showPercent val="0"/>
          <c:showBubbleSize val="0"/>
        </c:dLbls>
        <c:marker val="1"/>
        <c:smooth val="0"/>
        <c:axId val="1960900463"/>
        <c:axId val="1960898543"/>
      </c:lineChart>
      <c:catAx>
        <c:axId val="196089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60897583"/>
        <c:crosses val="autoZero"/>
        <c:auto val="1"/>
        <c:lblAlgn val="ctr"/>
        <c:lblOffset val="100"/>
        <c:noMultiLvlLbl val="0"/>
      </c:catAx>
      <c:valAx>
        <c:axId val="1960897583"/>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60896143"/>
        <c:crosses val="autoZero"/>
        <c:crossBetween val="between"/>
      </c:valAx>
      <c:catAx>
        <c:axId val="1960900463"/>
        <c:scaling>
          <c:orientation val="minMax"/>
        </c:scaling>
        <c:delete val="1"/>
        <c:axPos val="b"/>
        <c:numFmt formatCode="General" sourceLinked="1"/>
        <c:majorTickMark val="out"/>
        <c:minorTickMark val="none"/>
        <c:tickLblPos val="nextTo"/>
        <c:crossAx val="1960898543"/>
        <c:crosses val="autoZero"/>
        <c:auto val="1"/>
        <c:lblAlgn val="ctr"/>
        <c:lblOffset val="100"/>
        <c:noMultiLvlLbl val="0"/>
      </c:catAx>
      <c:valAx>
        <c:axId val="1960898543"/>
        <c:scaling>
          <c:orientation val="minMax"/>
        </c:scaling>
        <c:delete val="0"/>
        <c:axPos val="r"/>
        <c:numFmt formatCode="#,##0.0\x" sourceLinked="1"/>
        <c:majorTickMark val="out"/>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60900463"/>
        <c:crosses val="max"/>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NOI</a:t>
            </a:r>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numRef>
              <c:f>Summary!$F$6:$O$6</c:f>
              <c:numCache>
                <c:formatCode>"Year"\ 0</c:formatCode>
                <c:ptCount val="10"/>
                <c:pt idx="0">
                  <c:v>1</c:v>
                </c:pt>
                <c:pt idx="1">
                  <c:v>2</c:v>
                </c:pt>
                <c:pt idx="2">
                  <c:v>3</c:v>
                </c:pt>
                <c:pt idx="3">
                  <c:v>4</c:v>
                </c:pt>
                <c:pt idx="4">
                  <c:v>5</c:v>
                </c:pt>
                <c:pt idx="5">
                  <c:v>6</c:v>
                </c:pt>
                <c:pt idx="6">
                  <c:v>7</c:v>
                </c:pt>
                <c:pt idx="7">
                  <c:v>8</c:v>
                </c:pt>
                <c:pt idx="8">
                  <c:v>9</c:v>
                </c:pt>
                <c:pt idx="9">
                  <c:v>10</c:v>
                </c:pt>
              </c:numCache>
            </c:numRef>
          </c:cat>
          <c:val>
            <c:numRef>
              <c:f>Summary!$F$21:$O$21</c:f>
              <c:numCache>
                <c:formatCode>"$"#,##0_);[Red]\("$"#,##0\)</c:formatCode>
                <c:ptCount val="10"/>
                <c:pt idx="0">
                  <c:v>32929.800000000003</c:v>
                </c:pt>
                <c:pt idx="1">
                  <c:v>33917.723999999995</c:v>
                </c:pt>
                <c:pt idx="2">
                  <c:v>34935.254819999995</c:v>
                </c:pt>
                <c:pt idx="3">
                  <c:v>35983.311564600008</c:v>
                </c:pt>
                <c:pt idx="4">
                  <c:v>37062.810011537993</c:v>
                </c:pt>
                <c:pt idx="5">
                  <c:v>38174.693411884145</c:v>
                </c:pt>
                <c:pt idx="6">
                  <c:v>39319.933314240669</c:v>
                </c:pt>
                <c:pt idx="7">
                  <c:v>40499.53041366789</c:v>
                </c:pt>
                <c:pt idx="8">
                  <c:v>41714.515426077924</c:v>
                </c:pt>
                <c:pt idx="9">
                  <c:v>42965.949988860266</c:v>
                </c:pt>
              </c:numCache>
            </c:numRef>
          </c:val>
          <c:extLst>
            <c:ext xmlns:c16="http://schemas.microsoft.com/office/drawing/2014/chart" uri="{C3380CC4-5D6E-409C-BE32-E72D297353CC}">
              <c16:uniqueId val="{00000000-AA0E-6242-BDAA-899A32A5E007}"/>
            </c:ext>
          </c:extLst>
        </c:ser>
        <c:dLbls>
          <c:showLegendKey val="0"/>
          <c:showVal val="0"/>
          <c:showCatName val="0"/>
          <c:showSerName val="0"/>
          <c:showPercent val="0"/>
          <c:showBubbleSize val="0"/>
        </c:dLbls>
        <c:gapWidth val="219"/>
        <c:overlap val="-27"/>
        <c:axId val="1087877936"/>
        <c:axId val="1087876976"/>
      </c:barChart>
      <c:catAx>
        <c:axId val="1087877936"/>
        <c:scaling>
          <c:orientation val="minMax"/>
        </c:scaling>
        <c:delete val="0"/>
        <c:axPos val="b"/>
        <c:numFmt formatCode="&quot;Year&quot;\ 0"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87876976"/>
        <c:crosses val="autoZero"/>
        <c:auto val="1"/>
        <c:lblAlgn val="ctr"/>
        <c:lblOffset val="100"/>
        <c:noMultiLvlLbl val="0"/>
      </c:catAx>
      <c:valAx>
        <c:axId val="1087876976"/>
        <c:scaling>
          <c:orientation val="minMax"/>
        </c:scaling>
        <c:delete val="0"/>
        <c:axPos val="l"/>
        <c:majorGridlines>
          <c:spPr>
            <a:ln w="9525" cap="flat" cmpd="sng" algn="ctr">
              <a:solidFill>
                <a:schemeClr val="tx1">
                  <a:lumMod val="15000"/>
                  <a:lumOff val="85000"/>
                </a:schemeClr>
              </a:solidFill>
              <a:prstDash val="solid"/>
              <a:round/>
            </a:ln>
          </c:spPr>
        </c:majorGridlines>
        <c:numFmt formatCode="&quot;$&quot;#,##0_);[Red]\(&quot;$&quot;#,##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87877936"/>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Cash-on-Cash</a:t>
            </a:r>
            <a:r>
              <a:rPr lang="en-US" baseline="0"/>
              <a:t> return</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Summary!$F$6:$O$6</c:f>
              <c:numCache>
                <c:formatCode>"Year"\ 0</c:formatCode>
                <c:ptCount val="10"/>
                <c:pt idx="0">
                  <c:v>1</c:v>
                </c:pt>
                <c:pt idx="1">
                  <c:v>2</c:v>
                </c:pt>
                <c:pt idx="2">
                  <c:v>3</c:v>
                </c:pt>
                <c:pt idx="3">
                  <c:v>4</c:v>
                </c:pt>
                <c:pt idx="4">
                  <c:v>5</c:v>
                </c:pt>
                <c:pt idx="5">
                  <c:v>6</c:v>
                </c:pt>
                <c:pt idx="6">
                  <c:v>7</c:v>
                </c:pt>
                <c:pt idx="7">
                  <c:v>8</c:v>
                </c:pt>
                <c:pt idx="8">
                  <c:v>9</c:v>
                </c:pt>
                <c:pt idx="9">
                  <c:v>10</c:v>
                </c:pt>
              </c:numCache>
            </c:numRef>
          </c:cat>
          <c:val>
            <c:numRef>
              <c:f>'Property-Input'!$G$57:$P$57</c:f>
              <c:numCache>
                <c:formatCode>0.00%</c:formatCode>
                <c:ptCount val="10"/>
                <c:pt idx="0">
                  <c:v>-5.1778367106530214E-2</c:v>
                </c:pt>
                <c:pt idx="1">
                  <c:v>-4.2736532893130313E-2</c:v>
                </c:pt>
                <c:pt idx="2">
                  <c:v>-3.3569377161768332E-2</c:v>
                </c:pt>
                <c:pt idx="3">
                  <c:v>-2.4270872583644146E-2</c:v>
                </c:pt>
                <c:pt idx="4">
                  <c:v>-1.4835020868646791E-2</c:v>
                </c:pt>
                <c:pt idx="5">
                  <c:v>-1.866753196547296E-2</c:v>
                </c:pt>
                <c:pt idx="6">
                  <c:v>-1.4214158862973943E-2</c:v>
                </c:pt>
                <c:pt idx="7">
                  <c:v>-2.6603588440253637E-3</c:v>
                </c:pt>
                <c:pt idx="8">
                  <c:v>9.0038162994646037E-3</c:v>
                </c:pt>
                <c:pt idx="9">
                  <c:v>1.4843365473932826</c:v>
                </c:pt>
              </c:numCache>
            </c:numRef>
          </c:val>
          <c:extLst>
            <c:ext xmlns:c16="http://schemas.microsoft.com/office/drawing/2014/chart" uri="{C3380CC4-5D6E-409C-BE32-E72D297353CC}">
              <c16:uniqueId val="{00000000-75AD-CC4C-A092-9F526A98609B}"/>
            </c:ext>
          </c:extLst>
        </c:ser>
        <c:dLbls>
          <c:showLegendKey val="0"/>
          <c:showVal val="0"/>
          <c:showCatName val="0"/>
          <c:showSerName val="0"/>
          <c:showPercent val="0"/>
          <c:showBubbleSize val="0"/>
        </c:dLbls>
        <c:gapWidth val="219"/>
        <c:overlap val="-27"/>
        <c:axId val="1172527584"/>
        <c:axId val="1172527104"/>
      </c:barChart>
      <c:catAx>
        <c:axId val="1172527584"/>
        <c:scaling>
          <c:orientation val="minMax"/>
        </c:scaling>
        <c:delete val="0"/>
        <c:axPos val="b"/>
        <c:numFmt formatCode="&quot;Year&quot;\ 0"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172527104"/>
        <c:crosses val="autoZero"/>
        <c:auto val="1"/>
        <c:lblAlgn val="ctr"/>
        <c:lblOffset val="100"/>
        <c:noMultiLvlLbl val="0"/>
      </c:catAx>
      <c:valAx>
        <c:axId val="1172527104"/>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172527584"/>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2184401</xdr:colOff>
      <xdr:row>18</xdr:row>
      <xdr:rowOff>778934</xdr:rowOff>
    </xdr:from>
    <xdr:to>
      <xdr:col>4</xdr:col>
      <xdr:colOff>4707467</xdr:colOff>
      <xdr:row>18</xdr:row>
      <xdr:rowOff>880534</xdr:rowOff>
    </xdr:to>
    <xdr:sp macro="" textlink="">
      <xdr:nvSpPr>
        <xdr:cNvPr id="2" name="Rectangle 1">
          <a:extLst>
            <a:ext uri="{FF2B5EF4-FFF2-40B4-BE49-F238E27FC236}">
              <a16:creationId xmlns:a16="http://schemas.microsoft.com/office/drawing/2014/main" id="{AC9731D2-CDE5-1C45-987C-7101061075ED}"/>
            </a:ext>
          </a:extLst>
        </xdr:cNvPr>
        <xdr:cNvSpPr/>
      </xdr:nvSpPr>
      <xdr:spPr>
        <a:xfrm>
          <a:off x="9364134" y="19812001"/>
          <a:ext cx="2523066" cy="101600"/>
        </a:xfrm>
        <a:prstGeom prst="rect">
          <a:avLst/>
        </a:prstGeom>
        <a:noFill/>
        <a:ln w="12700">
          <a:solidFill>
            <a:srgbClr val="FF0000"/>
          </a:solidFill>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2329179</xdr:colOff>
      <xdr:row>18</xdr:row>
      <xdr:rowOff>1924473</xdr:rowOff>
    </xdr:from>
    <xdr:to>
      <xdr:col>4</xdr:col>
      <xdr:colOff>4707466</xdr:colOff>
      <xdr:row>18</xdr:row>
      <xdr:rowOff>2032001</xdr:rowOff>
    </xdr:to>
    <xdr:sp macro="" textlink="">
      <xdr:nvSpPr>
        <xdr:cNvPr id="3" name="Rectangle 2">
          <a:extLst>
            <a:ext uri="{FF2B5EF4-FFF2-40B4-BE49-F238E27FC236}">
              <a16:creationId xmlns:a16="http://schemas.microsoft.com/office/drawing/2014/main" id="{F2C9DA31-4A7E-9745-A126-7904729B2697}"/>
            </a:ext>
          </a:extLst>
        </xdr:cNvPr>
        <xdr:cNvSpPr/>
      </xdr:nvSpPr>
      <xdr:spPr>
        <a:xfrm>
          <a:off x="9508912" y="20957540"/>
          <a:ext cx="2378287" cy="107528"/>
        </a:xfrm>
        <a:prstGeom prst="rect">
          <a:avLst/>
        </a:prstGeom>
        <a:noFill/>
        <a:ln w="12700">
          <a:solidFill>
            <a:srgbClr val="FF0000"/>
          </a:solidFill>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3101340</xdr:colOff>
      <xdr:row>19</xdr:row>
      <xdr:rowOff>423332</xdr:rowOff>
    </xdr:from>
    <xdr:to>
      <xdr:col>4</xdr:col>
      <xdr:colOff>3703320</xdr:colOff>
      <xdr:row>19</xdr:row>
      <xdr:rowOff>567265</xdr:rowOff>
    </xdr:to>
    <xdr:sp macro="" textlink="">
      <xdr:nvSpPr>
        <xdr:cNvPr id="4" name="Rectangle 3">
          <a:extLst>
            <a:ext uri="{FF2B5EF4-FFF2-40B4-BE49-F238E27FC236}">
              <a16:creationId xmlns:a16="http://schemas.microsoft.com/office/drawing/2014/main" id="{A553AB9F-766D-704A-910A-DAF43EFD7CED}"/>
            </a:ext>
          </a:extLst>
        </xdr:cNvPr>
        <xdr:cNvSpPr/>
      </xdr:nvSpPr>
      <xdr:spPr>
        <a:xfrm>
          <a:off x="10281073" y="21640799"/>
          <a:ext cx="601980" cy="143933"/>
        </a:xfrm>
        <a:prstGeom prst="rect">
          <a:avLst/>
        </a:prstGeom>
        <a:noFill/>
        <a:ln w="12700">
          <a:solidFill>
            <a:srgbClr val="FF0000"/>
          </a:solidFill>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3285067</xdr:colOff>
      <xdr:row>19</xdr:row>
      <xdr:rowOff>1507067</xdr:rowOff>
    </xdr:from>
    <xdr:to>
      <xdr:col>4</xdr:col>
      <xdr:colOff>3623733</xdr:colOff>
      <xdr:row>19</xdr:row>
      <xdr:rowOff>1642534</xdr:rowOff>
    </xdr:to>
    <xdr:sp macro="" textlink="">
      <xdr:nvSpPr>
        <xdr:cNvPr id="5" name="Rectangle 4">
          <a:extLst>
            <a:ext uri="{FF2B5EF4-FFF2-40B4-BE49-F238E27FC236}">
              <a16:creationId xmlns:a16="http://schemas.microsoft.com/office/drawing/2014/main" id="{973EED6A-DBE5-6A4F-AC48-F26C17546885}"/>
            </a:ext>
          </a:extLst>
        </xdr:cNvPr>
        <xdr:cNvSpPr/>
      </xdr:nvSpPr>
      <xdr:spPr>
        <a:xfrm>
          <a:off x="10464800" y="22724534"/>
          <a:ext cx="338666" cy="135467"/>
        </a:xfrm>
        <a:prstGeom prst="rect">
          <a:avLst/>
        </a:prstGeom>
        <a:noFill/>
        <a:ln w="12700">
          <a:solidFill>
            <a:srgbClr val="FF0000"/>
          </a:solidFill>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2159001</xdr:colOff>
      <xdr:row>21</xdr:row>
      <xdr:rowOff>2159001</xdr:rowOff>
    </xdr:from>
    <xdr:to>
      <xdr:col>4</xdr:col>
      <xdr:colOff>2743201</xdr:colOff>
      <xdr:row>21</xdr:row>
      <xdr:rowOff>2319867</xdr:rowOff>
    </xdr:to>
    <xdr:sp macro="" textlink="">
      <xdr:nvSpPr>
        <xdr:cNvPr id="6" name="Rectangle 5">
          <a:extLst>
            <a:ext uri="{FF2B5EF4-FFF2-40B4-BE49-F238E27FC236}">
              <a16:creationId xmlns:a16="http://schemas.microsoft.com/office/drawing/2014/main" id="{FE711120-82C1-214E-9165-F3B8E6650305}"/>
            </a:ext>
          </a:extLst>
        </xdr:cNvPr>
        <xdr:cNvSpPr/>
      </xdr:nvSpPr>
      <xdr:spPr>
        <a:xfrm>
          <a:off x="9338734" y="26331334"/>
          <a:ext cx="584200" cy="160866"/>
        </a:xfrm>
        <a:prstGeom prst="rect">
          <a:avLst/>
        </a:prstGeom>
        <a:noFill/>
        <a:ln w="12700">
          <a:solidFill>
            <a:srgbClr val="FF0000"/>
          </a:solidFill>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2116666</xdr:colOff>
      <xdr:row>21</xdr:row>
      <xdr:rowOff>1667932</xdr:rowOff>
    </xdr:from>
    <xdr:to>
      <xdr:col>4</xdr:col>
      <xdr:colOff>2734733</xdr:colOff>
      <xdr:row>21</xdr:row>
      <xdr:rowOff>1803399</xdr:rowOff>
    </xdr:to>
    <xdr:sp macro="" textlink="">
      <xdr:nvSpPr>
        <xdr:cNvPr id="7" name="Rectangle 6">
          <a:extLst>
            <a:ext uri="{FF2B5EF4-FFF2-40B4-BE49-F238E27FC236}">
              <a16:creationId xmlns:a16="http://schemas.microsoft.com/office/drawing/2014/main" id="{024CD1EE-83D5-9641-B1DE-98736E2EA48C}"/>
            </a:ext>
          </a:extLst>
        </xdr:cNvPr>
        <xdr:cNvSpPr/>
      </xdr:nvSpPr>
      <xdr:spPr>
        <a:xfrm>
          <a:off x="9296399" y="25840265"/>
          <a:ext cx="618067" cy="135467"/>
        </a:xfrm>
        <a:prstGeom prst="rect">
          <a:avLst/>
        </a:prstGeom>
        <a:noFill/>
        <a:ln w="12700">
          <a:solidFill>
            <a:srgbClr val="FF0000"/>
          </a:solidFill>
          <a:prstDash val="sys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8558</xdr:colOff>
      <xdr:row>36</xdr:row>
      <xdr:rowOff>18744</xdr:rowOff>
    </xdr:from>
    <xdr:to>
      <xdr:col>6</xdr:col>
      <xdr:colOff>230274</xdr:colOff>
      <xdr:row>50</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671457</xdr:colOff>
      <xdr:row>52</xdr:row>
      <xdr:rowOff>49593</xdr:rowOff>
    </xdr:from>
    <xdr:to>
      <xdr:col>6</xdr:col>
      <xdr:colOff>259977</xdr:colOff>
      <xdr:row>68</xdr:row>
      <xdr:rowOff>51227</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329864</xdr:colOff>
      <xdr:row>52</xdr:row>
      <xdr:rowOff>99732</xdr:rowOff>
    </xdr:from>
    <xdr:to>
      <xdr:col>13</xdr:col>
      <xdr:colOff>116541</xdr:colOff>
      <xdr:row>68</xdr:row>
      <xdr:rowOff>62752</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277907</xdr:colOff>
      <xdr:row>35</xdr:row>
      <xdr:rowOff>179293</xdr:rowOff>
    </xdr:from>
    <xdr:to>
      <xdr:col>19</xdr:col>
      <xdr:colOff>876214</xdr:colOff>
      <xdr:row>51</xdr:row>
      <xdr:rowOff>71716</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254862</xdr:colOff>
      <xdr:row>52</xdr:row>
      <xdr:rowOff>130629</xdr:rowOff>
    </xdr:from>
    <xdr:to>
      <xdr:col>19</xdr:col>
      <xdr:colOff>903515</xdr:colOff>
      <xdr:row>68</xdr:row>
      <xdr:rowOff>97973</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331694</xdr:colOff>
      <xdr:row>35</xdr:row>
      <xdr:rowOff>179293</xdr:rowOff>
    </xdr:from>
    <xdr:to>
      <xdr:col>13</xdr:col>
      <xdr:colOff>135534</xdr:colOff>
      <xdr:row>51</xdr:row>
      <xdr:rowOff>53787</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
  <rv s="0">
    <v>0</v>
    <v>5</v>
  </rv>
  <rv s="0">
    <v>1</v>
    <v>5</v>
  </rv>
  <rv s="0">
    <v>2</v>
    <v>5</v>
  </rv>
  <rv s="0">
    <v>3</v>
    <v>5</v>
  </rv>
  <rv s="0">
    <v>4</v>
    <v>5</v>
  </rv>
  <rv s="0">
    <v>5</v>
    <v>5</v>
  </rv>
  <rv s="0">
    <v>6</v>
    <v>5</v>
  </rv>
  <rv s="0">
    <v>7</v>
    <v>5</v>
  </rv>
  <rv s="0">
    <v>8</v>
    <v>5</v>
  </rv>
  <rv s="0">
    <v>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ichValueRels>
</file>

<file path=xl/theme/theme1.xml><?xml version="1.0" encoding="utf-8"?>
<a:theme xmlns:a="http://schemas.openxmlformats.org/drawingml/2006/main" name="Office Theme">
  <a:themeElements>
    <a:clrScheme name="Custom 5">
      <a:dk1>
        <a:sysClr val="windowText" lastClr="000000"/>
      </a:dk1>
      <a:lt1>
        <a:sysClr val="window" lastClr="FFFFFF"/>
      </a:lt1>
      <a:dk2>
        <a:srgbClr val="0E2841"/>
      </a:dk2>
      <a:lt2>
        <a:srgbClr val="E8E8E8"/>
      </a:lt2>
      <a:accent1>
        <a:srgbClr val="153D64"/>
      </a:accent1>
      <a:accent2>
        <a:srgbClr val="95190C"/>
      </a:accent2>
      <a:accent3>
        <a:srgbClr val="196B24"/>
      </a:accent3>
      <a:accent4>
        <a:srgbClr val="0F9ED5"/>
      </a:accent4>
      <a:accent5>
        <a:srgbClr val="A02B93"/>
      </a:accent5>
      <a:accent6>
        <a:srgbClr val="4EA72E"/>
      </a:accent6>
      <a:hlink>
        <a:srgbClr val="467886"/>
      </a:hlink>
      <a:folHlink>
        <a:srgbClr val="96607D"/>
      </a:folHlink>
    </a:clrScheme>
    <a:fontScheme name="Custom 1">
      <a:majorFont>
        <a:latin typeface="Noto Sans Black"/>
        <a:ea typeface=""/>
        <a:cs typeface=""/>
      </a:majorFont>
      <a:minorFont>
        <a:latin typeface="Noto Sans"/>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reanalysis.ai/"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B09FA-148E-7A40-9687-C03FD7D5C875}">
  <sheetPr>
    <tabColor theme="0"/>
  </sheetPr>
  <dimension ref="B1:E34"/>
  <sheetViews>
    <sheetView showGridLines="0" tabSelected="1" zoomScale="150" zoomScaleNormal="150" workbookViewId="0">
      <selection activeCell="B7" sqref="B7:E7"/>
    </sheetView>
  </sheetViews>
  <sheetFormatPr baseColWidth="10" defaultColWidth="8.83203125" defaultRowHeight="15" x14ac:dyDescent="0.2"/>
  <cols>
    <col min="1" max="1" width="3.1640625" style="1" customWidth="1"/>
    <col min="2" max="2" width="8.83203125" style="84"/>
    <col min="3" max="3" width="38.1640625" style="1" bestFit="1" customWidth="1"/>
    <col min="4" max="4" width="43.83203125" style="1" customWidth="1"/>
    <col min="5" max="5" width="62.6640625" style="158" customWidth="1"/>
    <col min="6" max="16384" width="8.83203125" style="1"/>
  </cols>
  <sheetData>
    <row r="1" spans="2:5" ht="16" thickBot="1" x14ac:dyDescent="0.25"/>
    <row r="2" spans="2:5" ht="29" x14ac:dyDescent="0.35">
      <c r="B2" s="346" t="s">
        <v>175</v>
      </c>
      <c r="C2" s="347"/>
      <c r="D2" s="347"/>
      <c r="E2" s="348"/>
    </row>
    <row r="3" spans="2:5" ht="16" x14ac:dyDescent="0.2">
      <c r="B3" s="352" t="s">
        <v>185</v>
      </c>
      <c r="C3" s="349"/>
      <c r="D3" s="349"/>
      <c r="E3" s="350"/>
    </row>
    <row r="4" spans="2:5" ht="52" customHeight="1" x14ac:dyDescent="0.2">
      <c r="B4" s="351" t="s">
        <v>186</v>
      </c>
      <c r="C4" s="344"/>
      <c r="D4" s="344"/>
      <c r="E4" s="345"/>
    </row>
    <row r="5" spans="2:5" ht="88" customHeight="1" x14ac:dyDescent="0.2">
      <c r="B5" s="343" t="s">
        <v>183</v>
      </c>
      <c r="C5" s="344"/>
      <c r="D5" s="344"/>
      <c r="E5" s="345"/>
    </row>
    <row r="6" spans="2:5" ht="62" customHeight="1" x14ac:dyDescent="0.2">
      <c r="B6" s="343" t="s">
        <v>174</v>
      </c>
      <c r="C6" s="344"/>
      <c r="D6" s="344"/>
      <c r="E6" s="345"/>
    </row>
    <row r="7" spans="2:5" ht="41" customHeight="1" x14ac:dyDescent="0.2">
      <c r="B7" s="343" t="s">
        <v>173</v>
      </c>
      <c r="C7" s="344"/>
      <c r="D7" s="344"/>
      <c r="E7" s="345"/>
    </row>
    <row r="8" spans="2:5" ht="23" customHeight="1" thickBot="1" x14ac:dyDescent="0.25">
      <c r="B8" s="331" t="str">
        <f ca="1">"©  "&amp;YEAR(TODAY())&amp;" RETS (www.RETS.ai). All Rights Reserved."</f>
        <v>©  2025 RETS (www.RETS.ai). All Rights Reserved.</v>
      </c>
      <c r="C8" s="332"/>
      <c r="D8" s="332"/>
      <c r="E8" s="333"/>
    </row>
    <row r="9" spans="2:5" ht="29" x14ac:dyDescent="0.35">
      <c r="B9" s="334" t="s">
        <v>177</v>
      </c>
      <c r="C9" s="335"/>
      <c r="D9" s="335"/>
      <c r="E9" s="336"/>
    </row>
    <row r="10" spans="2:5" ht="22" customHeight="1" x14ac:dyDescent="0.2">
      <c r="B10" s="316" t="s">
        <v>172</v>
      </c>
      <c r="C10" s="315" t="s">
        <v>176</v>
      </c>
      <c r="D10" s="314"/>
      <c r="E10" s="313"/>
    </row>
    <row r="11" spans="2:5" ht="24" customHeight="1" x14ac:dyDescent="0.2">
      <c r="B11" s="307" t="s">
        <v>161</v>
      </c>
      <c r="C11" s="306" t="s">
        <v>171</v>
      </c>
      <c r="D11" s="305" t="s">
        <v>139</v>
      </c>
      <c r="E11" s="304" t="s">
        <v>138</v>
      </c>
    </row>
    <row r="12" spans="2:5" ht="231" customHeight="1" x14ac:dyDescent="0.2">
      <c r="B12" s="318"/>
      <c r="C12" s="311" t="s">
        <v>170</v>
      </c>
      <c r="D12" s="309" t="s">
        <v>169</v>
      </c>
      <c r="E12" s="308" t="e" vm="1">
        <v>#VALUE!</v>
      </c>
    </row>
    <row r="13" spans="2:5" ht="233" customHeight="1" x14ac:dyDescent="0.2">
      <c r="B13" s="303"/>
      <c r="C13" s="311" t="s">
        <v>168</v>
      </c>
      <c r="D13" s="309" t="s">
        <v>167</v>
      </c>
      <c r="E13" s="302" t="e" vm="2">
        <v>#VALUE!</v>
      </c>
    </row>
    <row r="14" spans="2:5" ht="223" customHeight="1" x14ac:dyDescent="0.2">
      <c r="B14" s="303"/>
      <c r="C14" s="311" t="s">
        <v>166</v>
      </c>
      <c r="D14" s="309" t="s">
        <v>165</v>
      </c>
      <c r="E14" s="302" t="e" vm="3">
        <v>#VALUE!</v>
      </c>
    </row>
    <row r="15" spans="2:5" ht="142" customHeight="1" x14ac:dyDescent="0.2">
      <c r="B15" s="303"/>
      <c r="C15" s="317" t="s">
        <v>164</v>
      </c>
      <c r="D15" s="309" t="s">
        <v>163</v>
      </c>
      <c r="E15" s="308"/>
    </row>
    <row r="16" spans="2:5" x14ac:dyDescent="0.2">
      <c r="B16" s="316" t="s">
        <v>162</v>
      </c>
      <c r="C16" s="315" t="s">
        <v>178</v>
      </c>
      <c r="D16" s="314"/>
      <c r="E16" s="313"/>
    </row>
    <row r="17" spans="2:5" x14ac:dyDescent="0.2">
      <c r="B17" s="307" t="s">
        <v>161</v>
      </c>
      <c r="C17" s="306" t="s">
        <v>160</v>
      </c>
      <c r="D17" s="305" t="s">
        <v>139</v>
      </c>
      <c r="E17" s="304" t="s">
        <v>138</v>
      </c>
    </row>
    <row r="18" spans="2:5" s="78" customFormat="1" ht="231" customHeight="1" x14ac:dyDescent="0.2">
      <c r="B18" s="312" t="s">
        <v>151</v>
      </c>
      <c r="C18" s="311" t="s">
        <v>159</v>
      </c>
      <c r="D18" s="309" t="s">
        <v>158</v>
      </c>
      <c r="E18" s="302" t="e" vm="4">
        <v>#VALUE!</v>
      </c>
    </row>
    <row r="19" spans="2:5" ht="172.25" customHeight="1" x14ac:dyDescent="0.2">
      <c r="B19" s="312" t="s">
        <v>148</v>
      </c>
      <c r="C19" s="311" t="s">
        <v>157</v>
      </c>
      <c r="D19" s="309" t="s">
        <v>156</v>
      </c>
      <c r="E19" s="308" t="e" vm="5">
        <v>#VALUE!</v>
      </c>
    </row>
    <row r="20" spans="2:5" ht="217" customHeight="1" x14ac:dyDescent="0.2">
      <c r="B20" s="312" t="s">
        <v>155</v>
      </c>
      <c r="C20" s="311" t="s">
        <v>154</v>
      </c>
      <c r="D20" s="309" t="s">
        <v>179</v>
      </c>
      <c r="E20" s="308" t="e" vm="6">
        <v>#VALUE!</v>
      </c>
    </row>
    <row r="21" spans="2:5" x14ac:dyDescent="0.2">
      <c r="B21" s="307" t="s">
        <v>153</v>
      </c>
      <c r="C21" s="306" t="s">
        <v>152</v>
      </c>
      <c r="D21" s="305" t="s">
        <v>139</v>
      </c>
      <c r="E21" s="304" t="s">
        <v>138</v>
      </c>
    </row>
    <row r="22" spans="2:5" ht="188" customHeight="1" x14ac:dyDescent="0.2">
      <c r="B22" s="312" t="s">
        <v>151</v>
      </c>
      <c r="C22" s="311" t="s">
        <v>150</v>
      </c>
      <c r="D22" s="309" t="s">
        <v>149</v>
      </c>
      <c r="E22" s="308" t="e" vm="7">
        <v>#VALUE!</v>
      </c>
    </row>
    <row r="23" spans="2:5" ht="184" customHeight="1" x14ac:dyDescent="0.2">
      <c r="B23" s="312" t="s">
        <v>148</v>
      </c>
      <c r="C23" s="311" t="s">
        <v>147</v>
      </c>
      <c r="D23" s="309" t="s">
        <v>146</v>
      </c>
      <c r="E23" s="308" t="e" vm="8">
        <v>#VALUE!</v>
      </c>
    </row>
    <row r="24" spans="2:5" ht="24" customHeight="1" x14ac:dyDescent="0.2">
      <c r="B24" s="307" t="s">
        <v>145</v>
      </c>
      <c r="C24" s="306" t="s">
        <v>144</v>
      </c>
      <c r="D24" s="305" t="s">
        <v>139</v>
      </c>
      <c r="E24" s="304" t="s">
        <v>138</v>
      </c>
    </row>
    <row r="25" spans="2:5" ht="330" customHeight="1" x14ac:dyDescent="0.2">
      <c r="B25" s="303"/>
      <c r="C25" s="310" t="s">
        <v>143</v>
      </c>
      <c r="D25" s="309" t="s">
        <v>142</v>
      </c>
      <c r="E25" s="308" t="e" vm="9">
        <v>#VALUE!</v>
      </c>
    </row>
    <row r="26" spans="2:5" x14ac:dyDescent="0.2">
      <c r="B26" s="307" t="s">
        <v>141</v>
      </c>
      <c r="C26" s="306" t="s">
        <v>140</v>
      </c>
      <c r="D26" s="305" t="s">
        <v>139</v>
      </c>
      <c r="E26" s="304" t="s">
        <v>138</v>
      </c>
    </row>
    <row r="27" spans="2:5" x14ac:dyDescent="0.2">
      <c r="B27" s="337"/>
      <c r="C27" s="339" t="s">
        <v>137</v>
      </c>
      <c r="D27" s="341" t="s">
        <v>136</v>
      </c>
      <c r="E27" s="302"/>
    </row>
    <row r="28" spans="2:5" ht="169" customHeight="1" thickBot="1" x14ac:dyDescent="0.25">
      <c r="B28" s="338"/>
      <c r="C28" s="340"/>
      <c r="D28" s="342"/>
      <c r="E28" s="301" t="e" vm="10">
        <v>#VALUE!</v>
      </c>
    </row>
    <row r="33" ht="144" customHeight="1" x14ac:dyDescent="0.2"/>
    <row r="34" ht="151.25" customHeight="1" x14ac:dyDescent="0.2"/>
  </sheetData>
  <mergeCells count="11">
    <mergeCell ref="B7:E7"/>
    <mergeCell ref="B2:E2"/>
    <mergeCell ref="B3:E3"/>
    <mergeCell ref="B4:E4"/>
    <mergeCell ref="B5:E5"/>
    <mergeCell ref="B6:E6"/>
    <mergeCell ref="B8:E8"/>
    <mergeCell ref="B9:E9"/>
    <mergeCell ref="B27:B28"/>
    <mergeCell ref="C27:C28"/>
    <mergeCell ref="D27:D28"/>
  </mergeCells>
  <hyperlinks>
    <hyperlink ref="B3" r:id="rId1" display="www.REanalysis.ai" xr:uid="{2F69998C-D6D8-DC4F-989A-5D099D9690F3}"/>
  </hyperlinks>
  <pageMargins left="0.7" right="0.7" top="0.75" bottom="0.75" header="0.3" footer="0.3"/>
  <pageSetup scale="53" orientation="portrait" r:id="rId2"/>
  <rowBreaks count="2" manualBreakCount="2">
    <brk id="21" min="1" max="6" man="1"/>
    <brk id="29" min="1" max="6" man="1"/>
  </row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499984740745262"/>
  </sheetPr>
  <dimension ref="A1:BF116"/>
  <sheetViews>
    <sheetView showGridLines="0" topLeftCell="A13" zoomScaleNormal="140" workbookViewId="0">
      <selection activeCell="C22" sqref="C22"/>
    </sheetView>
  </sheetViews>
  <sheetFormatPr baseColWidth="10" defaultColWidth="9.6640625" defaultRowHeight="15" x14ac:dyDescent="0.2"/>
  <cols>
    <col min="1" max="1" width="5.6640625" style="98" customWidth="1"/>
    <col min="2" max="2" width="40.6640625" style="159" customWidth="1"/>
    <col min="3" max="3" width="12.1640625" style="98" customWidth="1"/>
    <col min="4" max="4" width="5.83203125" style="98" customWidth="1"/>
    <col min="5" max="5" width="30.6640625" style="159" bestFit="1" customWidth="1"/>
    <col min="6" max="36" width="13.83203125" style="98" customWidth="1"/>
    <col min="37" max="37" width="11.33203125" style="98" customWidth="1"/>
    <col min="38" max="16384" width="9.6640625" style="98"/>
  </cols>
  <sheetData>
    <row r="1" spans="2:36" ht="16" customHeight="1" x14ac:dyDescent="0.2"/>
    <row r="2" spans="2:36" ht="13" customHeight="1" x14ac:dyDescent="0.2">
      <c r="B2" s="163" t="s">
        <v>0</v>
      </c>
      <c r="C2" s="97"/>
      <c r="E2" s="176" t="s">
        <v>1</v>
      </c>
      <c r="F2" s="99">
        <f>C3</f>
        <v>45765.875</v>
      </c>
      <c r="G2" s="99">
        <f t="shared" ref="G2:AJ2" si="0">EOMONTH(F2,12)</f>
        <v>46142</v>
      </c>
      <c r="H2" s="99">
        <f t="shared" si="0"/>
        <v>46507</v>
      </c>
      <c r="I2" s="99">
        <f t="shared" si="0"/>
        <v>46873</v>
      </c>
      <c r="J2" s="99">
        <f t="shared" si="0"/>
        <v>47238</v>
      </c>
      <c r="K2" s="99">
        <f t="shared" si="0"/>
        <v>47603</v>
      </c>
      <c r="L2" s="99">
        <f t="shared" si="0"/>
        <v>47968</v>
      </c>
      <c r="M2" s="99">
        <f t="shared" si="0"/>
        <v>48334</v>
      </c>
      <c r="N2" s="99">
        <f t="shared" si="0"/>
        <v>48699</v>
      </c>
      <c r="O2" s="99">
        <f t="shared" si="0"/>
        <v>49064</v>
      </c>
      <c r="P2" s="99">
        <f t="shared" si="0"/>
        <v>49429</v>
      </c>
      <c r="Q2" s="99">
        <f t="shared" si="0"/>
        <v>49795</v>
      </c>
      <c r="R2" s="99">
        <f t="shared" si="0"/>
        <v>50160</v>
      </c>
      <c r="S2" s="99">
        <f t="shared" si="0"/>
        <v>50525</v>
      </c>
      <c r="T2" s="99">
        <f t="shared" si="0"/>
        <v>50890</v>
      </c>
      <c r="U2" s="99">
        <f t="shared" si="0"/>
        <v>51256</v>
      </c>
      <c r="V2" s="99">
        <f t="shared" si="0"/>
        <v>51621</v>
      </c>
      <c r="W2" s="99">
        <f t="shared" si="0"/>
        <v>51986</v>
      </c>
      <c r="X2" s="99">
        <f t="shared" si="0"/>
        <v>52351</v>
      </c>
      <c r="Y2" s="99">
        <f t="shared" si="0"/>
        <v>52717</v>
      </c>
      <c r="Z2" s="99">
        <f t="shared" si="0"/>
        <v>53082</v>
      </c>
      <c r="AA2" s="99">
        <f t="shared" si="0"/>
        <v>53447</v>
      </c>
      <c r="AB2" s="99">
        <f t="shared" si="0"/>
        <v>53812</v>
      </c>
      <c r="AC2" s="99">
        <f t="shared" si="0"/>
        <v>54178</v>
      </c>
      <c r="AD2" s="99">
        <f t="shared" si="0"/>
        <v>54543</v>
      </c>
      <c r="AE2" s="99">
        <f t="shared" si="0"/>
        <v>54908</v>
      </c>
      <c r="AF2" s="99">
        <f t="shared" si="0"/>
        <v>55273</v>
      </c>
      <c r="AG2" s="99">
        <f t="shared" si="0"/>
        <v>55639</v>
      </c>
      <c r="AH2" s="99">
        <f t="shared" si="0"/>
        <v>56004</v>
      </c>
      <c r="AI2" s="99">
        <f t="shared" si="0"/>
        <v>56369</v>
      </c>
      <c r="AJ2" s="265">
        <f t="shared" si="0"/>
        <v>56734</v>
      </c>
    </row>
    <row r="3" spans="2:36" x14ac:dyDescent="0.2">
      <c r="B3" s="160" t="s">
        <v>180</v>
      </c>
      <c r="C3" s="230">
        <v>45765.875</v>
      </c>
      <c r="E3" s="177" t="s">
        <v>2</v>
      </c>
      <c r="F3" s="266">
        <f>F2</f>
        <v>45765.875</v>
      </c>
      <c r="G3" s="266">
        <f t="shared" ref="G3:AJ3" si="1">F2+1</f>
        <v>45766.875</v>
      </c>
      <c r="H3" s="266">
        <f t="shared" si="1"/>
        <v>46143</v>
      </c>
      <c r="I3" s="266">
        <f t="shared" si="1"/>
        <v>46508</v>
      </c>
      <c r="J3" s="266">
        <f t="shared" si="1"/>
        <v>46874</v>
      </c>
      <c r="K3" s="266">
        <f t="shared" si="1"/>
        <v>47239</v>
      </c>
      <c r="L3" s="266">
        <f t="shared" si="1"/>
        <v>47604</v>
      </c>
      <c r="M3" s="266">
        <f t="shared" si="1"/>
        <v>47969</v>
      </c>
      <c r="N3" s="266">
        <f t="shared" si="1"/>
        <v>48335</v>
      </c>
      <c r="O3" s="266">
        <f t="shared" si="1"/>
        <v>48700</v>
      </c>
      <c r="P3" s="266">
        <f t="shared" si="1"/>
        <v>49065</v>
      </c>
      <c r="Q3" s="266">
        <f t="shared" si="1"/>
        <v>49430</v>
      </c>
      <c r="R3" s="266">
        <f t="shared" si="1"/>
        <v>49796</v>
      </c>
      <c r="S3" s="266">
        <f t="shared" si="1"/>
        <v>50161</v>
      </c>
      <c r="T3" s="266">
        <f t="shared" si="1"/>
        <v>50526</v>
      </c>
      <c r="U3" s="266">
        <f t="shared" si="1"/>
        <v>50891</v>
      </c>
      <c r="V3" s="266">
        <f t="shared" si="1"/>
        <v>51257</v>
      </c>
      <c r="W3" s="266">
        <f t="shared" si="1"/>
        <v>51622</v>
      </c>
      <c r="X3" s="266">
        <f t="shared" si="1"/>
        <v>51987</v>
      </c>
      <c r="Y3" s="266">
        <f t="shared" si="1"/>
        <v>52352</v>
      </c>
      <c r="Z3" s="266">
        <f t="shared" si="1"/>
        <v>52718</v>
      </c>
      <c r="AA3" s="266">
        <f t="shared" si="1"/>
        <v>53083</v>
      </c>
      <c r="AB3" s="266">
        <f t="shared" si="1"/>
        <v>53448</v>
      </c>
      <c r="AC3" s="266">
        <f t="shared" si="1"/>
        <v>53813</v>
      </c>
      <c r="AD3" s="266">
        <f t="shared" si="1"/>
        <v>54179</v>
      </c>
      <c r="AE3" s="266">
        <f t="shared" si="1"/>
        <v>54544</v>
      </c>
      <c r="AF3" s="266">
        <f t="shared" si="1"/>
        <v>54909</v>
      </c>
      <c r="AG3" s="266">
        <f t="shared" si="1"/>
        <v>55274</v>
      </c>
      <c r="AH3" s="266">
        <f t="shared" si="1"/>
        <v>55640</v>
      </c>
      <c r="AI3" s="266">
        <f t="shared" si="1"/>
        <v>56005</v>
      </c>
      <c r="AJ3" s="267">
        <f t="shared" si="1"/>
        <v>56370</v>
      </c>
    </row>
    <row r="4" spans="2:36" x14ac:dyDescent="0.2">
      <c r="B4" s="161" t="s">
        <v>3</v>
      </c>
      <c r="C4" s="231">
        <v>770000</v>
      </c>
      <c r="E4" s="177" t="s">
        <v>4</v>
      </c>
      <c r="F4" s="268">
        <v>0</v>
      </c>
      <c r="G4" s="269">
        <v>1</v>
      </c>
      <c r="H4" s="269">
        <f t="shared" ref="H4:AJ4" si="2">G4+1</f>
        <v>2</v>
      </c>
      <c r="I4" s="269">
        <f t="shared" si="2"/>
        <v>3</v>
      </c>
      <c r="J4" s="269">
        <f t="shared" si="2"/>
        <v>4</v>
      </c>
      <c r="K4" s="269">
        <f t="shared" si="2"/>
        <v>5</v>
      </c>
      <c r="L4" s="269">
        <f t="shared" si="2"/>
        <v>6</v>
      </c>
      <c r="M4" s="269">
        <f t="shared" si="2"/>
        <v>7</v>
      </c>
      <c r="N4" s="269">
        <f t="shared" si="2"/>
        <v>8</v>
      </c>
      <c r="O4" s="269">
        <f t="shared" si="2"/>
        <v>9</v>
      </c>
      <c r="P4" s="269">
        <f t="shared" si="2"/>
        <v>10</v>
      </c>
      <c r="Q4" s="269">
        <f t="shared" si="2"/>
        <v>11</v>
      </c>
      <c r="R4" s="269">
        <f t="shared" si="2"/>
        <v>12</v>
      </c>
      <c r="S4" s="269">
        <f t="shared" si="2"/>
        <v>13</v>
      </c>
      <c r="T4" s="269">
        <f t="shared" si="2"/>
        <v>14</v>
      </c>
      <c r="U4" s="269">
        <f t="shared" si="2"/>
        <v>15</v>
      </c>
      <c r="V4" s="269">
        <f t="shared" si="2"/>
        <v>16</v>
      </c>
      <c r="W4" s="269">
        <f t="shared" si="2"/>
        <v>17</v>
      </c>
      <c r="X4" s="269">
        <f t="shared" si="2"/>
        <v>18</v>
      </c>
      <c r="Y4" s="269">
        <f t="shared" si="2"/>
        <v>19</v>
      </c>
      <c r="Z4" s="269">
        <f t="shared" si="2"/>
        <v>20</v>
      </c>
      <c r="AA4" s="269">
        <f t="shared" si="2"/>
        <v>21</v>
      </c>
      <c r="AB4" s="269">
        <f t="shared" si="2"/>
        <v>22</v>
      </c>
      <c r="AC4" s="269">
        <f t="shared" si="2"/>
        <v>23</v>
      </c>
      <c r="AD4" s="269">
        <f t="shared" si="2"/>
        <v>24</v>
      </c>
      <c r="AE4" s="269">
        <f t="shared" si="2"/>
        <v>25</v>
      </c>
      <c r="AF4" s="269">
        <f t="shared" si="2"/>
        <v>26</v>
      </c>
      <c r="AG4" s="269">
        <f t="shared" si="2"/>
        <v>27</v>
      </c>
      <c r="AH4" s="269">
        <f t="shared" si="2"/>
        <v>28</v>
      </c>
      <c r="AI4" s="269">
        <f t="shared" si="2"/>
        <v>29</v>
      </c>
      <c r="AJ4" s="270">
        <f t="shared" si="2"/>
        <v>30</v>
      </c>
    </row>
    <row r="5" spans="2:36" x14ac:dyDescent="0.2">
      <c r="B5" s="161" t="s">
        <v>5</v>
      </c>
      <c r="C5" s="231">
        <v>11550</v>
      </c>
      <c r="E5" s="180" t="s">
        <v>6</v>
      </c>
      <c r="F5" s="287">
        <f t="shared" ref="F5:AJ5" si="3">IF(F$4&lt;=$C$31,1,0)</f>
        <v>1</v>
      </c>
      <c r="G5" s="287">
        <f t="shared" si="3"/>
        <v>1</v>
      </c>
      <c r="H5" s="287">
        <f t="shared" si="3"/>
        <v>1</v>
      </c>
      <c r="I5" s="287">
        <f t="shared" si="3"/>
        <v>1</v>
      </c>
      <c r="J5" s="287">
        <f t="shared" si="3"/>
        <v>1</v>
      </c>
      <c r="K5" s="287">
        <f t="shared" si="3"/>
        <v>1</v>
      </c>
      <c r="L5" s="287">
        <f t="shared" si="3"/>
        <v>1</v>
      </c>
      <c r="M5" s="287">
        <f t="shared" si="3"/>
        <v>1</v>
      </c>
      <c r="N5" s="287">
        <f t="shared" si="3"/>
        <v>1</v>
      </c>
      <c r="O5" s="287">
        <f t="shared" si="3"/>
        <v>1</v>
      </c>
      <c r="P5" s="287">
        <f t="shared" si="3"/>
        <v>1</v>
      </c>
      <c r="Q5" s="287">
        <f t="shared" si="3"/>
        <v>0</v>
      </c>
      <c r="R5" s="287">
        <f t="shared" si="3"/>
        <v>0</v>
      </c>
      <c r="S5" s="287">
        <f t="shared" si="3"/>
        <v>0</v>
      </c>
      <c r="T5" s="287">
        <f t="shared" si="3"/>
        <v>0</v>
      </c>
      <c r="U5" s="287">
        <f t="shared" si="3"/>
        <v>0</v>
      </c>
      <c r="V5" s="287">
        <f t="shared" si="3"/>
        <v>0</v>
      </c>
      <c r="W5" s="287">
        <f t="shared" si="3"/>
        <v>0</v>
      </c>
      <c r="X5" s="287">
        <f t="shared" si="3"/>
        <v>0</v>
      </c>
      <c r="Y5" s="287">
        <f t="shared" si="3"/>
        <v>0</v>
      </c>
      <c r="Z5" s="287">
        <f t="shared" si="3"/>
        <v>0</v>
      </c>
      <c r="AA5" s="287">
        <f t="shared" si="3"/>
        <v>0</v>
      </c>
      <c r="AB5" s="287">
        <f t="shared" si="3"/>
        <v>0</v>
      </c>
      <c r="AC5" s="287">
        <f t="shared" si="3"/>
        <v>0</v>
      </c>
      <c r="AD5" s="287">
        <f t="shared" si="3"/>
        <v>0</v>
      </c>
      <c r="AE5" s="287">
        <f t="shared" si="3"/>
        <v>0</v>
      </c>
      <c r="AF5" s="287">
        <f t="shared" si="3"/>
        <v>0</v>
      </c>
      <c r="AG5" s="287">
        <f t="shared" si="3"/>
        <v>0</v>
      </c>
      <c r="AH5" s="287">
        <f t="shared" si="3"/>
        <v>0</v>
      </c>
      <c r="AI5" s="287">
        <f t="shared" si="3"/>
        <v>0</v>
      </c>
      <c r="AJ5" s="286">
        <f t="shared" si="3"/>
        <v>0</v>
      </c>
    </row>
    <row r="6" spans="2:36" x14ac:dyDescent="0.2">
      <c r="B6" s="162" t="s">
        <v>7</v>
      </c>
      <c r="C6" s="232">
        <v>770000</v>
      </c>
      <c r="E6" s="180"/>
      <c r="F6" s="287"/>
      <c r="G6" s="287"/>
      <c r="H6" s="287"/>
      <c r="I6" s="287"/>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6"/>
    </row>
    <row r="7" spans="2:36" x14ac:dyDescent="0.2">
      <c r="E7" s="180"/>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6"/>
    </row>
    <row r="8" spans="2:36" x14ac:dyDescent="0.2">
      <c r="B8" s="239" t="s">
        <v>9</v>
      </c>
      <c r="C8" s="240"/>
      <c r="E8" s="263" t="s">
        <v>8</v>
      </c>
      <c r="F8" s="288"/>
      <c r="G8" s="288"/>
      <c r="H8" s="288"/>
      <c r="I8" s="288"/>
      <c r="J8" s="288"/>
      <c r="K8" s="288"/>
      <c r="L8" s="288"/>
      <c r="M8" s="288"/>
      <c r="N8" s="288"/>
      <c r="O8" s="288"/>
      <c r="P8" s="288"/>
      <c r="Q8" s="288"/>
      <c r="R8" s="288"/>
      <c r="S8" s="288"/>
      <c r="T8" s="288"/>
      <c r="U8" s="288"/>
      <c r="V8" s="288"/>
      <c r="W8" s="288"/>
      <c r="X8" s="288"/>
      <c r="Y8" s="288"/>
      <c r="Z8" s="288"/>
      <c r="AA8" s="288"/>
      <c r="AB8" s="288"/>
      <c r="AC8" s="288"/>
      <c r="AD8" s="288"/>
      <c r="AE8" s="288"/>
      <c r="AF8" s="288"/>
      <c r="AG8" s="288"/>
      <c r="AH8" s="288"/>
      <c r="AI8" s="288"/>
      <c r="AJ8" s="251"/>
    </row>
    <row r="9" spans="2:36" x14ac:dyDescent="0.2">
      <c r="B9" s="260" t="s">
        <v>11</v>
      </c>
      <c r="C9" s="276">
        <v>4300</v>
      </c>
      <c r="E9" s="180" t="s">
        <v>10</v>
      </c>
      <c r="F9" s="288"/>
      <c r="G9" s="288">
        <f>C9*12</f>
        <v>51600</v>
      </c>
      <c r="H9" s="288">
        <f t="shared" ref="H9:AJ9" si="4">G9*(1+H10)</f>
        <v>53148</v>
      </c>
      <c r="I9" s="288">
        <f t="shared" si="4"/>
        <v>54742.44</v>
      </c>
      <c r="J9" s="288">
        <f t="shared" si="4"/>
        <v>56384.713200000006</v>
      </c>
      <c r="K9" s="288">
        <f t="shared" si="4"/>
        <v>58076.254596000006</v>
      </c>
      <c r="L9" s="288">
        <f t="shared" si="4"/>
        <v>59818.542233880005</v>
      </c>
      <c r="M9" s="288">
        <f t="shared" si="4"/>
        <v>61613.098500896405</v>
      </c>
      <c r="N9" s="288">
        <f t="shared" si="4"/>
        <v>63461.4914559233</v>
      </c>
      <c r="O9" s="288">
        <f t="shared" si="4"/>
        <v>65365.336199600999</v>
      </c>
      <c r="P9" s="288">
        <f t="shared" si="4"/>
        <v>67326.296285589036</v>
      </c>
      <c r="Q9" s="288">
        <f t="shared" si="4"/>
        <v>69346.085174156702</v>
      </c>
      <c r="R9" s="288">
        <f t="shared" si="4"/>
        <v>71426.467729381402</v>
      </c>
      <c r="S9" s="288">
        <f t="shared" si="4"/>
        <v>73569.261761262853</v>
      </c>
      <c r="T9" s="288">
        <f t="shared" si="4"/>
        <v>75776.33961410074</v>
      </c>
      <c r="U9" s="288">
        <f t="shared" si="4"/>
        <v>78049.629802523763</v>
      </c>
      <c r="V9" s="288">
        <f t="shared" si="4"/>
        <v>80391.118696599471</v>
      </c>
      <c r="W9" s="288">
        <f t="shared" si="4"/>
        <v>82802.852257497463</v>
      </c>
      <c r="X9" s="288">
        <f t="shared" si="4"/>
        <v>85286.937825222383</v>
      </c>
      <c r="Y9" s="288">
        <f t="shared" si="4"/>
        <v>87845.545959979063</v>
      </c>
      <c r="Z9" s="288">
        <f t="shared" si="4"/>
        <v>90480.912338778435</v>
      </c>
      <c r="AA9" s="288">
        <f t="shared" si="4"/>
        <v>93195.339708941785</v>
      </c>
      <c r="AB9" s="288">
        <f t="shared" si="4"/>
        <v>95991.199900210035</v>
      </c>
      <c r="AC9" s="288">
        <f t="shared" si="4"/>
        <v>98870.935897216332</v>
      </c>
      <c r="AD9" s="288">
        <f t="shared" si="4"/>
        <v>101837.06397413282</v>
      </c>
      <c r="AE9" s="288">
        <f t="shared" si="4"/>
        <v>104892.17589335681</v>
      </c>
      <c r="AF9" s="288">
        <f t="shared" si="4"/>
        <v>108038.94117015752</v>
      </c>
      <c r="AG9" s="288">
        <f t="shared" si="4"/>
        <v>111280.10940526225</v>
      </c>
      <c r="AH9" s="288">
        <f t="shared" si="4"/>
        <v>114618.51268742012</v>
      </c>
      <c r="AI9" s="288">
        <f t="shared" si="4"/>
        <v>118057.06806804273</v>
      </c>
      <c r="AJ9" s="251">
        <f t="shared" si="4"/>
        <v>121598.78011008402</v>
      </c>
    </row>
    <row r="10" spans="2:36" x14ac:dyDescent="0.2">
      <c r="B10" s="164" t="s">
        <v>15</v>
      </c>
      <c r="C10" s="100">
        <v>0.05</v>
      </c>
      <c r="E10" s="189" t="s">
        <v>12</v>
      </c>
      <c r="F10" s="288"/>
      <c r="G10" s="288"/>
      <c r="H10" s="289">
        <v>0.03</v>
      </c>
      <c r="I10" s="289">
        <v>0.03</v>
      </c>
      <c r="J10" s="289">
        <v>0.03</v>
      </c>
      <c r="K10" s="289">
        <v>0.03</v>
      </c>
      <c r="L10" s="289">
        <v>0.03</v>
      </c>
      <c r="M10" s="289">
        <v>0.03</v>
      </c>
      <c r="N10" s="289">
        <v>0.03</v>
      </c>
      <c r="O10" s="289">
        <v>0.03</v>
      </c>
      <c r="P10" s="289">
        <v>0.03</v>
      </c>
      <c r="Q10" s="289">
        <v>0.03</v>
      </c>
      <c r="R10" s="289">
        <v>0.03</v>
      </c>
      <c r="S10" s="289">
        <v>0.03</v>
      </c>
      <c r="T10" s="289">
        <v>0.03</v>
      </c>
      <c r="U10" s="289">
        <v>0.03</v>
      </c>
      <c r="V10" s="289">
        <v>0.03</v>
      </c>
      <c r="W10" s="289">
        <v>0.03</v>
      </c>
      <c r="X10" s="289">
        <v>0.03</v>
      </c>
      <c r="Y10" s="289">
        <v>0.03</v>
      </c>
      <c r="Z10" s="289">
        <v>0.03</v>
      </c>
      <c r="AA10" s="289">
        <v>0.03</v>
      </c>
      <c r="AB10" s="289">
        <v>0.03</v>
      </c>
      <c r="AC10" s="289">
        <v>0.03</v>
      </c>
      <c r="AD10" s="289">
        <v>0.03</v>
      </c>
      <c r="AE10" s="289">
        <v>0.03</v>
      </c>
      <c r="AF10" s="289">
        <v>0.03</v>
      </c>
      <c r="AG10" s="289">
        <v>0.03</v>
      </c>
      <c r="AH10" s="289">
        <v>0.03</v>
      </c>
      <c r="AI10" s="289">
        <v>0.03</v>
      </c>
      <c r="AJ10" s="252">
        <v>0.03</v>
      </c>
    </row>
    <row r="11" spans="2:36" x14ac:dyDescent="0.2">
      <c r="B11" s="162" t="s">
        <v>14</v>
      </c>
      <c r="C11" s="241">
        <v>0.01</v>
      </c>
      <c r="E11" s="180" t="s">
        <v>13</v>
      </c>
      <c r="F11" s="288"/>
      <c r="G11" s="288">
        <f t="shared" ref="G11:AJ11" si="5">-$C$10*G9</f>
        <v>-2580</v>
      </c>
      <c r="H11" s="288">
        <f t="shared" si="5"/>
        <v>-2657.4</v>
      </c>
      <c r="I11" s="288">
        <f t="shared" si="5"/>
        <v>-2737.1220000000003</v>
      </c>
      <c r="J11" s="288">
        <f t="shared" si="5"/>
        <v>-2819.2356600000003</v>
      </c>
      <c r="K11" s="288">
        <f t="shared" si="5"/>
        <v>-2903.8127298000004</v>
      </c>
      <c r="L11" s="288">
        <f t="shared" si="5"/>
        <v>-2990.9271116940004</v>
      </c>
      <c r="M11" s="288">
        <f t="shared" si="5"/>
        <v>-3080.6549250448206</v>
      </c>
      <c r="N11" s="288">
        <f t="shared" si="5"/>
        <v>-3173.0745727961653</v>
      </c>
      <c r="O11" s="288">
        <f t="shared" si="5"/>
        <v>-3268.2668099800503</v>
      </c>
      <c r="P11" s="288">
        <f t="shared" si="5"/>
        <v>-3366.3148142794521</v>
      </c>
      <c r="Q11" s="288">
        <f t="shared" si="5"/>
        <v>-3467.3042587078353</v>
      </c>
      <c r="R11" s="288">
        <f t="shared" si="5"/>
        <v>-3571.3233864690701</v>
      </c>
      <c r="S11" s="288">
        <f t="shared" si="5"/>
        <v>-3678.463088063143</v>
      </c>
      <c r="T11" s="288">
        <f t="shared" si="5"/>
        <v>-3788.8169807050372</v>
      </c>
      <c r="U11" s="288">
        <f t="shared" si="5"/>
        <v>-3902.4814901261884</v>
      </c>
      <c r="V11" s="288">
        <f t="shared" si="5"/>
        <v>-4019.5559348299739</v>
      </c>
      <c r="W11" s="288">
        <f t="shared" si="5"/>
        <v>-4140.1426128748735</v>
      </c>
      <c r="X11" s="288">
        <f t="shared" si="5"/>
        <v>-4264.3468912611197</v>
      </c>
      <c r="Y11" s="288">
        <f t="shared" si="5"/>
        <v>-4392.2772979989531</v>
      </c>
      <c r="Z11" s="288">
        <f t="shared" si="5"/>
        <v>-4524.0456169389217</v>
      </c>
      <c r="AA11" s="288">
        <f t="shared" si="5"/>
        <v>-4659.7669854470896</v>
      </c>
      <c r="AB11" s="288">
        <f t="shared" si="5"/>
        <v>-4799.5599950105016</v>
      </c>
      <c r="AC11" s="288">
        <f t="shared" si="5"/>
        <v>-4943.5467948608166</v>
      </c>
      <c r="AD11" s="288">
        <f t="shared" si="5"/>
        <v>-5091.8531987066417</v>
      </c>
      <c r="AE11" s="288">
        <f t="shared" si="5"/>
        <v>-5244.6087946678408</v>
      </c>
      <c r="AF11" s="288">
        <f t="shared" si="5"/>
        <v>-5401.9470585078761</v>
      </c>
      <c r="AG11" s="288">
        <f t="shared" si="5"/>
        <v>-5564.0054702631132</v>
      </c>
      <c r="AH11" s="288">
        <f t="shared" si="5"/>
        <v>-5730.9256343710067</v>
      </c>
      <c r="AI11" s="288">
        <f t="shared" si="5"/>
        <v>-5902.8534034021368</v>
      </c>
      <c r="AJ11" s="251">
        <f t="shared" si="5"/>
        <v>-6079.9390055042013</v>
      </c>
    </row>
    <row r="12" spans="2:36" x14ac:dyDescent="0.2">
      <c r="E12" s="180" t="s">
        <v>14</v>
      </c>
      <c r="F12" s="288"/>
      <c r="G12" s="288">
        <f t="shared" ref="G12:AJ12" si="6">-$C$11*(G9+G11)</f>
        <v>-490.2</v>
      </c>
      <c r="H12" s="288">
        <f t="shared" si="6"/>
        <v>-504.90600000000001</v>
      </c>
      <c r="I12" s="288">
        <f t="shared" si="6"/>
        <v>-520.05318</v>
      </c>
      <c r="J12" s="288">
        <f t="shared" si="6"/>
        <v>-535.65477540000006</v>
      </c>
      <c r="K12" s="288">
        <f t="shared" si="6"/>
        <v>-551.72441866200006</v>
      </c>
      <c r="L12" s="288">
        <f t="shared" si="6"/>
        <v>-568.27615122186012</v>
      </c>
      <c r="M12" s="288">
        <f t="shared" si="6"/>
        <v>-585.32443575851585</v>
      </c>
      <c r="N12" s="288">
        <f t="shared" si="6"/>
        <v>-602.88416883127138</v>
      </c>
      <c r="O12" s="288">
        <f t="shared" si="6"/>
        <v>-620.97069389620947</v>
      </c>
      <c r="P12" s="288">
        <f t="shared" si="6"/>
        <v>-639.59981471309584</v>
      </c>
      <c r="Q12" s="288">
        <f t="shared" si="6"/>
        <v>-658.78780915448863</v>
      </c>
      <c r="R12" s="288">
        <f t="shared" si="6"/>
        <v>-678.55144342912331</v>
      </c>
      <c r="S12" s="288">
        <f t="shared" si="6"/>
        <v>-698.90798673199708</v>
      </c>
      <c r="T12" s="288">
        <f t="shared" si="6"/>
        <v>-719.87522633395702</v>
      </c>
      <c r="U12" s="288">
        <f t="shared" si="6"/>
        <v>-741.47148312397576</v>
      </c>
      <c r="V12" s="288">
        <f t="shared" si="6"/>
        <v>-763.71562761769496</v>
      </c>
      <c r="W12" s="288">
        <f t="shared" si="6"/>
        <v>-786.62709644622589</v>
      </c>
      <c r="X12" s="288">
        <f t="shared" si="6"/>
        <v>-810.22590933961271</v>
      </c>
      <c r="Y12" s="288">
        <f t="shared" si="6"/>
        <v>-834.5326866198011</v>
      </c>
      <c r="Z12" s="288">
        <f t="shared" si="6"/>
        <v>-859.56866721839515</v>
      </c>
      <c r="AA12" s="288">
        <f t="shared" si="6"/>
        <v>-885.35572723494704</v>
      </c>
      <c r="AB12" s="288">
        <f t="shared" si="6"/>
        <v>-911.91639905199543</v>
      </c>
      <c r="AC12" s="288">
        <f t="shared" si="6"/>
        <v>-939.27389102355517</v>
      </c>
      <c r="AD12" s="288">
        <f t="shared" si="6"/>
        <v>-967.45210775426187</v>
      </c>
      <c r="AE12" s="288">
        <f t="shared" si="6"/>
        <v>-996.47567098688967</v>
      </c>
      <c r="AF12" s="288">
        <f t="shared" si="6"/>
        <v>-1026.3699411164964</v>
      </c>
      <c r="AG12" s="288">
        <f t="shared" si="6"/>
        <v>-1057.1610393499914</v>
      </c>
      <c r="AH12" s="288">
        <f t="shared" si="6"/>
        <v>-1088.8758705304913</v>
      </c>
      <c r="AI12" s="288">
        <f t="shared" si="6"/>
        <v>-1121.5421466464059</v>
      </c>
      <c r="AJ12" s="251">
        <f t="shared" si="6"/>
        <v>-1155.1884110457981</v>
      </c>
    </row>
    <row r="13" spans="2:36" x14ac:dyDescent="0.2">
      <c r="B13" s="239" t="s">
        <v>134</v>
      </c>
      <c r="C13" s="240"/>
      <c r="E13" s="179" t="s">
        <v>16</v>
      </c>
      <c r="F13" s="288"/>
      <c r="G13" s="290">
        <f t="shared" ref="G13:AJ13" si="7">SUM(G9:G12)</f>
        <v>48529.8</v>
      </c>
      <c r="H13" s="290">
        <f t="shared" si="7"/>
        <v>49985.723999999995</v>
      </c>
      <c r="I13" s="290">
        <f t="shared" si="7"/>
        <v>51485.294819999996</v>
      </c>
      <c r="J13" s="290">
        <f t="shared" si="7"/>
        <v>53029.852764600008</v>
      </c>
      <c r="K13" s="290">
        <f t="shared" si="7"/>
        <v>54620.747447538</v>
      </c>
      <c r="L13" s="290">
        <f t="shared" si="7"/>
        <v>56259.368970964148</v>
      </c>
      <c r="M13" s="290">
        <f t="shared" si="7"/>
        <v>57947.149140093068</v>
      </c>
      <c r="N13" s="290">
        <f t="shared" si="7"/>
        <v>59685.562714295869</v>
      </c>
      <c r="O13" s="290">
        <f t="shared" si="7"/>
        <v>61476.128695724736</v>
      </c>
      <c r="P13" s="290">
        <f t="shared" si="7"/>
        <v>63320.411656596487</v>
      </c>
      <c r="Q13" s="290">
        <f t="shared" si="7"/>
        <v>65220.023106294371</v>
      </c>
      <c r="R13" s="290">
        <f t="shared" si="7"/>
        <v>67176.622899483205</v>
      </c>
      <c r="S13" s="290">
        <f t="shared" si="7"/>
        <v>69191.920686467711</v>
      </c>
      <c r="T13" s="290">
        <f t="shared" si="7"/>
        <v>71267.677407061739</v>
      </c>
      <c r="U13" s="290">
        <f t="shared" si="7"/>
        <v>73405.706829273608</v>
      </c>
      <c r="V13" s="290">
        <f t="shared" si="7"/>
        <v>75607.8771341518</v>
      </c>
      <c r="W13" s="290">
        <f t="shared" si="7"/>
        <v>77876.112548176359</v>
      </c>
      <c r="X13" s="290">
        <f t="shared" si="7"/>
        <v>80212.395024621655</v>
      </c>
      <c r="Y13" s="290">
        <f t="shared" si="7"/>
        <v>82618.765975360307</v>
      </c>
      <c r="Z13" s="290">
        <f t="shared" si="7"/>
        <v>85097.328054621117</v>
      </c>
      <c r="AA13" s="290">
        <f t="shared" si="7"/>
        <v>87650.246996259753</v>
      </c>
      <c r="AB13" s="290">
        <f t="shared" si="7"/>
        <v>90279.75350614755</v>
      </c>
      <c r="AC13" s="290">
        <f t="shared" si="7"/>
        <v>92988.145211331968</v>
      </c>
      <c r="AD13" s="290">
        <f t="shared" si="7"/>
        <v>95777.788667671921</v>
      </c>
      <c r="AE13" s="290">
        <f t="shared" si="7"/>
        <v>98651.121427702063</v>
      </c>
      <c r="AF13" s="290">
        <f t="shared" si="7"/>
        <v>101610.65417053313</v>
      </c>
      <c r="AG13" s="290">
        <f t="shared" si="7"/>
        <v>104658.97289564915</v>
      </c>
      <c r="AH13" s="290">
        <f t="shared" si="7"/>
        <v>107798.74118251863</v>
      </c>
      <c r="AI13" s="290">
        <f t="shared" si="7"/>
        <v>111032.70251799418</v>
      </c>
      <c r="AJ13" s="253">
        <f t="shared" si="7"/>
        <v>114363.68269353401</v>
      </c>
    </row>
    <row r="14" spans="2:36" x14ac:dyDescent="0.2">
      <c r="B14" s="261" t="s">
        <v>18</v>
      </c>
      <c r="C14" s="231">
        <v>6600</v>
      </c>
      <c r="E14" s="179"/>
      <c r="F14" s="288"/>
      <c r="G14" s="290"/>
      <c r="H14" s="290"/>
      <c r="I14" s="290"/>
      <c r="J14" s="290"/>
      <c r="K14" s="290"/>
      <c r="L14" s="290"/>
      <c r="M14" s="290"/>
      <c r="N14" s="290"/>
      <c r="O14" s="290"/>
      <c r="P14" s="290"/>
      <c r="Q14" s="290"/>
      <c r="R14" s="290"/>
      <c r="S14" s="290"/>
      <c r="T14" s="290"/>
      <c r="U14" s="290"/>
      <c r="V14" s="290"/>
      <c r="W14" s="290"/>
      <c r="X14" s="290"/>
      <c r="Y14" s="290"/>
      <c r="Z14" s="290"/>
      <c r="AA14" s="290"/>
      <c r="AB14" s="290"/>
      <c r="AC14" s="290"/>
      <c r="AD14" s="290"/>
      <c r="AE14" s="290"/>
      <c r="AF14" s="290"/>
      <c r="AG14" s="290"/>
      <c r="AH14" s="290"/>
      <c r="AI14" s="290"/>
      <c r="AJ14" s="253"/>
    </row>
    <row r="15" spans="2:36" x14ac:dyDescent="0.2">
      <c r="B15" s="180" t="s">
        <v>19</v>
      </c>
      <c r="C15" s="231">
        <v>200</v>
      </c>
      <c r="E15" s="263" t="s">
        <v>17</v>
      </c>
      <c r="F15" s="288"/>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51"/>
    </row>
    <row r="16" spans="2:36" x14ac:dyDescent="0.2">
      <c r="B16" s="180" t="s">
        <v>181</v>
      </c>
      <c r="C16" s="280">
        <v>0</v>
      </c>
      <c r="E16" s="180" t="s">
        <v>18</v>
      </c>
      <c r="F16" s="288"/>
      <c r="G16" s="288">
        <f>-C14</f>
        <v>-6600</v>
      </c>
      <c r="H16" s="288">
        <f t="shared" ref="H16:AJ16" si="8">G16*(1+H$23)</f>
        <v>-6798</v>
      </c>
      <c r="I16" s="288">
        <f t="shared" si="8"/>
        <v>-7001.9400000000005</v>
      </c>
      <c r="J16" s="288">
        <f t="shared" si="8"/>
        <v>-7211.9982000000009</v>
      </c>
      <c r="K16" s="288">
        <f t="shared" si="8"/>
        <v>-7428.3581460000014</v>
      </c>
      <c r="L16" s="288">
        <f t="shared" si="8"/>
        <v>-7651.2088903800013</v>
      </c>
      <c r="M16" s="288">
        <f t="shared" si="8"/>
        <v>-7880.7451570914018</v>
      </c>
      <c r="N16" s="288">
        <f t="shared" si="8"/>
        <v>-8117.1675118041439</v>
      </c>
      <c r="O16" s="288">
        <f t="shared" si="8"/>
        <v>-8360.682537158269</v>
      </c>
      <c r="P16" s="288">
        <f t="shared" si="8"/>
        <v>-8611.5030132730171</v>
      </c>
      <c r="Q16" s="288">
        <f t="shared" si="8"/>
        <v>-8869.8481036712074</v>
      </c>
      <c r="R16" s="288">
        <f t="shared" si="8"/>
        <v>-9135.9435467813437</v>
      </c>
      <c r="S16" s="288">
        <f t="shared" si="8"/>
        <v>-9410.021853184784</v>
      </c>
      <c r="T16" s="288">
        <f t="shared" si="8"/>
        <v>-9692.3225087803276</v>
      </c>
      <c r="U16" s="288">
        <f t="shared" si="8"/>
        <v>-9983.0921840437368</v>
      </c>
      <c r="V16" s="288">
        <f t="shared" si="8"/>
        <v>-10282.584949565049</v>
      </c>
      <c r="W16" s="288">
        <f t="shared" si="8"/>
        <v>-10591.062498052001</v>
      </c>
      <c r="X16" s="288">
        <f t="shared" si="8"/>
        <v>-10908.794372993561</v>
      </c>
      <c r="Y16" s="288">
        <f t="shared" si="8"/>
        <v>-11236.058204183368</v>
      </c>
      <c r="Z16" s="288">
        <f t="shared" si="8"/>
        <v>-11573.139950308869</v>
      </c>
      <c r="AA16" s="288">
        <f t="shared" si="8"/>
        <v>-11920.334148818136</v>
      </c>
      <c r="AB16" s="288">
        <f t="shared" si="8"/>
        <v>-12277.94417328268</v>
      </c>
      <c r="AC16" s="288">
        <f t="shared" si="8"/>
        <v>-12646.282498481161</v>
      </c>
      <c r="AD16" s="288">
        <f t="shared" si="8"/>
        <v>-13025.670973435597</v>
      </c>
      <c r="AE16" s="288">
        <f t="shared" si="8"/>
        <v>-13416.441102638666</v>
      </c>
      <c r="AF16" s="288">
        <f t="shared" si="8"/>
        <v>-13818.934335717826</v>
      </c>
      <c r="AG16" s="288">
        <f t="shared" si="8"/>
        <v>-14233.502365789362</v>
      </c>
      <c r="AH16" s="288">
        <f t="shared" si="8"/>
        <v>-14660.507436763042</v>
      </c>
      <c r="AI16" s="288">
        <f t="shared" si="8"/>
        <v>-15100.322659865935</v>
      </c>
      <c r="AJ16" s="251">
        <f t="shared" si="8"/>
        <v>-15553.332339661913</v>
      </c>
    </row>
    <row r="17" spans="2:36" x14ac:dyDescent="0.2">
      <c r="B17" s="180" t="s">
        <v>21</v>
      </c>
      <c r="C17" s="285">
        <v>3800</v>
      </c>
      <c r="E17" s="180" t="s">
        <v>19</v>
      </c>
      <c r="F17" s="288"/>
      <c r="G17" s="288">
        <f>-C15</f>
        <v>-200</v>
      </c>
      <c r="H17" s="288">
        <f t="shared" ref="H17:AJ17" si="9">G17*(1+H$23)</f>
        <v>-206</v>
      </c>
      <c r="I17" s="288">
        <f t="shared" si="9"/>
        <v>-212.18</v>
      </c>
      <c r="J17" s="288">
        <f t="shared" si="9"/>
        <v>-218.5454</v>
      </c>
      <c r="K17" s="288">
        <f t="shared" si="9"/>
        <v>-225.10176200000001</v>
      </c>
      <c r="L17" s="288">
        <f t="shared" si="9"/>
        <v>-231.85481486</v>
      </c>
      <c r="M17" s="288">
        <f t="shared" si="9"/>
        <v>-238.81045930580001</v>
      </c>
      <c r="N17" s="288">
        <f t="shared" si="9"/>
        <v>-245.974773084974</v>
      </c>
      <c r="O17" s="288">
        <f t="shared" si="9"/>
        <v>-253.35401627752324</v>
      </c>
      <c r="P17" s="288">
        <f t="shared" si="9"/>
        <v>-260.95463676584893</v>
      </c>
      <c r="Q17" s="288">
        <f t="shared" si="9"/>
        <v>-268.78327586882443</v>
      </c>
      <c r="R17" s="288">
        <f t="shared" si="9"/>
        <v>-276.8467741448892</v>
      </c>
      <c r="S17" s="288">
        <f t="shared" si="9"/>
        <v>-285.15217736923586</v>
      </c>
      <c r="T17" s="288">
        <f t="shared" si="9"/>
        <v>-293.70674269031292</v>
      </c>
      <c r="U17" s="288">
        <f t="shared" si="9"/>
        <v>-302.5179449710223</v>
      </c>
      <c r="V17" s="288">
        <f t="shared" si="9"/>
        <v>-311.59348332015298</v>
      </c>
      <c r="W17" s="288">
        <f t="shared" si="9"/>
        <v>-320.94128781975758</v>
      </c>
      <c r="X17" s="288">
        <f t="shared" si="9"/>
        <v>-330.5695264543503</v>
      </c>
      <c r="Y17" s="288">
        <f t="shared" si="9"/>
        <v>-340.48661224798082</v>
      </c>
      <c r="Z17" s="288">
        <f t="shared" si="9"/>
        <v>-350.70121061542022</v>
      </c>
      <c r="AA17" s="288">
        <f t="shared" si="9"/>
        <v>-361.22224693388284</v>
      </c>
      <c r="AB17" s="288">
        <f t="shared" si="9"/>
        <v>-372.05891434189931</v>
      </c>
      <c r="AC17" s="288">
        <f t="shared" si="9"/>
        <v>-383.2206817721563</v>
      </c>
      <c r="AD17" s="288">
        <f t="shared" si="9"/>
        <v>-394.71730222532102</v>
      </c>
      <c r="AE17" s="288">
        <f t="shared" si="9"/>
        <v>-406.55882129208067</v>
      </c>
      <c r="AF17" s="288">
        <f t="shared" si="9"/>
        <v>-418.7555859308431</v>
      </c>
      <c r="AG17" s="288">
        <f t="shared" si="9"/>
        <v>-431.31825350876841</v>
      </c>
      <c r="AH17" s="288">
        <f t="shared" si="9"/>
        <v>-444.25780111403145</v>
      </c>
      <c r="AI17" s="288">
        <f t="shared" si="9"/>
        <v>-457.58553514745239</v>
      </c>
      <c r="AJ17" s="251">
        <f t="shared" si="9"/>
        <v>-471.31310120187595</v>
      </c>
    </row>
    <row r="18" spans="2:36" x14ac:dyDescent="0.2">
      <c r="B18" s="180" t="s">
        <v>182</v>
      </c>
      <c r="C18" s="285">
        <v>5000</v>
      </c>
      <c r="E18" s="180" t="s">
        <v>20</v>
      </c>
      <c r="F18" s="288"/>
      <c r="G18" s="288">
        <f t="shared" ref="G18:AJ18" si="10">-$C$16*G13</f>
        <v>0</v>
      </c>
      <c r="H18" s="288">
        <f t="shared" si="10"/>
        <v>0</v>
      </c>
      <c r="I18" s="288">
        <f t="shared" si="10"/>
        <v>0</v>
      </c>
      <c r="J18" s="288">
        <f t="shared" si="10"/>
        <v>0</v>
      </c>
      <c r="K18" s="288">
        <f t="shared" si="10"/>
        <v>0</v>
      </c>
      <c r="L18" s="288">
        <f t="shared" si="10"/>
        <v>0</v>
      </c>
      <c r="M18" s="288">
        <f t="shared" si="10"/>
        <v>0</v>
      </c>
      <c r="N18" s="288">
        <f t="shared" si="10"/>
        <v>0</v>
      </c>
      <c r="O18" s="288">
        <f t="shared" si="10"/>
        <v>0</v>
      </c>
      <c r="P18" s="288">
        <f t="shared" si="10"/>
        <v>0</v>
      </c>
      <c r="Q18" s="288">
        <f t="shared" si="10"/>
        <v>0</v>
      </c>
      <c r="R18" s="288">
        <f t="shared" si="10"/>
        <v>0</v>
      </c>
      <c r="S18" s="288">
        <f t="shared" si="10"/>
        <v>0</v>
      </c>
      <c r="T18" s="288">
        <f t="shared" si="10"/>
        <v>0</v>
      </c>
      <c r="U18" s="288">
        <f t="shared" si="10"/>
        <v>0</v>
      </c>
      <c r="V18" s="288">
        <f t="shared" si="10"/>
        <v>0</v>
      </c>
      <c r="W18" s="288">
        <f t="shared" si="10"/>
        <v>0</v>
      </c>
      <c r="X18" s="288">
        <f t="shared" si="10"/>
        <v>0</v>
      </c>
      <c r="Y18" s="288">
        <f t="shared" si="10"/>
        <v>0</v>
      </c>
      <c r="Z18" s="288">
        <f t="shared" si="10"/>
        <v>0</v>
      </c>
      <c r="AA18" s="288">
        <f t="shared" si="10"/>
        <v>0</v>
      </c>
      <c r="AB18" s="288">
        <f t="shared" si="10"/>
        <v>0</v>
      </c>
      <c r="AC18" s="288">
        <f t="shared" si="10"/>
        <v>0</v>
      </c>
      <c r="AD18" s="288">
        <f t="shared" si="10"/>
        <v>0</v>
      </c>
      <c r="AE18" s="288">
        <f t="shared" si="10"/>
        <v>0</v>
      </c>
      <c r="AF18" s="288">
        <f t="shared" si="10"/>
        <v>0</v>
      </c>
      <c r="AG18" s="288">
        <f t="shared" si="10"/>
        <v>0</v>
      </c>
      <c r="AH18" s="288">
        <f t="shared" si="10"/>
        <v>0</v>
      </c>
      <c r="AI18" s="288">
        <f t="shared" si="10"/>
        <v>0</v>
      </c>
      <c r="AJ18" s="251">
        <f t="shared" si="10"/>
        <v>0</v>
      </c>
    </row>
    <row r="19" spans="2:36" x14ac:dyDescent="0.2">
      <c r="B19" s="180" t="s">
        <v>23</v>
      </c>
      <c r="C19" s="231">
        <v>0</v>
      </c>
      <c r="E19" s="180" t="s">
        <v>21</v>
      </c>
      <c r="F19" s="288"/>
      <c r="G19" s="288">
        <f>-C17</f>
        <v>-3800</v>
      </c>
      <c r="H19" s="288">
        <f t="shared" ref="H19:AJ19" si="11">G19*(1+H$23)</f>
        <v>-3914</v>
      </c>
      <c r="I19" s="288">
        <f t="shared" si="11"/>
        <v>-4031.42</v>
      </c>
      <c r="J19" s="288">
        <f t="shared" si="11"/>
        <v>-4152.3626000000004</v>
      </c>
      <c r="K19" s="288">
        <f t="shared" si="11"/>
        <v>-4276.9334780000008</v>
      </c>
      <c r="L19" s="288">
        <f t="shared" si="11"/>
        <v>-4405.2414823400013</v>
      </c>
      <c r="M19" s="288">
        <f t="shared" si="11"/>
        <v>-4537.3987268102019</v>
      </c>
      <c r="N19" s="288">
        <f t="shared" si="11"/>
        <v>-4673.5206886145079</v>
      </c>
      <c r="O19" s="288">
        <f t="shared" si="11"/>
        <v>-4813.7263092729436</v>
      </c>
      <c r="P19" s="288">
        <f t="shared" si="11"/>
        <v>-4958.1380985511323</v>
      </c>
      <c r="Q19" s="288">
        <f t="shared" si="11"/>
        <v>-5106.8822415076665</v>
      </c>
      <c r="R19" s="288">
        <f t="shared" si="11"/>
        <v>-5260.0887087528963</v>
      </c>
      <c r="S19" s="288">
        <f t="shared" si="11"/>
        <v>-5417.8913700154835</v>
      </c>
      <c r="T19" s="288">
        <f t="shared" si="11"/>
        <v>-5580.428111115948</v>
      </c>
      <c r="U19" s="288">
        <f t="shared" si="11"/>
        <v>-5747.840954449427</v>
      </c>
      <c r="V19" s="288">
        <f t="shared" si="11"/>
        <v>-5920.2761830829104</v>
      </c>
      <c r="W19" s="288">
        <f t="shared" si="11"/>
        <v>-6097.8844685753975</v>
      </c>
      <c r="X19" s="288">
        <f t="shared" si="11"/>
        <v>-6280.8210026326597</v>
      </c>
      <c r="Y19" s="288">
        <f t="shared" si="11"/>
        <v>-6469.2456327116397</v>
      </c>
      <c r="Z19" s="288">
        <f t="shared" si="11"/>
        <v>-6663.3230016929892</v>
      </c>
      <c r="AA19" s="288">
        <f t="shared" si="11"/>
        <v>-6863.2226917437793</v>
      </c>
      <c r="AB19" s="288">
        <f t="shared" si="11"/>
        <v>-7069.1193724960931</v>
      </c>
      <c r="AC19" s="288">
        <f t="shared" si="11"/>
        <v>-7281.1929536709758</v>
      </c>
      <c r="AD19" s="288">
        <f t="shared" si="11"/>
        <v>-7499.6287422811056</v>
      </c>
      <c r="AE19" s="288">
        <f t="shared" si="11"/>
        <v>-7724.6176045495386</v>
      </c>
      <c r="AF19" s="288">
        <f t="shared" si="11"/>
        <v>-7956.3561326860245</v>
      </c>
      <c r="AG19" s="288">
        <f t="shared" si="11"/>
        <v>-8195.0468166666051</v>
      </c>
      <c r="AH19" s="288">
        <f t="shared" si="11"/>
        <v>-8440.8982211666043</v>
      </c>
      <c r="AI19" s="288">
        <f t="shared" si="11"/>
        <v>-8694.1251678016033</v>
      </c>
      <c r="AJ19" s="251">
        <f t="shared" si="11"/>
        <v>-8954.9489228356524</v>
      </c>
    </row>
    <row r="20" spans="2:36" x14ac:dyDescent="0.2">
      <c r="B20" s="180" t="s">
        <v>24</v>
      </c>
      <c r="C20" s="231">
        <v>0</v>
      </c>
      <c r="E20" s="180" t="s">
        <v>22</v>
      </c>
      <c r="F20" s="288"/>
      <c r="G20" s="288">
        <f>-C18</f>
        <v>-5000</v>
      </c>
      <c r="H20" s="288">
        <f t="shared" ref="H20:AJ20" si="12">G20*(1+H$23)</f>
        <v>-5150</v>
      </c>
      <c r="I20" s="288">
        <f t="shared" si="12"/>
        <v>-5304.5</v>
      </c>
      <c r="J20" s="288">
        <f t="shared" si="12"/>
        <v>-5463.6350000000002</v>
      </c>
      <c r="K20" s="288">
        <f t="shared" si="12"/>
        <v>-5627.5440500000004</v>
      </c>
      <c r="L20" s="288">
        <f t="shared" si="12"/>
        <v>-5796.3703715000001</v>
      </c>
      <c r="M20" s="288">
        <f t="shared" si="12"/>
        <v>-5970.2614826449999</v>
      </c>
      <c r="N20" s="288">
        <f t="shared" si="12"/>
        <v>-6149.3693271243501</v>
      </c>
      <c r="O20" s="288">
        <f t="shared" si="12"/>
        <v>-6333.8504069380806</v>
      </c>
      <c r="P20" s="288">
        <f t="shared" si="12"/>
        <v>-6523.865919146223</v>
      </c>
      <c r="Q20" s="288">
        <f t="shared" si="12"/>
        <v>-6719.5818967206096</v>
      </c>
      <c r="R20" s="288">
        <f t="shared" si="12"/>
        <v>-6921.1693536222283</v>
      </c>
      <c r="S20" s="288">
        <f t="shared" si="12"/>
        <v>-7128.8044342308949</v>
      </c>
      <c r="T20" s="288">
        <f t="shared" si="12"/>
        <v>-7342.6685672578224</v>
      </c>
      <c r="U20" s="288">
        <f t="shared" si="12"/>
        <v>-7562.9486242755574</v>
      </c>
      <c r="V20" s="288">
        <f t="shared" si="12"/>
        <v>-7789.8370830038248</v>
      </c>
      <c r="W20" s="288">
        <f t="shared" si="12"/>
        <v>-8023.53219549394</v>
      </c>
      <c r="X20" s="288">
        <f t="shared" si="12"/>
        <v>-8264.2381613587586</v>
      </c>
      <c r="Y20" s="288">
        <f t="shared" si="12"/>
        <v>-8512.1653061995221</v>
      </c>
      <c r="Z20" s="288">
        <f t="shared" si="12"/>
        <v>-8767.5302653855088</v>
      </c>
      <c r="AA20" s="288">
        <f t="shared" si="12"/>
        <v>-9030.5561733470749</v>
      </c>
      <c r="AB20" s="288">
        <f t="shared" si="12"/>
        <v>-9301.4728585474877</v>
      </c>
      <c r="AC20" s="288">
        <f t="shared" si="12"/>
        <v>-9580.5170443039133</v>
      </c>
      <c r="AD20" s="288">
        <f t="shared" si="12"/>
        <v>-9867.9325556330314</v>
      </c>
      <c r="AE20" s="288">
        <f t="shared" si="12"/>
        <v>-10163.970532302023</v>
      </c>
      <c r="AF20" s="288">
        <f t="shared" si="12"/>
        <v>-10468.889648271084</v>
      </c>
      <c r="AG20" s="288">
        <f t="shared" si="12"/>
        <v>-10782.956337719217</v>
      </c>
      <c r="AH20" s="288">
        <f t="shared" si="12"/>
        <v>-11106.445027850794</v>
      </c>
      <c r="AI20" s="288">
        <f t="shared" si="12"/>
        <v>-11439.638378686317</v>
      </c>
      <c r="AJ20" s="251">
        <f t="shared" si="12"/>
        <v>-11782.827530046907</v>
      </c>
    </row>
    <row r="21" spans="2:36" x14ac:dyDescent="0.2">
      <c r="B21" s="162" t="s">
        <v>28</v>
      </c>
      <c r="C21" s="242">
        <v>200</v>
      </c>
      <c r="E21" s="180" t="s">
        <v>23</v>
      </c>
      <c r="F21" s="288"/>
      <c r="G21" s="288">
        <f>-C19</f>
        <v>0</v>
      </c>
      <c r="H21" s="288">
        <f t="shared" ref="H21:AJ21" si="13">G21*(1+H$23)</f>
        <v>0</v>
      </c>
      <c r="I21" s="288">
        <f t="shared" si="13"/>
        <v>0</v>
      </c>
      <c r="J21" s="288">
        <f t="shared" si="13"/>
        <v>0</v>
      </c>
      <c r="K21" s="288">
        <f t="shared" si="13"/>
        <v>0</v>
      </c>
      <c r="L21" s="288">
        <f t="shared" si="13"/>
        <v>0</v>
      </c>
      <c r="M21" s="288">
        <f t="shared" si="13"/>
        <v>0</v>
      </c>
      <c r="N21" s="288">
        <f t="shared" si="13"/>
        <v>0</v>
      </c>
      <c r="O21" s="288">
        <f t="shared" si="13"/>
        <v>0</v>
      </c>
      <c r="P21" s="288">
        <f t="shared" si="13"/>
        <v>0</v>
      </c>
      <c r="Q21" s="288">
        <f t="shared" si="13"/>
        <v>0</v>
      </c>
      <c r="R21" s="288">
        <f t="shared" si="13"/>
        <v>0</v>
      </c>
      <c r="S21" s="288">
        <f t="shared" si="13"/>
        <v>0</v>
      </c>
      <c r="T21" s="288">
        <f t="shared" si="13"/>
        <v>0</v>
      </c>
      <c r="U21" s="288">
        <f t="shared" si="13"/>
        <v>0</v>
      </c>
      <c r="V21" s="288">
        <f t="shared" si="13"/>
        <v>0</v>
      </c>
      <c r="W21" s="288">
        <f t="shared" si="13"/>
        <v>0</v>
      </c>
      <c r="X21" s="288">
        <f t="shared" si="13"/>
        <v>0</v>
      </c>
      <c r="Y21" s="288">
        <f t="shared" si="13"/>
        <v>0</v>
      </c>
      <c r="Z21" s="288">
        <f t="shared" si="13"/>
        <v>0</v>
      </c>
      <c r="AA21" s="288">
        <f t="shared" si="13"/>
        <v>0</v>
      </c>
      <c r="AB21" s="288">
        <f t="shared" si="13"/>
        <v>0</v>
      </c>
      <c r="AC21" s="288">
        <f t="shared" si="13"/>
        <v>0</v>
      </c>
      <c r="AD21" s="288">
        <f t="shared" si="13"/>
        <v>0</v>
      </c>
      <c r="AE21" s="288">
        <f t="shared" si="13"/>
        <v>0</v>
      </c>
      <c r="AF21" s="288">
        <f t="shared" si="13"/>
        <v>0</v>
      </c>
      <c r="AG21" s="288">
        <f t="shared" si="13"/>
        <v>0</v>
      </c>
      <c r="AH21" s="288">
        <f t="shared" si="13"/>
        <v>0</v>
      </c>
      <c r="AI21" s="288">
        <f t="shared" si="13"/>
        <v>0</v>
      </c>
      <c r="AJ21" s="251">
        <f t="shared" si="13"/>
        <v>0</v>
      </c>
    </row>
    <row r="22" spans="2:36" x14ac:dyDescent="0.2">
      <c r="E22" s="180" t="s">
        <v>24</v>
      </c>
      <c r="F22" s="288"/>
      <c r="G22" s="288">
        <f>-C20</f>
        <v>0</v>
      </c>
      <c r="H22" s="288">
        <f t="shared" ref="H22:AJ22" si="14">G22*(1+H$23)</f>
        <v>0</v>
      </c>
      <c r="I22" s="288">
        <f t="shared" si="14"/>
        <v>0</v>
      </c>
      <c r="J22" s="288">
        <f t="shared" si="14"/>
        <v>0</v>
      </c>
      <c r="K22" s="288">
        <f t="shared" si="14"/>
        <v>0</v>
      </c>
      <c r="L22" s="288">
        <f t="shared" si="14"/>
        <v>0</v>
      </c>
      <c r="M22" s="288">
        <f t="shared" si="14"/>
        <v>0</v>
      </c>
      <c r="N22" s="288">
        <f t="shared" si="14"/>
        <v>0</v>
      </c>
      <c r="O22" s="288">
        <f t="shared" si="14"/>
        <v>0</v>
      </c>
      <c r="P22" s="288">
        <f t="shared" si="14"/>
        <v>0</v>
      </c>
      <c r="Q22" s="288">
        <f t="shared" si="14"/>
        <v>0</v>
      </c>
      <c r="R22" s="288">
        <f t="shared" si="14"/>
        <v>0</v>
      </c>
      <c r="S22" s="288">
        <f t="shared" si="14"/>
        <v>0</v>
      </c>
      <c r="T22" s="288">
        <f t="shared" si="14"/>
        <v>0</v>
      </c>
      <c r="U22" s="288">
        <f t="shared" si="14"/>
        <v>0</v>
      </c>
      <c r="V22" s="288">
        <f t="shared" si="14"/>
        <v>0</v>
      </c>
      <c r="W22" s="288">
        <f t="shared" si="14"/>
        <v>0</v>
      </c>
      <c r="X22" s="288">
        <f t="shared" si="14"/>
        <v>0</v>
      </c>
      <c r="Y22" s="288">
        <f t="shared" si="14"/>
        <v>0</v>
      </c>
      <c r="Z22" s="288">
        <f t="shared" si="14"/>
        <v>0</v>
      </c>
      <c r="AA22" s="288">
        <f t="shared" si="14"/>
        <v>0</v>
      </c>
      <c r="AB22" s="288">
        <f t="shared" si="14"/>
        <v>0</v>
      </c>
      <c r="AC22" s="288">
        <f t="shared" si="14"/>
        <v>0</v>
      </c>
      <c r="AD22" s="288">
        <f t="shared" si="14"/>
        <v>0</v>
      </c>
      <c r="AE22" s="288">
        <f t="shared" si="14"/>
        <v>0</v>
      </c>
      <c r="AF22" s="288">
        <f t="shared" si="14"/>
        <v>0</v>
      </c>
      <c r="AG22" s="288">
        <f t="shared" si="14"/>
        <v>0</v>
      </c>
      <c r="AH22" s="288">
        <f t="shared" si="14"/>
        <v>0</v>
      </c>
      <c r="AI22" s="288">
        <f t="shared" si="14"/>
        <v>0</v>
      </c>
      <c r="AJ22" s="251">
        <f t="shared" si="14"/>
        <v>0</v>
      </c>
    </row>
    <row r="23" spans="2:36" x14ac:dyDescent="0.2">
      <c r="B23" s="239" t="s">
        <v>31</v>
      </c>
      <c r="C23" s="240"/>
      <c r="E23" s="210" t="s">
        <v>25</v>
      </c>
      <c r="F23" s="291"/>
      <c r="G23" s="292"/>
      <c r="H23" s="293">
        <v>0.03</v>
      </c>
      <c r="I23" s="293">
        <v>0.03</v>
      </c>
      <c r="J23" s="293">
        <v>0.03</v>
      </c>
      <c r="K23" s="293">
        <v>0.03</v>
      </c>
      <c r="L23" s="293">
        <v>0.03</v>
      </c>
      <c r="M23" s="293">
        <v>0.03</v>
      </c>
      <c r="N23" s="293">
        <v>0.03</v>
      </c>
      <c r="O23" s="293">
        <v>0.03</v>
      </c>
      <c r="P23" s="293">
        <v>0.03</v>
      </c>
      <c r="Q23" s="293">
        <v>0.03</v>
      </c>
      <c r="R23" s="293">
        <v>0.03</v>
      </c>
      <c r="S23" s="293">
        <v>0.03</v>
      </c>
      <c r="T23" s="293">
        <v>0.03</v>
      </c>
      <c r="U23" s="293">
        <v>0.03</v>
      </c>
      <c r="V23" s="293">
        <v>0.03</v>
      </c>
      <c r="W23" s="293">
        <v>0.03</v>
      </c>
      <c r="X23" s="293">
        <v>0.03</v>
      </c>
      <c r="Y23" s="293">
        <v>0.03</v>
      </c>
      <c r="Z23" s="293">
        <v>0.03</v>
      </c>
      <c r="AA23" s="293">
        <v>0.03</v>
      </c>
      <c r="AB23" s="293">
        <v>0.03</v>
      </c>
      <c r="AC23" s="293">
        <v>0.03</v>
      </c>
      <c r="AD23" s="293">
        <v>0.03</v>
      </c>
      <c r="AE23" s="293">
        <v>0.03</v>
      </c>
      <c r="AF23" s="293">
        <v>0.03</v>
      </c>
      <c r="AG23" s="293">
        <v>0.03</v>
      </c>
      <c r="AH23" s="293">
        <v>0.03</v>
      </c>
      <c r="AI23" s="293">
        <v>0.03</v>
      </c>
      <c r="AJ23" s="254">
        <v>0.03</v>
      </c>
    </row>
    <row r="24" spans="2:36" x14ac:dyDescent="0.2">
      <c r="B24" s="164" t="s">
        <v>32</v>
      </c>
      <c r="C24" s="231">
        <v>616000</v>
      </c>
      <c r="E24" s="179" t="s">
        <v>26</v>
      </c>
      <c r="F24" s="288"/>
      <c r="G24" s="290">
        <f t="shared" ref="G24:AJ24" si="15">SUM(G16:G22)</f>
        <v>-15600</v>
      </c>
      <c r="H24" s="290">
        <f t="shared" si="15"/>
        <v>-16068</v>
      </c>
      <c r="I24" s="290">
        <f t="shared" si="15"/>
        <v>-16550.04</v>
      </c>
      <c r="J24" s="290">
        <f t="shared" si="15"/>
        <v>-17046.5412</v>
      </c>
      <c r="K24" s="290">
        <f t="shared" si="15"/>
        <v>-17557.937436000004</v>
      </c>
      <c r="L24" s="290">
        <f t="shared" si="15"/>
        <v>-18084.675559080002</v>
      </c>
      <c r="M24" s="290">
        <f t="shared" si="15"/>
        <v>-18627.215825852403</v>
      </c>
      <c r="N24" s="290">
        <f t="shared" si="15"/>
        <v>-19186.032300627976</v>
      </c>
      <c r="O24" s="290">
        <f t="shared" si="15"/>
        <v>-19761.613269646816</v>
      </c>
      <c r="P24" s="290">
        <f t="shared" si="15"/>
        <v>-20354.461667736221</v>
      </c>
      <c r="Q24" s="290">
        <f t="shared" si="15"/>
        <v>-20965.095517768306</v>
      </c>
      <c r="R24" s="290">
        <f t="shared" si="15"/>
        <v>-21594.048383301357</v>
      </c>
      <c r="S24" s="290">
        <f t="shared" si="15"/>
        <v>-22241.869834800396</v>
      </c>
      <c r="T24" s="290">
        <f t="shared" si="15"/>
        <v>-22909.125929844413</v>
      </c>
      <c r="U24" s="290">
        <f t="shared" si="15"/>
        <v>-23596.399707739743</v>
      </c>
      <c r="V24" s="290">
        <f t="shared" si="15"/>
        <v>-24304.291698971938</v>
      </c>
      <c r="W24" s="290">
        <f t="shared" si="15"/>
        <v>-25033.420449941095</v>
      </c>
      <c r="X24" s="290">
        <f t="shared" si="15"/>
        <v>-25784.423063439332</v>
      </c>
      <c r="Y24" s="290">
        <f t="shared" si="15"/>
        <v>-26557.955755342511</v>
      </c>
      <c r="Z24" s="290">
        <f t="shared" si="15"/>
        <v>-27354.694428002789</v>
      </c>
      <c r="AA24" s="290">
        <f t="shared" si="15"/>
        <v>-28175.335260842872</v>
      </c>
      <c r="AB24" s="290">
        <f t="shared" si="15"/>
        <v>-29020.595318668162</v>
      </c>
      <c r="AC24" s="290">
        <f t="shared" si="15"/>
        <v>-29891.213178228205</v>
      </c>
      <c r="AD24" s="290">
        <f t="shared" si="15"/>
        <v>-30787.949573575053</v>
      </c>
      <c r="AE24" s="290">
        <f t="shared" si="15"/>
        <v>-31711.588060782306</v>
      </c>
      <c r="AF24" s="290">
        <f t="shared" si="15"/>
        <v>-32662.935702605777</v>
      </c>
      <c r="AG24" s="290">
        <f t="shared" si="15"/>
        <v>-33642.823773683951</v>
      </c>
      <c r="AH24" s="290">
        <f t="shared" si="15"/>
        <v>-34652.108486894474</v>
      </c>
      <c r="AI24" s="290">
        <f t="shared" si="15"/>
        <v>-35691.671741501304</v>
      </c>
      <c r="AJ24" s="253">
        <f t="shared" si="15"/>
        <v>-36762.421893746345</v>
      </c>
    </row>
    <row r="25" spans="2:36" x14ac:dyDescent="0.2">
      <c r="B25" s="164" t="s">
        <v>34</v>
      </c>
      <c r="C25" s="243">
        <v>0.01</v>
      </c>
      <c r="E25" s="178" t="s">
        <v>27</v>
      </c>
      <c r="F25" s="291"/>
      <c r="G25" s="292">
        <f t="shared" ref="G25:AJ25" si="16">-G24/G$13</f>
        <v>0.32145197383875473</v>
      </c>
      <c r="H25" s="292">
        <f t="shared" si="16"/>
        <v>0.32145178091248616</v>
      </c>
      <c r="I25" s="292">
        <f t="shared" si="16"/>
        <v>0.32145178653169459</v>
      </c>
      <c r="J25" s="292">
        <f t="shared" si="16"/>
        <v>0.32145179198723689</v>
      </c>
      <c r="K25" s="292">
        <f t="shared" si="16"/>
        <v>0.32145179728388024</v>
      </c>
      <c r="L25" s="292">
        <f t="shared" si="16"/>
        <v>0.32145180242625238</v>
      </c>
      <c r="M25" s="292">
        <f t="shared" si="16"/>
        <v>0.32145180741884699</v>
      </c>
      <c r="N25" s="292">
        <f t="shared" si="16"/>
        <v>0.32145181226602632</v>
      </c>
      <c r="O25" s="292">
        <f t="shared" si="16"/>
        <v>0.32145181697202591</v>
      </c>
      <c r="P25" s="292">
        <f t="shared" si="16"/>
        <v>0.32145182154095753</v>
      </c>
      <c r="Q25" s="292">
        <f t="shared" si="16"/>
        <v>0.32145182597681371</v>
      </c>
      <c r="R25" s="292">
        <f t="shared" si="16"/>
        <v>0.32145183028347024</v>
      </c>
      <c r="S25" s="292">
        <f t="shared" si="16"/>
        <v>0.32145183446469028</v>
      </c>
      <c r="T25" s="292">
        <f t="shared" si="16"/>
        <v>0.3214518385241274</v>
      </c>
      <c r="U25" s="292">
        <f t="shared" si="16"/>
        <v>0.32145184246532843</v>
      </c>
      <c r="V25" s="292">
        <f t="shared" si="16"/>
        <v>0.32145184629173751</v>
      </c>
      <c r="W25" s="292">
        <f t="shared" si="16"/>
        <v>0.32145185000669768</v>
      </c>
      <c r="X25" s="292">
        <f t="shared" si="16"/>
        <v>0.3214518536134553</v>
      </c>
      <c r="Y25" s="292">
        <f t="shared" si="16"/>
        <v>0.32145185711516178</v>
      </c>
      <c r="Z25" s="292">
        <f t="shared" si="16"/>
        <v>0.3214518605148769</v>
      </c>
      <c r="AA25" s="292">
        <f t="shared" si="16"/>
        <v>0.32145186381557123</v>
      </c>
      <c r="AB25" s="292">
        <f t="shared" si="16"/>
        <v>0.32145186702012896</v>
      </c>
      <c r="AC25" s="292">
        <f t="shared" si="16"/>
        <v>0.32145187013135007</v>
      </c>
      <c r="AD25" s="292">
        <f t="shared" si="16"/>
        <v>0.32145187315195317</v>
      </c>
      <c r="AE25" s="292">
        <f t="shared" si="16"/>
        <v>0.32145187608457765</v>
      </c>
      <c r="AF25" s="292">
        <f t="shared" si="16"/>
        <v>0.32145187893178584</v>
      </c>
      <c r="AG25" s="292">
        <f t="shared" si="16"/>
        <v>0.32145188169606564</v>
      </c>
      <c r="AH25" s="292">
        <f t="shared" si="16"/>
        <v>0.32145188437983258</v>
      </c>
      <c r="AI25" s="292">
        <f t="shared" si="16"/>
        <v>0.32145188698543153</v>
      </c>
      <c r="AJ25" s="255">
        <f t="shared" si="16"/>
        <v>0.32145188951513931</v>
      </c>
    </row>
    <row r="26" spans="2:36" x14ac:dyDescent="0.2">
      <c r="B26" s="164" t="s">
        <v>35</v>
      </c>
      <c r="C26" s="244">
        <f>C24/C4</f>
        <v>0.8</v>
      </c>
      <c r="E26" s="179"/>
      <c r="F26" s="288"/>
      <c r="G26" s="288"/>
      <c r="H26" s="288"/>
      <c r="I26" s="288"/>
      <c r="J26" s="288"/>
      <c r="K26" s="288"/>
      <c r="L26" s="288"/>
      <c r="M26" s="288"/>
      <c r="N26" s="288"/>
      <c r="O26" s="288"/>
      <c r="P26" s="288"/>
      <c r="Q26" s="288"/>
      <c r="R26" s="288"/>
      <c r="S26" s="288"/>
      <c r="T26" s="288"/>
      <c r="U26" s="288"/>
      <c r="V26" s="288"/>
      <c r="W26" s="288"/>
      <c r="X26" s="288"/>
      <c r="Y26" s="288"/>
      <c r="Z26" s="288"/>
      <c r="AA26" s="288"/>
      <c r="AB26" s="288"/>
      <c r="AC26" s="288"/>
      <c r="AD26" s="288"/>
      <c r="AE26" s="288"/>
      <c r="AF26" s="288"/>
      <c r="AG26" s="288"/>
      <c r="AH26" s="288"/>
      <c r="AI26" s="288"/>
      <c r="AJ26" s="251"/>
    </row>
    <row r="27" spans="2:36" x14ac:dyDescent="0.2">
      <c r="B27" s="164" t="s">
        <v>37</v>
      </c>
      <c r="C27" s="277">
        <v>0.05</v>
      </c>
      <c r="E27" s="181" t="s">
        <v>29</v>
      </c>
      <c r="F27" s="101"/>
      <c r="G27" s="102">
        <f t="shared" ref="G27:AJ27" si="17">SUM(G13,G24)</f>
        <v>32929.800000000003</v>
      </c>
      <c r="H27" s="102">
        <f t="shared" si="17"/>
        <v>33917.723999999995</v>
      </c>
      <c r="I27" s="102">
        <f t="shared" si="17"/>
        <v>34935.254819999995</v>
      </c>
      <c r="J27" s="102">
        <f t="shared" si="17"/>
        <v>35983.311564600008</v>
      </c>
      <c r="K27" s="102">
        <f t="shared" si="17"/>
        <v>37062.810011537993</v>
      </c>
      <c r="L27" s="102">
        <f t="shared" si="17"/>
        <v>38174.693411884145</v>
      </c>
      <c r="M27" s="102">
        <f t="shared" si="17"/>
        <v>39319.933314240669</v>
      </c>
      <c r="N27" s="102">
        <f t="shared" si="17"/>
        <v>40499.53041366789</v>
      </c>
      <c r="O27" s="102">
        <f t="shared" si="17"/>
        <v>41714.515426077924</v>
      </c>
      <c r="P27" s="102">
        <f t="shared" si="17"/>
        <v>42965.949988860266</v>
      </c>
      <c r="Q27" s="102">
        <f t="shared" si="17"/>
        <v>44254.927588526065</v>
      </c>
      <c r="R27" s="102">
        <f t="shared" si="17"/>
        <v>45582.574516181849</v>
      </c>
      <c r="S27" s="102">
        <f t="shared" si="17"/>
        <v>46950.050851667314</v>
      </c>
      <c r="T27" s="102">
        <f t="shared" si="17"/>
        <v>48358.551477217326</v>
      </c>
      <c r="U27" s="102">
        <f t="shared" si="17"/>
        <v>49809.307121533864</v>
      </c>
      <c r="V27" s="102">
        <f t="shared" si="17"/>
        <v>51303.585435179863</v>
      </c>
      <c r="W27" s="102">
        <f t="shared" si="17"/>
        <v>52842.69209823526</v>
      </c>
      <c r="X27" s="102">
        <f t="shared" si="17"/>
        <v>54427.971961182324</v>
      </c>
      <c r="Y27" s="102">
        <f t="shared" si="17"/>
        <v>56060.810220017796</v>
      </c>
      <c r="Z27" s="102">
        <f t="shared" si="17"/>
        <v>57742.633626618328</v>
      </c>
      <c r="AA27" s="102">
        <f t="shared" si="17"/>
        <v>59474.911735416885</v>
      </c>
      <c r="AB27" s="102">
        <f t="shared" si="17"/>
        <v>61259.158187479392</v>
      </c>
      <c r="AC27" s="102">
        <f t="shared" si="17"/>
        <v>63096.93203310376</v>
      </c>
      <c r="AD27" s="102">
        <f t="shared" si="17"/>
        <v>64989.839094096867</v>
      </c>
      <c r="AE27" s="102">
        <f t="shared" si="17"/>
        <v>66939.533366919757</v>
      </c>
      <c r="AF27" s="102">
        <f t="shared" si="17"/>
        <v>68947.718467927363</v>
      </c>
      <c r="AG27" s="102">
        <f t="shared" si="17"/>
        <v>71016.149121965194</v>
      </c>
      <c r="AH27" s="102">
        <f t="shared" si="17"/>
        <v>73146.632695624154</v>
      </c>
      <c r="AI27" s="102">
        <f t="shared" si="17"/>
        <v>75341.030776492873</v>
      </c>
      <c r="AJ27" s="256">
        <f t="shared" si="17"/>
        <v>77601.260799787662</v>
      </c>
    </row>
    <row r="28" spans="2:36" x14ac:dyDescent="0.2">
      <c r="B28" s="162" t="s">
        <v>38</v>
      </c>
      <c r="C28" s="245">
        <v>30</v>
      </c>
      <c r="E28" s="178" t="s">
        <v>30</v>
      </c>
      <c r="F28" s="291"/>
      <c r="G28" s="292">
        <f t="shared" ref="G28:AJ28" si="18">-G$27/$F$54</f>
        <v>4.1804471188635416E-2</v>
      </c>
      <c r="H28" s="292">
        <f t="shared" si="18"/>
        <v>4.305864340937654E-2</v>
      </c>
      <c r="I28" s="292">
        <f t="shared" si="18"/>
        <v>4.4350401569105372E-2</v>
      </c>
      <c r="J28" s="292">
        <f t="shared" si="18"/>
        <v>4.5680912473626094E-2</v>
      </c>
      <c r="K28" s="292">
        <f t="shared" si="18"/>
        <v>4.7051338705282393E-2</v>
      </c>
      <c r="L28" s="292">
        <f t="shared" si="18"/>
        <v>4.8462877723888416E-2</v>
      </c>
      <c r="M28" s="292">
        <f t="shared" si="18"/>
        <v>4.9916762913052609E-2</v>
      </c>
      <c r="N28" s="292">
        <f t="shared" si="18"/>
        <v>5.1414264657891721E-2</v>
      </c>
      <c r="O28" s="292">
        <f t="shared" si="18"/>
        <v>5.2956691455076012E-2</v>
      </c>
      <c r="P28" s="292">
        <f t="shared" si="18"/>
        <v>5.4545391056175833E-2</v>
      </c>
      <c r="Q28" s="292">
        <f t="shared" si="18"/>
        <v>5.6181751645308635E-2</v>
      </c>
      <c r="R28" s="292">
        <f t="shared" si="18"/>
        <v>5.7867203052115436E-2</v>
      </c>
      <c r="S28" s="292">
        <f t="shared" si="18"/>
        <v>5.9603218001126446E-2</v>
      </c>
      <c r="T28" s="292">
        <f t="shared" si="18"/>
        <v>6.1391313398607768E-2</v>
      </c>
      <c r="U28" s="292">
        <f t="shared" si="18"/>
        <v>6.3233051658013559E-2</v>
      </c>
      <c r="V28" s="292">
        <f t="shared" si="18"/>
        <v>6.5130042065201482E-2</v>
      </c>
      <c r="W28" s="292">
        <f t="shared" si="18"/>
        <v>6.7083942184605075E-2</v>
      </c>
      <c r="X28" s="292">
        <f t="shared" si="18"/>
        <v>6.9096459307590771E-2</v>
      </c>
      <c r="Y28" s="292">
        <f t="shared" si="18"/>
        <v>7.1169351944266032E-2</v>
      </c>
      <c r="Z28" s="292">
        <f t="shared" si="18"/>
        <v>7.3304431360041541E-2</v>
      </c>
      <c r="AA28" s="292">
        <f t="shared" si="18"/>
        <v>7.5503563158290335E-2</v>
      </c>
      <c r="AB28" s="292">
        <f t="shared" si="18"/>
        <v>7.7768668910486588E-2</v>
      </c>
      <c r="AC28" s="292">
        <f t="shared" si="18"/>
        <v>8.0101727835248701E-2</v>
      </c>
      <c r="AD28" s="292">
        <f t="shared" si="18"/>
        <v>8.2504778527753703E-2</v>
      </c>
      <c r="AE28" s="292">
        <f t="shared" si="18"/>
        <v>8.4979920741033832E-2</v>
      </c>
      <c r="AF28" s="292">
        <f t="shared" si="18"/>
        <v>8.7529317220712402E-2</v>
      </c>
      <c r="AG28" s="292">
        <f t="shared" si="18"/>
        <v>9.0155195594781315E-2</v>
      </c>
      <c r="AH28" s="292">
        <f t="shared" si="18"/>
        <v>9.285985032007231E-2</v>
      </c>
      <c r="AI28" s="292">
        <f t="shared" si="18"/>
        <v>9.5645644687122E-2</v>
      </c>
      <c r="AJ28" s="255">
        <f t="shared" si="18"/>
        <v>9.8515012885183204E-2</v>
      </c>
    </row>
    <row r="29" spans="2:36" x14ac:dyDescent="0.2">
      <c r="E29" s="179"/>
      <c r="F29" s="288"/>
      <c r="G29" s="290"/>
      <c r="H29" s="290"/>
      <c r="I29" s="290"/>
      <c r="J29" s="290"/>
      <c r="K29" s="290"/>
      <c r="L29" s="290"/>
      <c r="M29" s="290"/>
      <c r="N29" s="290"/>
      <c r="O29" s="290"/>
      <c r="P29" s="290"/>
      <c r="Q29" s="290"/>
      <c r="R29" s="290"/>
      <c r="S29" s="290"/>
      <c r="T29" s="290"/>
      <c r="U29" s="290"/>
      <c r="V29" s="290"/>
      <c r="W29" s="290"/>
      <c r="X29" s="290"/>
      <c r="Y29" s="290"/>
      <c r="Z29" s="290"/>
      <c r="AA29" s="290"/>
      <c r="AB29" s="290"/>
      <c r="AC29" s="290"/>
      <c r="AD29" s="290"/>
      <c r="AE29" s="290"/>
      <c r="AF29" s="290"/>
      <c r="AG29" s="290"/>
      <c r="AH29" s="290"/>
      <c r="AI29" s="290"/>
      <c r="AJ29" s="253"/>
    </row>
    <row r="30" spans="2:36" x14ac:dyDescent="0.2">
      <c r="B30" s="239" t="s">
        <v>41</v>
      </c>
      <c r="C30" s="240"/>
      <c r="E30" s="164" t="s">
        <v>33</v>
      </c>
      <c r="F30" s="288"/>
      <c r="G30" s="294">
        <f>-SUMIF('Loan-Repayment'!$J$17:$J$397,G$4,'Loan-Repayment'!$F$17:$F$397)</f>
        <v>-30597.270525566251</v>
      </c>
      <c r="H30" s="294">
        <f>-SUMIF('Loan-Repayment'!$J$17:$J$397,H$4,'Loan-Repayment'!$F$17:$F$397)</f>
        <v>-30159.004715147839</v>
      </c>
      <c r="I30" s="294">
        <f>-SUMIF('Loan-Repayment'!$J$17:$J$397,I$4,'Loan-Repayment'!$F$17:$F$397)</f>
        <v>-29727.016488228946</v>
      </c>
      <c r="J30" s="294">
        <f>-SUMIF('Loan-Repayment'!$J$17:$J$397,J$4,'Loan-Repayment'!$F$17:$F$397)</f>
        <v>-29301.21592665109</v>
      </c>
      <c r="K30" s="294">
        <f>-SUMIF('Loan-Repayment'!$J$17:$J$397,K$4,'Loan-Repayment'!$F$17:$F$397)</f>
        <v>-28881.514400215634</v>
      </c>
      <c r="L30" s="294">
        <f>-SUMIF('Loan-Repayment'!$J$17:$J$397,L$4,'Loan-Repayment'!$F$17:$F$397)</f>
        <v>-28433.590761202257</v>
      </c>
      <c r="M30" s="294">
        <f>-SUMIF('Loan-Repayment'!$J$17:$J$397,M$4,'Loan-Repayment'!$F$17:$F$397)</f>
        <v>-27864.68854579356</v>
      </c>
      <c r="N30" s="294">
        <f>-SUMIF('Loan-Repayment'!$J$17:$J$397,N$4,'Loan-Repayment'!$F$17:$F$397)</f>
        <v>-27295.294101742089</v>
      </c>
      <c r="O30" s="294">
        <f>-SUMIF('Loan-Repayment'!$J$17:$J$397,O$4,'Loan-Repayment'!$F$17:$F$397)</f>
        <v>-26737.534814939314</v>
      </c>
      <c r="P30" s="294">
        <f>-SUMIF('Loan-Repayment'!$J$17:$J$397,P$4,'Loan-Repayment'!$F$17:$F$397)</f>
        <v>-26191.172929492794</v>
      </c>
      <c r="Q30" s="294">
        <f>-SUMIF('Loan-Repayment'!$J$17:$J$397,Q$4,'Loan-Repayment'!$F$17:$F$397)</f>
        <v>-20485.748777113244</v>
      </c>
      <c r="R30" s="294">
        <f>-SUMIF('Loan-Repayment'!$J$17:$J$397,R$4,'Loan-Repayment'!$F$17:$F$397)</f>
        <v>-19845.526191980432</v>
      </c>
      <c r="S30" s="294">
        <f>-SUMIF('Loan-Repayment'!$J$17:$J$397,S$4,'Loan-Repayment'!$F$17:$F$397)</f>
        <v>-19174.298052536786</v>
      </c>
      <c r="T30" s="294">
        <f>-SUMIF('Loan-Repayment'!$J$17:$J$397,T$4,'Loan-Repayment'!$F$17:$F$397)</f>
        <v>-18525.772622551307</v>
      </c>
      <c r="U30" s="294">
        <f>-SUMIF('Loan-Repayment'!$J$17:$J$397,U$4,'Loan-Repayment'!$F$17:$F$397)</f>
        <v>-17899.182036396116</v>
      </c>
      <c r="V30" s="294">
        <f>-SUMIF('Loan-Repayment'!$J$17:$J$397,V$4,'Loan-Repayment'!$F$17:$F$397)</f>
        <v>-17293.784399688033</v>
      </c>
      <c r="W30" s="294">
        <f>-SUMIF('Loan-Repayment'!$J$17:$J$397,W$4,'Loan-Repayment'!$F$17:$F$397)</f>
        <v>-16564.283757812416</v>
      </c>
      <c r="X30" s="294">
        <f>-SUMIF('Loan-Repayment'!$J$17:$J$397,X$4,'Loan-Repayment'!$F$17:$F$397)</f>
        <v>-15701.058680341379</v>
      </c>
      <c r="Y30" s="294">
        <f>-SUMIF('Loan-Repayment'!$J$17:$J$397,Y$4,'Loan-Repayment'!$F$17:$F$397)</f>
        <v>-14882.819401548382</v>
      </c>
      <c r="Z30" s="294">
        <f>-SUMIF('Loan-Repayment'!$J$17:$J$397,Z$4,'Loan-Repayment'!$F$17:$F$397)</f>
        <v>-14107.221547833173</v>
      </c>
      <c r="AA30" s="294">
        <f>-SUMIF('Loan-Repayment'!$J$17:$J$397,AA$4,'Loan-Repayment'!$F$17:$F$397)</f>
        <v>-13372.042919431211</v>
      </c>
      <c r="AB30" s="294">
        <f>-SUMIF('Loan-Repayment'!$J$17:$J$397,AB$4,'Loan-Repayment'!$F$17:$F$397)</f>
        <v>-12570.346707027811</v>
      </c>
      <c r="AC30" s="294">
        <f>-SUMIF('Loan-Repayment'!$J$17:$J$397,AC$4,'Loan-Repayment'!$F$17:$F$397)</f>
        <v>-11442.645567529193</v>
      </c>
      <c r="AD30" s="294">
        <f>-SUMIF('Loan-Repayment'!$J$17:$J$397,AD$4,'Loan-Repayment'!$F$17:$F$397)</f>
        <v>-10383.594474028054</v>
      </c>
      <c r="AE30" s="294">
        <f>-SUMIF('Loan-Repayment'!$J$17:$J$397,AE$4,'Loan-Repayment'!$F$17:$F$397)</f>
        <v>-9422.5617288211852</v>
      </c>
      <c r="AF30" s="294">
        <f>-SUMIF('Loan-Repayment'!$J$17:$J$397,AF$4,'Loan-Repayment'!$F$17:$F$397)</f>
        <v>-8550.4754404188425</v>
      </c>
      <c r="AG30" s="294">
        <f>-SUMIF('Loan-Repayment'!$J$17:$J$397,AG$4,'Loan-Repayment'!$F$17:$F$397)</f>
        <v>-7701.9793009153391</v>
      </c>
      <c r="AH30" s="294">
        <f>-SUMIF('Loan-Repayment'!$J$17:$J$397,AH$4,'Loan-Repayment'!$F$17:$F$397)</f>
        <v>-6089.2598939553272</v>
      </c>
      <c r="AI30" s="294">
        <f>-SUMIF('Loan-Repayment'!$J$17:$J$397,AI$4,'Loan-Repayment'!$F$17:$F$397)</f>
        <v>-4582.4889370250194</v>
      </c>
      <c r="AJ30" s="257">
        <f>-SUMIF('Loan-Repayment'!$J$17:$J$397,AJ$4,'Loan-Repayment'!$F$17:$F$397)</f>
        <v>-4168.0860350399989</v>
      </c>
    </row>
    <row r="31" spans="2:36" x14ac:dyDescent="0.2">
      <c r="B31" s="260" t="s">
        <v>42</v>
      </c>
      <c r="C31" s="262">
        <v>10</v>
      </c>
      <c r="E31" s="164"/>
      <c r="F31" s="288"/>
      <c r="G31" s="294"/>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57"/>
    </row>
    <row r="32" spans="2:36" x14ac:dyDescent="0.2">
      <c r="B32" s="164" t="s">
        <v>44</v>
      </c>
      <c r="C32" s="277">
        <v>5.2499999999999998E-2</v>
      </c>
      <c r="E32" s="181" t="s">
        <v>36</v>
      </c>
      <c r="F32" s="101"/>
      <c r="G32" s="102">
        <f t="shared" ref="G32:AJ32" si="19">G27+G30</f>
        <v>2332.5294744337516</v>
      </c>
      <c r="H32" s="102">
        <f t="shared" si="19"/>
        <v>3758.7192848521554</v>
      </c>
      <c r="I32" s="102">
        <f t="shared" si="19"/>
        <v>5208.2383317710483</v>
      </c>
      <c r="J32" s="102">
        <f t="shared" si="19"/>
        <v>6682.095637948918</v>
      </c>
      <c r="K32" s="102">
        <f t="shared" si="19"/>
        <v>8181.295611322359</v>
      </c>
      <c r="L32" s="102">
        <f t="shared" si="19"/>
        <v>9741.1026506818889</v>
      </c>
      <c r="M32" s="102">
        <f t="shared" si="19"/>
        <v>11455.244768447108</v>
      </c>
      <c r="N32" s="102">
        <f t="shared" si="19"/>
        <v>13204.236311925801</v>
      </c>
      <c r="O32" s="102">
        <f t="shared" si="19"/>
        <v>14976.98061113861</v>
      </c>
      <c r="P32" s="102">
        <f t="shared" si="19"/>
        <v>16774.777059367472</v>
      </c>
      <c r="Q32" s="102">
        <f t="shared" si="19"/>
        <v>23769.178811412821</v>
      </c>
      <c r="R32" s="102">
        <f t="shared" si="19"/>
        <v>25737.048324201416</v>
      </c>
      <c r="S32" s="102">
        <f t="shared" si="19"/>
        <v>27775.752799130529</v>
      </c>
      <c r="T32" s="102">
        <f t="shared" si="19"/>
        <v>29832.778854666019</v>
      </c>
      <c r="U32" s="102">
        <f t="shared" si="19"/>
        <v>31910.125085137748</v>
      </c>
      <c r="V32" s="102">
        <f t="shared" si="19"/>
        <v>34009.80103549183</v>
      </c>
      <c r="W32" s="102">
        <f t="shared" si="19"/>
        <v>36278.408340422844</v>
      </c>
      <c r="X32" s="102">
        <f t="shared" si="19"/>
        <v>38726.913280840949</v>
      </c>
      <c r="Y32" s="102">
        <f t="shared" si="19"/>
        <v>41177.990818469414</v>
      </c>
      <c r="Z32" s="102">
        <f t="shared" si="19"/>
        <v>43635.412078785157</v>
      </c>
      <c r="AA32" s="102">
        <f t="shared" si="19"/>
        <v>46102.868815985676</v>
      </c>
      <c r="AB32" s="102">
        <f t="shared" si="19"/>
        <v>48688.811480451579</v>
      </c>
      <c r="AC32" s="102">
        <f t="shared" si="19"/>
        <v>51654.286465574565</v>
      </c>
      <c r="AD32" s="102">
        <f t="shared" si="19"/>
        <v>54606.244620068814</v>
      </c>
      <c r="AE32" s="102">
        <f t="shared" si="19"/>
        <v>57516.97163809857</v>
      </c>
      <c r="AF32" s="102">
        <f t="shared" si="19"/>
        <v>60397.243027508521</v>
      </c>
      <c r="AG32" s="102">
        <f t="shared" si="19"/>
        <v>63314.169821049858</v>
      </c>
      <c r="AH32" s="102">
        <f t="shared" si="19"/>
        <v>67057.372801668826</v>
      </c>
      <c r="AI32" s="102">
        <f t="shared" si="19"/>
        <v>70758.541839467856</v>
      </c>
      <c r="AJ32" s="256">
        <f t="shared" si="19"/>
        <v>73433.174764747659</v>
      </c>
    </row>
    <row r="33" spans="2:36" x14ac:dyDescent="0.2">
      <c r="B33" s="162" t="s">
        <v>46</v>
      </c>
      <c r="C33" s="278">
        <v>0.06</v>
      </c>
      <c r="E33" s="179"/>
      <c r="F33" s="288"/>
      <c r="G33" s="288"/>
      <c r="H33" s="288"/>
      <c r="I33" s="288"/>
      <c r="J33" s="288"/>
      <c r="K33" s="288"/>
      <c r="L33" s="288"/>
      <c r="M33" s="288"/>
      <c r="N33" s="288"/>
      <c r="O33" s="288"/>
      <c r="P33" s="288"/>
      <c r="Q33" s="288"/>
      <c r="R33" s="288"/>
      <c r="S33" s="288"/>
      <c r="T33" s="288"/>
      <c r="U33" s="288"/>
      <c r="V33" s="288"/>
      <c r="W33" s="288"/>
      <c r="X33" s="288"/>
      <c r="Y33" s="288"/>
      <c r="Z33" s="288"/>
      <c r="AA33" s="288"/>
      <c r="AB33" s="288"/>
      <c r="AC33" s="288"/>
      <c r="AD33" s="288"/>
      <c r="AE33" s="288"/>
      <c r="AF33" s="288"/>
      <c r="AG33" s="288"/>
      <c r="AH33" s="288"/>
      <c r="AI33" s="288"/>
      <c r="AJ33" s="251"/>
    </row>
    <row r="34" spans="2:36" x14ac:dyDescent="0.2">
      <c r="E34" s="164" t="s">
        <v>39</v>
      </c>
      <c r="F34" s="288"/>
      <c r="G34" s="294">
        <f>-SUMIF('Loan-Repayment'!$J$17:$J$136,G$4,'Loan-Repayment'!$E$17:$E$136)</f>
        <v>-8823.3928902960542</v>
      </c>
      <c r="H34" s="294">
        <f>-SUMIF('Loan-Repayment'!$J$17:$J$136,H$4,'Loan-Repayment'!$E$17:$E$136)</f>
        <v>-8697.0093479315619</v>
      </c>
      <c r="I34" s="294">
        <f>-SUMIF('Loan-Repayment'!$J$17:$J$136,I$4,'Loan-Repayment'!$E$17:$E$136)</f>
        <v>-8572.4360842182887</v>
      </c>
      <c r="J34" s="294">
        <f>-SUMIF('Loan-Repayment'!$J$17:$J$136,J$4,'Loan-Repayment'!$E$17:$E$136)</f>
        <v>-8449.6471692864543</v>
      </c>
      <c r="K34" s="294">
        <f>-SUMIF('Loan-Repayment'!$J$17:$J$136,K$4,'Loan-Repayment'!$E$17:$E$136)</f>
        <v>-8328.6170446776996</v>
      </c>
      <c r="L34" s="294">
        <f>-SUMIF('Loan-Repayment'!$J$17:$J$136,L$4,'Loan-Repayment'!$E$17:$E$136)</f>
        <v>-10546.504564473251</v>
      </c>
      <c r="M34" s="294">
        <f>-SUMIF('Loan-Repayment'!$J$17:$J$136,M$4,'Loan-Repayment'!$E$17:$E$136)</f>
        <v>-11495.957986808364</v>
      </c>
      <c r="N34" s="294">
        <f>-SUMIF('Loan-Repayment'!$J$17:$J$136,N$4,'Loan-Repayment'!$E$17:$E$136)</f>
        <v>-11261.046529033396</v>
      </c>
      <c r="O34" s="294">
        <f>-SUMIF('Loan-Repayment'!$J$17:$J$136,O$4,'Loan-Repayment'!$E$17:$E$136)</f>
        <v>-11030.935314357543</v>
      </c>
      <c r="P34" s="294">
        <f>-SUMIF('Loan-Repayment'!$J$17:$J$136,P$4,'Loan-Repayment'!$E$17:$E$136)</f>
        <v>-10805.52625333882</v>
      </c>
      <c r="Q34" s="294">
        <f>-SUMIF('Loan-Repayment'!$J$17:$J$136,Q$4,'Loan-Repayment'!$E$17:$E$136)</f>
        <v>0</v>
      </c>
      <c r="R34" s="294">
        <f>-SUMIF('Loan-Repayment'!$J$17:$J$136,R$4,'Loan-Repayment'!$E$17:$E$136)</f>
        <v>0</v>
      </c>
      <c r="S34" s="294">
        <f>-SUMIF('Loan-Repayment'!$J$17:$J$136,S$4,'Loan-Repayment'!$E$17:$E$136)</f>
        <v>0</v>
      </c>
      <c r="T34" s="294">
        <f>-SUMIF('Loan-Repayment'!$J$17:$J$136,T$4,'Loan-Repayment'!$E$17:$E$136)</f>
        <v>0</v>
      </c>
      <c r="U34" s="294">
        <f>-SUMIF('Loan-Repayment'!$J$17:$J$136,U$4,'Loan-Repayment'!$E$17:$E$136)</f>
        <v>0</v>
      </c>
      <c r="V34" s="294">
        <f>-SUMIF('Loan-Repayment'!$J$17:$J$136,V$4,'Loan-Repayment'!$E$17:$E$136)</f>
        <v>0</v>
      </c>
      <c r="W34" s="294">
        <f>-SUMIF('Loan-Repayment'!$J$17:$J$136,W$4,'Loan-Repayment'!$E$17:$E$136)</f>
        <v>0</v>
      </c>
      <c r="X34" s="294">
        <f>-SUMIF('Loan-Repayment'!$J$17:$J$136,X$4,'Loan-Repayment'!$E$17:$E$136)</f>
        <v>0</v>
      </c>
      <c r="Y34" s="294">
        <f>-SUMIF('Loan-Repayment'!$J$17:$J$136,Y$4,'Loan-Repayment'!$E$17:$E$136)</f>
        <v>0</v>
      </c>
      <c r="Z34" s="294">
        <f>-SUMIF('Loan-Repayment'!$J$17:$J$136,Z$4,'Loan-Repayment'!$E$17:$E$136)</f>
        <v>0</v>
      </c>
      <c r="AA34" s="294">
        <f>-SUMIF('Loan-Repayment'!$J$17:$J$136,AA$4,'Loan-Repayment'!$E$17:$E$136)</f>
        <v>0</v>
      </c>
      <c r="AB34" s="294">
        <f>-SUMIF('Loan-Repayment'!$J$17:$J$136,AB$4,'Loan-Repayment'!$E$17:$E$136)</f>
        <v>0</v>
      </c>
      <c r="AC34" s="294">
        <f>-SUMIF('Loan-Repayment'!$J$17:$J$136,AC$4,'Loan-Repayment'!$E$17:$E$136)</f>
        <v>0</v>
      </c>
      <c r="AD34" s="294">
        <f>-SUMIF('Loan-Repayment'!$J$17:$J$136,AD$4,'Loan-Repayment'!$E$17:$E$136)</f>
        <v>0</v>
      </c>
      <c r="AE34" s="294">
        <f>-SUMIF('Loan-Repayment'!$J$17:$J$136,AE$4,'Loan-Repayment'!$E$17:$E$136)</f>
        <v>0</v>
      </c>
      <c r="AF34" s="294">
        <f>-SUMIF('Loan-Repayment'!$J$17:$J$136,AF$4,'Loan-Repayment'!$E$17:$E$136)</f>
        <v>0</v>
      </c>
      <c r="AG34" s="294">
        <f>-SUMIF('Loan-Repayment'!$J$17:$J$136,AG$4,'Loan-Repayment'!$E$17:$E$136)</f>
        <v>0</v>
      </c>
      <c r="AH34" s="294">
        <f>-SUMIF('Loan-Repayment'!$J$17:$J$136,AH$4,'Loan-Repayment'!$E$17:$E$136)</f>
        <v>0</v>
      </c>
      <c r="AI34" s="294">
        <f>-SUMIF('Loan-Repayment'!$J$17:$J$136,AI$4,'Loan-Repayment'!$E$17:$E$136)</f>
        <v>0</v>
      </c>
      <c r="AJ34" s="257">
        <f>-SUMIF('Loan-Repayment'!$J$17:$J$136,AJ$4,'Loan-Repayment'!$E$17:$E$136)</f>
        <v>0</v>
      </c>
    </row>
    <row r="35" spans="2:36" x14ac:dyDescent="0.2">
      <c r="B35" s="165" t="s">
        <v>48</v>
      </c>
      <c r="C35" s="2"/>
      <c r="E35" s="180" t="s">
        <v>40</v>
      </c>
      <c r="F35" s="288"/>
      <c r="G35" s="288">
        <f t="shared" ref="G35:AJ35" si="20">-$C$21*12</f>
        <v>-2400</v>
      </c>
      <c r="H35" s="288">
        <f t="shared" si="20"/>
        <v>-2400</v>
      </c>
      <c r="I35" s="288">
        <f t="shared" si="20"/>
        <v>-2400</v>
      </c>
      <c r="J35" s="288">
        <f t="shared" si="20"/>
        <v>-2400</v>
      </c>
      <c r="K35" s="288">
        <f t="shared" si="20"/>
        <v>-2400</v>
      </c>
      <c r="L35" s="288">
        <f t="shared" si="20"/>
        <v>-2400</v>
      </c>
      <c r="M35" s="288">
        <f t="shared" si="20"/>
        <v>-2400</v>
      </c>
      <c r="N35" s="288">
        <f t="shared" si="20"/>
        <v>-2400</v>
      </c>
      <c r="O35" s="288">
        <f t="shared" si="20"/>
        <v>-2400</v>
      </c>
      <c r="P35" s="288">
        <f t="shared" si="20"/>
        <v>-2400</v>
      </c>
      <c r="Q35" s="288">
        <f t="shared" si="20"/>
        <v>-2400</v>
      </c>
      <c r="R35" s="288">
        <f t="shared" si="20"/>
        <v>-2400</v>
      </c>
      <c r="S35" s="288">
        <f t="shared" si="20"/>
        <v>-2400</v>
      </c>
      <c r="T35" s="288">
        <f t="shared" si="20"/>
        <v>-2400</v>
      </c>
      <c r="U35" s="288">
        <f t="shared" si="20"/>
        <v>-2400</v>
      </c>
      <c r="V35" s="288">
        <f t="shared" si="20"/>
        <v>-2400</v>
      </c>
      <c r="W35" s="288">
        <f t="shared" si="20"/>
        <v>-2400</v>
      </c>
      <c r="X35" s="288">
        <f t="shared" si="20"/>
        <v>-2400</v>
      </c>
      <c r="Y35" s="288">
        <f t="shared" si="20"/>
        <v>-2400</v>
      </c>
      <c r="Z35" s="288">
        <f t="shared" si="20"/>
        <v>-2400</v>
      </c>
      <c r="AA35" s="288">
        <f t="shared" si="20"/>
        <v>-2400</v>
      </c>
      <c r="AB35" s="288">
        <f t="shared" si="20"/>
        <v>-2400</v>
      </c>
      <c r="AC35" s="288">
        <f t="shared" si="20"/>
        <v>-2400</v>
      </c>
      <c r="AD35" s="288">
        <f t="shared" si="20"/>
        <v>-2400</v>
      </c>
      <c r="AE35" s="288">
        <f t="shared" si="20"/>
        <v>-2400</v>
      </c>
      <c r="AF35" s="288">
        <f t="shared" si="20"/>
        <v>-2400</v>
      </c>
      <c r="AG35" s="288">
        <f t="shared" si="20"/>
        <v>-2400</v>
      </c>
      <c r="AH35" s="288">
        <f t="shared" si="20"/>
        <v>-2400</v>
      </c>
      <c r="AI35" s="288">
        <f t="shared" si="20"/>
        <v>-2400</v>
      </c>
      <c r="AJ35" s="251">
        <f t="shared" si="20"/>
        <v>-2400</v>
      </c>
    </row>
    <row r="36" spans="2:36" x14ac:dyDescent="0.2">
      <c r="B36" s="166" t="s">
        <v>49</v>
      </c>
      <c r="C36" s="4">
        <f>G28</f>
        <v>4.1804471188635416E-2</v>
      </c>
      <c r="E36" s="180"/>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48"/>
    </row>
    <row r="37" spans="2:36" x14ac:dyDescent="0.2">
      <c r="B37" s="167" t="s">
        <v>50</v>
      </c>
      <c r="C37" s="5">
        <f>XIRR(F52:AJ52,F2:AJ2)</f>
        <v>2.3004075884819033E-2</v>
      </c>
      <c r="E37" s="182" t="s">
        <v>43</v>
      </c>
      <c r="F37" s="102"/>
      <c r="G37" s="102">
        <f t="shared" ref="G37:AJ37" si="21">SUM(G32,G34:G35)</f>
        <v>-8890.8634158623026</v>
      </c>
      <c r="H37" s="102">
        <f t="shared" si="21"/>
        <v>-7338.2900630794065</v>
      </c>
      <c r="I37" s="102">
        <f t="shared" si="21"/>
        <v>-5764.1977524472404</v>
      </c>
      <c r="J37" s="102">
        <f t="shared" si="21"/>
        <v>-4167.5515313375363</v>
      </c>
      <c r="K37" s="102">
        <f t="shared" si="21"/>
        <v>-2547.3214333553406</v>
      </c>
      <c r="L37" s="102">
        <f t="shared" si="21"/>
        <v>-3205.4019137913619</v>
      </c>
      <c r="M37" s="102">
        <f t="shared" si="21"/>
        <v>-2440.7132183612557</v>
      </c>
      <c r="N37" s="102">
        <f t="shared" si="21"/>
        <v>-456.81021710759524</v>
      </c>
      <c r="O37" s="102">
        <f t="shared" si="21"/>
        <v>1546.045296781067</v>
      </c>
      <c r="P37" s="102">
        <f t="shared" si="21"/>
        <v>3569.2508060286527</v>
      </c>
      <c r="Q37" s="102">
        <f t="shared" si="21"/>
        <v>21369.178811412821</v>
      </c>
      <c r="R37" s="102">
        <f t="shared" si="21"/>
        <v>23337.048324201416</v>
      </c>
      <c r="S37" s="102">
        <f t="shared" si="21"/>
        <v>25375.752799130529</v>
      </c>
      <c r="T37" s="102">
        <f t="shared" si="21"/>
        <v>27432.778854666019</v>
      </c>
      <c r="U37" s="102">
        <f t="shared" si="21"/>
        <v>29510.125085137748</v>
      </c>
      <c r="V37" s="102">
        <f t="shared" si="21"/>
        <v>31609.80103549183</v>
      </c>
      <c r="W37" s="102">
        <f t="shared" si="21"/>
        <v>33878.408340422844</v>
      </c>
      <c r="X37" s="102">
        <f t="shared" si="21"/>
        <v>36326.913280840949</v>
      </c>
      <c r="Y37" s="102">
        <f t="shared" si="21"/>
        <v>38777.990818469414</v>
      </c>
      <c r="Z37" s="102">
        <f t="shared" si="21"/>
        <v>41235.412078785157</v>
      </c>
      <c r="AA37" s="102">
        <f t="shared" si="21"/>
        <v>43702.868815985676</v>
      </c>
      <c r="AB37" s="102">
        <f t="shared" si="21"/>
        <v>46288.811480451579</v>
      </c>
      <c r="AC37" s="102">
        <f t="shared" si="21"/>
        <v>49254.286465574565</v>
      </c>
      <c r="AD37" s="102">
        <f t="shared" si="21"/>
        <v>52206.244620068814</v>
      </c>
      <c r="AE37" s="102">
        <f t="shared" si="21"/>
        <v>55116.97163809857</v>
      </c>
      <c r="AF37" s="102">
        <f t="shared" si="21"/>
        <v>57997.243027508521</v>
      </c>
      <c r="AG37" s="102">
        <f t="shared" si="21"/>
        <v>60914.169821049858</v>
      </c>
      <c r="AH37" s="102">
        <f t="shared" si="21"/>
        <v>64657.372801668826</v>
      </c>
      <c r="AI37" s="102">
        <f t="shared" si="21"/>
        <v>68358.541839467856</v>
      </c>
      <c r="AJ37" s="256">
        <f t="shared" si="21"/>
        <v>71033.174764747659</v>
      </c>
    </row>
    <row r="38" spans="2:36" x14ac:dyDescent="0.2">
      <c r="B38" s="167" t="s">
        <v>52</v>
      </c>
      <c r="C38" s="6">
        <f>-SUMIF(F52:AJ52,"&gt;="&amp;0)/SUMIF(F52:AJ52,"&lt;"&amp;0)</f>
        <v>1.2416233127415546</v>
      </c>
      <c r="E38" s="178" t="s">
        <v>45</v>
      </c>
      <c r="F38" s="291"/>
      <c r="G38" s="295">
        <f t="shared" ref="G38:AJ38" si="22">-G27/SUM(G30,G34)</f>
        <v>0.83534362810214724</v>
      </c>
      <c r="H38" s="295">
        <f t="shared" si="22"/>
        <v>0.87290796078407529</v>
      </c>
      <c r="I38" s="295">
        <f t="shared" si="22"/>
        <v>0.91216068307807996</v>
      </c>
      <c r="J38" s="295">
        <f t="shared" si="22"/>
        <v>0.95317851338006243</v>
      </c>
      <c r="K38" s="295">
        <f t="shared" si="22"/>
        <v>0.99604082469922162</v>
      </c>
      <c r="L38" s="295">
        <f t="shared" si="22"/>
        <v>0.97933812354581751</v>
      </c>
      <c r="M38" s="295">
        <f t="shared" si="22"/>
        <v>0.99896563644279746</v>
      </c>
      <c r="N38" s="295">
        <f t="shared" si="22"/>
        <v>1.0503987087753177</v>
      </c>
      <c r="O38" s="295">
        <f t="shared" si="22"/>
        <v>1.1044798818504469</v>
      </c>
      <c r="P38" s="295">
        <f t="shared" si="22"/>
        <v>1.161345496703087</v>
      </c>
      <c r="Q38" s="295">
        <f t="shared" si="22"/>
        <v>2.1602787415790159</v>
      </c>
      <c r="R38" s="295">
        <f t="shared" si="22"/>
        <v>2.2968690310968798</v>
      </c>
      <c r="S38" s="295">
        <f t="shared" si="22"/>
        <v>2.4485929405616891</v>
      </c>
      <c r="T38" s="295">
        <f t="shared" si="22"/>
        <v>2.6103392534544425</v>
      </c>
      <c r="U38" s="295">
        <f t="shared" si="22"/>
        <v>2.7827700182193715</v>
      </c>
      <c r="V38" s="295">
        <f t="shared" si="22"/>
        <v>2.9665910161401885</v>
      </c>
      <c r="W38" s="295">
        <f t="shared" si="22"/>
        <v>3.1901585888561232</v>
      </c>
      <c r="X38" s="295">
        <f t="shared" si="22"/>
        <v>3.4665160527887999</v>
      </c>
      <c r="Y38" s="295">
        <f t="shared" si="22"/>
        <v>3.7668138480660009</v>
      </c>
      <c r="Z38" s="295">
        <f t="shared" si="22"/>
        <v>4.093125881012865</v>
      </c>
      <c r="AA38" s="295">
        <f t="shared" si="22"/>
        <v>4.4477057166031511</v>
      </c>
      <c r="AB38" s="295">
        <f t="shared" si="22"/>
        <v>4.8733069672000937</v>
      </c>
      <c r="AC38" s="295">
        <f t="shared" si="22"/>
        <v>5.5141908976149701</v>
      </c>
      <c r="AD38" s="295">
        <f t="shared" si="22"/>
        <v>6.2588961131574026</v>
      </c>
      <c r="AE38" s="295">
        <f t="shared" si="22"/>
        <v>7.1041756258458886</v>
      </c>
      <c r="AF38" s="295">
        <f t="shared" si="22"/>
        <v>8.0636122457010391</v>
      </c>
      <c r="AG38" s="295">
        <f t="shared" si="22"/>
        <v>9.2205063591284002</v>
      </c>
      <c r="AH38" s="295">
        <f t="shared" si="22"/>
        <v>12.012401173455446</v>
      </c>
      <c r="AI38" s="295">
        <f t="shared" si="22"/>
        <v>16.441072048807769</v>
      </c>
      <c r="AJ38" s="271">
        <f t="shared" si="22"/>
        <v>18.617960413344242</v>
      </c>
    </row>
    <row r="39" spans="2:36" x14ac:dyDescent="0.2">
      <c r="B39" s="167" t="s">
        <v>53</v>
      </c>
      <c r="C39" s="108">
        <f>AVERAGEIF(G57:AJ57,"&gt;="&amp;0)</f>
        <v>6.7879107440579414E-2</v>
      </c>
      <c r="E39" s="178"/>
      <c r="F39" s="291"/>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71"/>
    </row>
    <row r="40" spans="2:36" x14ac:dyDescent="0.2">
      <c r="B40" s="167" t="s">
        <v>45</v>
      </c>
      <c r="C40" s="6">
        <f>G38</f>
        <v>0.83534362810214724</v>
      </c>
      <c r="E40" s="275" t="s">
        <v>47</v>
      </c>
      <c r="F40" s="290"/>
      <c r="G40" s="290"/>
      <c r="H40" s="290"/>
      <c r="I40" s="290"/>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53"/>
    </row>
    <row r="41" spans="2:36" x14ac:dyDescent="0.2">
      <c r="B41" s="167" t="s">
        <v>55</v>
      </c>
      <c r="C41" s="109">
        <f>G27</f>
        <v>32929.800000000003</v>
      </c>
      <c r="E41" s="164" t="s">
        <v>3</v>
      </c>
      <c r="F41" s="288">
        <f>-C4</f>
        <v>-770000</v>
      </c>
      <c r="G41" s="288">
        <v>0</v>
      </c>
      <c r="H41" s="288">
        <v>0</v>
      </c>
      <c r="I41" s="288">
        <v>0</v>
      </c>
      <c r="J41" s="288">
        <v>0</v>
      </c>
      <c r="K41" s="288">
        <v>0</v>
      </c>
      <c r="L41" s="288">
        <v>0</v>
      </c>
      <c r="M41" s="288">
        <v>0</v>
      </c>
      <c r="N41" s="288">
        <v>0</v>
      </c>
      <c r="O41" s="288">
        <v>0</v>
      </c>
      <c r="P41" s="288">
        <v>0</v>
      </c>
      <c r="Q41" s="288">
        <v>0</v>
      </c>
      <c r="R41" s="288">
        <v>0</v>
      </c>
      <c r="S41" s="288">
        <v>0</v>
      </c>
      <c r="T41" s="288">
        <v>0</v>
      </c>
      <c r="U41" s="288">
        <v>0</v>
      </c>
      <c r="V41" s="288">
        <v>0</v>
      </c>
      <c r="W41" s="288">
        <v>0</v>
      </c>
      <c r="X41" s="288">
        <v>0</v>
      </c>
      <c r="Y41" s="288">
        <v>0</v>
      </c>
      <c r="Z41" s="288">
        <v>0</v>
      </c>
      <c r="AA41" s="288">
        <v>0</v>
      </c>
      <c r="AB41" s="288">
        <v>0</v>
      </c>
      <c r="AC41" s="288">
        <v>0</v>
      </c>
      <c r="AD41" s="288">
        <v>0</v>
      </c>
      <c r="AE41" s="288">
        <v>0</v>
      </c>
      <c r="AF41" s="288">
        <v>0</v>
      </c>
      <c r="AG41" s="288">
        <v>0</v>
      </c>
      <c r="AH41" s="288">
        <v>0</v>
      </c>
      <c r="AI41" s="288">
        <v>0</v>
      </c>
      <c r="AJ41" s="251">
        <v>0</v>
      </c>
    </row>
    <row r="42" spans="2:36" x14ac:dyDescent="0.2">
      <c r="B42" s="167" t="s">
        <v>57</v>
      </c>
      <c r="C42" s="109">
        <f>G52</f>
        <v>-8890.8634158623026</v>
      </c>
      <c r="E42" s="164" t="s">
        <v>5</v>
      </c>
      <c r="F42" s="288">
        <f>-C5</f>
        <v>-11550</v>
      </c>
      <c r="G42" s="288">
        <v>0</v>
      </c>
      <c r="H42" s="288">
        <v>0</v>
      </c>
      <c r="I42" s="288">
        <v>0</v>
      </c>
      <c r="J42" s="288">
        <v>0</v>
      </c>
      <c r="K42" s="288">
        <v>0</v>
      </c>
      <c r="L42" s="288">
        <v>0</v>
      </c>
      <c r="M42" s="288">
        <v>0</v>
      </c>
      <c r="N42" s="288">
        <v>0</v>
      </c>
      <c r="O42" s="288">
        <v>0</v>
      </c>
      <c r="P42" s="288">
        <v>0</v>
      </c>
      <c r="Q42" s="288">
        <v>0</v>
      </c>
      <c r="R42" s="288">
        <v>0</v>
      </c>
      <c r="S42" s="288">
        <v>0</v>
      </c>
      <c r="T42" s="288">
        <v>0</v>
      </c>
      <c r="U42" s="288">
        <v>0</v>
      </c>
      <c r="V42" s="288">
        <v>0</v>
      </c>
      <c r="W42" s="288">
        <v>0</v>
      </c>
      <c r="X42" s="288">
        <v>0</v>
      </c>
      <c r="Y42" s="288">
        <v>0</v>
      </c>
      <c r="Z42" s="288">
        <v>0</v>
      </c>
      <c r="AA42" s="288">
        <v>0</v>
      </c>
      <c r="AB42" s="288">
        <v>0</v>
      </c>
      <c r="AC42" s="288">
        <v>0</v>
      </c>
      <c r="AD42" s="288">
        <v>0</v>
      </c>
      <c r="AE42" s="288">
        <v>0</v>
      </c>
      <c r="AF42" s="288">
        <v>0</v>
      </c>
      <c r="AG42" s="288">
        <v>0</v>
      </c>
      <c r="AH42" s="288">
        <v>0</v>
      </c>
      <c r="AI42" s="288">
        <v>0</v>
      </c>
      <c r="AJ42" s="251">
        <v>0</v>
      </c>
    </row>
    <row r="43" spans="2:36" x14ac:dyDescent="0.2">
      <c r="B43" s="168" t="s">
        <v>58</v>
      </c>
      <c r="C43" s="110">
        <f>SUM(F52:AJ52)</f>
        <v>49900.324304339534</v>
      </c>
      <c r="E43" s="182" t="s">
        <v>51</v>
      </c>
      <c r="F43" s="102">
        <f t="shared" ref="F43:AJ43" si="23">F37*F5+F41+F42</f>
        <v>-781550</v>
      </c>
      <c r="G43" s="102">
        <f t="shared" si="23"/>
        <v>-8890.8634158623026</v>
      </c>
      <c r="H43" s="102">
        <f t="shared" si="23"/>
        <v>-7338.2900630794065</v>
      </c>
      <c r="I43" s="102">
        <f t="shared" si="23"/>
        <v>-5764.1977524472404</v>
      </c>
      <c r="J43" s="102">
        <f t="shared" si="23"/>
        <v>-4167.5515313375363</v>
      </c>
      <c r="K43" s="102">
        <f t="shared" si="23"/>
        <v>-2547.3214333553406</v>
      </c>
      <c r="L43" s="102">
        <f t="shared" si="23"/>
        <v>-3205.4019137913619</v>
      </c>
      <c r="M43" s="102">
        <f t="shared" si="23"/>
        <v>-2440.7132183612557</v>
      </c>
      <c r="N43" s="102">
        <f t="shared" si="23"/>
        <v>-456.81021710759524</v>
      </c>
      <c r="O43" s="102">
        <f t="shared" si="23"/>
        <v>1546.045296781067</v>
      </c>
      <c r="P43" s="102">
        <f t="shared" si="23"/>
        <v>3569.2508060286527</v>
      </c>
      <c r="Q43" s="102">
        <f t="shared" si="23"/>
        <v>0</v>
      </c>
      <c r="R43" s="102">
        <f t="shared" si="23"/>
        <v>0</v>
      </c>
      <c r="S43" s="102">
        <f t="shared" si="23"/>
        <v>0</v>
      </c>
      <c r="T43" s="102">
        <f t="shared" si="23"/>
        <v>0</v>
      </c>
      <c r="U43" s="102">
        <f t="shared" si="23"/>
        <v>0</v>
      </c>
      <c r="V43" s="102">
        <f t="shared" si="23"/>
        <v>0</v>
      </c>
      <c r="W43" s="102">
        <f t="shared" si="23"/>
        <v>0</v>
      </c>
      <c r="X43" s="102">
        <f t="shared" si="23"/>
        <v>0</v>
      </c>
      <c r="Y43" s="102">
        <f t="shared" si="23"/>
        <v>0</v>
      </c>
      <c r="Z43" s="102">
        <f t="shared" si="23"/>
        <v>0</v>
      </c>
      <c r="AA43" s="102">
        <f t="shared" si="23"/>
        <v>0</v>
      </c>
      <c r="AB43" s="102">
        <f t="shared" si="23"/>
        <v>0</v>
      </c>
      <c r="AC43" s="102">
        <f t="shared" si="23"/>
        <v>0</v>
      </c>
      <c r="AD43" s="102">
        <f t="shared" si="23"/>
        <v>0</v>
      </c>
      <c r="AE43" s="102">
        <f t="shared" si="23"/>
        <v>0</v>
      </c>
      <c r="AF43" s="102">
        <f t="shared" si="23"/>
        <v>0</v>
      </c>
      <c r="AG43" s="102">
        <f t="shared" si="23"/>
        <v>0</v>
      </c>
      <c r="AH43" s="102">
        <f t="shared" si="23"/>
        <v>0</v>
      </c>
      <c r="AI43" s="102">
        <f t="shared" si="23"/>
        <v>0</v>
      </c>
      <c r="AJ43" s="256">
        <f t="shared" si="23"/>
        <v>0</v>
      </c>
    </row>
    <row r="44" spans="2:36" x14ac:dyDescent="0.2">
      <c r="E44" s="183"/>
      <c r="F44" s="290"/>
      <c r="G44" s="290"/>
      <c r="H44" s="290"/>
      <c r="I44" s="290"/>
      <c r="J44" s="290"/>
      <c r="K44" s="290"/>
      <c r="L44" s="290"/>
      <c r="M44" s="290"/>
      <c r="N44" s="290"/>
      <c r="O44" s="290"/>
      <c r="P44" s="290"/>
      <c r="Q44" s="290"/>
      <c r="R44" s="290"/>
      <c r="S44" s="290"/>
      <c r="T44" s="290"/>
      <c r="U44" s="290"/>
      <c r="V44" s="290"/>
      <c r="W44" s="290"/>
      <c r="X44" s="290"/>
      <c r="Y44" s="290"/>
      <c r="Z44" s="290"/>
      <c r="AA44" s="290"/>
      <c r="AB44" s="290"/>
      <c r="AC44" s="290"/>
      <c r="AD44" s="290"/>
      <c r="AE44" s="290"/>
      <c r="AF44" s="290"/>
      <c r="AG44" s="290"/>
      <c r="AH44" s="290"/>
      <c r="AI44" s="290"/>
      <c r="AJ44" s="253"/>
    </row>
    <row r="45" spans="2:36" x14ac:dyDescent="0.2">
      <c r="B45" s="169" t="s">
        <v>60</v>
      </c>
      <c r="C45" s="18"/>
      <c r="E45" s="164" t="s">
        <v>54</v>
      </c>
      <c r="F45" s="288">
        <v>0</v>
      </c>
      <c r="G45" s="288">
        <f t="shared" ref="G45:AJ45" si="24">IF(G4=$C$31,G$27/$C$32,0)</f>
        <v>0</v>
      </c>
      <c r="H45" s="288">
        <f t="shared" si="24"/>
        <v>0</v>
      </c>
      <c r="I45" s="288">
        <f t="shared" si="24"/>
        <v>0</v>
      </c>
      <c r="J45" s="288">
        <f t="shared" si="24"/>
        <v>0</v>
      </c>
      <c r="K45" s="288">
        <f t="shared" si="24"/>
        <v>0</v>
      </c>
      <c r="L45" s="288">
        <f t="shared" si="24"/>
        <v>0</v>
      </c>
      <c r="M45" s="288">
        <f t="shared" si="24"/>
        <v>0</v>
      </c>
      <c r="N45" s="288">
        <f t="shared" si="24"/>
        <v>0</v>
      </c>
      <c r="O45" s="288">
        <f t="shared" si="24"/>
        <v>0</v>
      </c>
      <c r="P45" s="288">
        <f t="shared" si="24"/>
        <v>818399.04740686226</v>
      </c>
      <c r="Q45" s="288">
        <f t="shared" si="24"/>
        <v>0</v>
      </c>
      <c r="R45" s="288">
        <f t="shared" si="24"/>
        <v>0</v>
      </c>
      <c r="S45" s="288">
        <f t="shared" si="24"/>
        <v>0</v>
      </c>
      <c r="T45" s="288">
        <f t="shared" si="24"/>
        <v>0</v>
      </c>
      <c r="U45" s="288">
        <f t="shared" si="24"/>
        <v>0</v>
      </c>
      <c r="V45" s="288">
        <f t="shared" si="24"/>
        <v>0</v>
      </c>
      <c r="W45" s="288">
        <f t="shared" si="24"/>
        <v>0</v>
      </c>
      <c r="X45" s="288">
        <f t="shared" si="24"/>
        <v>0</v>
      </c>
      <c r="Y45" s="288">
        <f t="shared" si="24"/>
        <v>0</v>
      </c>
      <c r="Z45" s="288">
        <f t="shared" si="24"/>
        <v>0</v>
      </c>
      <c r="AA45" s="288">
        <f t="shared" si="24"/>
        <v>0</v>
      </c>
      <c r="AB45" s="288">
        <f t="shared" si="24"/>
        <v>0</v>
      </c>
      <c r="AC45" s="288">
        <f t="shared" si="24"/>
        <v>0</v>
      </c>
      <c r="AD45" s="288">
        <f t="shared" si="24"/>
        <v>0</v>
      </c>
      <c r="AE45" s="288">
        <f t="shared" si="24"/>
        <v>0</v>
      </c>
      <c r="AF45" s="288">
        <f t="shared" si="24"/>
        <v>0</v>
      </c>
      <c r="AG45" s="288">
        <f t="shared" si="24"/>
        <v>0</v>
      </c>
      <c r="AH45" s="288">
        <f t="shared" si="24"/>
        <v>0</v>
      </c>
      <c r="AI45" s="288">
        <f t="shared" si="24"/>
        <v>0</v>
      </c>
      <c r="AJ45" s="251">
        <f t="shared" si="24"/>
        <v>0</v>
      </c>
    </row>
    <row r="46" spans="2:36" x14ac:dyDescent="0.2">
      <c r="B46" s="170" t="s">
        <v>62</v>
      </c>
      <c r="C46" s="6">
        <f>C4/G9</f>
        <v>14.922480620155039</v>
      </c>
      <c r="E46" s="164" t="s">
        <v>46</v>
      </c>
      <c r="F46" s="288">
        <v>0</v>
      </c>
      <c r="G46" s="288">
        <f t="shared" ref="G46:AJ46" si="25">-$C$33*G45</f>
        <v>0</v>
      </c>
      <c r="H46" s="288">
        <f t="shared" si="25"/>
        <v>0</v>
      </c>
      <c r="I46" s="288">
        <f t="shared" si="25"/>
        <v>0</v>
      </c>
      <c r="J46" s="288">
        <f t="shared" si="25"/>
        <v>0</v>
      </c>
      <c r="K46" s="288">
        <f t="shared" si="25"/>
        <v>0</v>
      </c>
      <c r="L46" s="288">
        <f t="shared" si="25"/>
        <v>0</v>
      </c>
      <c r="M46" s="288">
        <f t="shared" si="25"/>
        <v>0</v>
      </c>
      <c r="N46" s="288">
        <f t="shared" si="25"/>
        <v>0</v>
      </c>
      <c r="O46" s="288">
        <f t="shared" si="25"/>
        <v>0</v>
      </c>
      <c r="P46" s="288">
        <f t="shared" si="25"/>
        <v>-49103.942844411737</v>
      </c>
      <c r="Q46" s="288">
        <f t="shared" si="25"/>
        <v>0</v>
      </c>
      <c r="R46" s="288">
        <f t="shared" si="25"/>
        <v>0</v>
      </c>
      <c r="S46" s="288">
        <f t="shared" si="25"/>
        <v>0</v>
      </c>
      <c r="T46" s="288">
        <f t="shared" si="25"/>
        <v>0</v>
      </c>
      <c r="U46" s="288">
        <f t="shared" si="25"/>
        <v>0</v>
      </c>
      <c r="V46" s="288">
        <f t="shared" si="25"/>
        <v>0</v>
      </c>
      <c r="W46" s="288">
        <f t="shared" si="25"/>
        <v>0</v>
      </c>
      <c r="X46" s="288">
        <f t="shared" si="25"/>
        <v>0</v>
      </c>
      <c r="Y46" s="288">
        <f t="shared" si="25"/>
        <v>0</v>
      </c>
      <c r="Z46" s="288">
        <f t="shared" si="25"/>
        <v>0</v>
      </c>
      <c r="AA46" s="288">
        <f t="shared" si="25"/>
        <v>0</v>
      </c>
      <c r="AB46" s="288">
        <f t="shared" si="25"/>
        <v>0</v>
      </c>
      <c r="AC46" s="288">
        <f t="shared" si="25"/>
        <v>0</v>
      </c>
      <c r="AD46" s="288">
        <f t="shared" si="25"/>
        <v>0</v>
      </c>
      <c r="AE46" s="288">
        <f t="shared" si="25"/>
        <v>0</v>
      </c>
      <c r="AF46" s="288">
        <f t="shared" si="25"/>
        <v>0</v>
      </c>
      <c r="AG46" s="288">
        <f t="shared" si="25"/>
        <v>0</v>
      </c>
      <c r="AH46" s="288">
        <f t="shared" si="25"/>
        <v>0</v>
      </c>
      <c r="AI46" s="288">
        <f t="shared" si="25"/>
        <v>0</v>
      </c>
      <c r="AJ46" s="251">
        <f t="shared" si="25"/>
        <v>0</v>
      </c>
    </row>
    <row r="47" spans="2:36" s="258" customFormat="1" x14ac:dyDescent="0.2">
      <c r="B47" s="170" t="s">
        <v>64</v>
      </c>
      <c r="C47" s="6">
        <f>C38</f>
        <v>1.2416233127415546</v>
      </c>
      <c r="E47" s="182" t="s">
        <v>56</v>
      </c>
      <c r="F47" s="102">
        <f>F45+F46</f>
        <v>0</v>
      </c>
      <c r="G47" s="102">
        <f t="shared" ref="G47:AJ47" si="26">SUM(G45:G46)</f>
        <v>0</v>
      </c>
      <c r="H47" s="102">
        <f t="shared" si="26"/>
        <v>0</v>
      </c>
      <c r="I47" s="102">
        <f t="shared" si="26"/>
        <v>0</v>
      </c>
      <c r="J47" s="102">
        <f t="shared" si="26"/>
        <v>0</v>
      </c>
      <c r="K47" s="102">
        <f t="shared" si="26"/>
        <v>0</v>
      </c>
      <c r="L47" s="102">
        <f t="shared" si="26"/>
        <v>0</v>
      </c>
      <c r="M47" s="102">
        <f t="shared" si="26"/>
        <v>0</v>
      </c>
      <c r="N47" s="102">
        <f t="shared" si="26"/>
        <v>0</v>
      </c>
      <c r="O47" s="102">
        <f t="shared" si="26"/>
        <v>0</v>
      </c>
      <c r="P47" s="102">
        <f t="shared" si="26"/>
        <v>769295.10456245055</v>
      </c>
      <c r="Q47" s="102">
        <f t="shared" si="26"/>
        <v>0</v>
      </c>
      <c r="R47" s="102">
        <f t="shared" si="26"/>
        <v>0</v>
      </c>
      <c r="S47" s="102">
        <f t="shared" si="26"/>
        <v>0</v>
      </c>
      <c r="T47" s="102">
        <f t="shared" si="26"/>
        <v>0</v>
      </c>
      <c r="U47" s="102">
        <f t="shared" si="26"/>
        <v>0</v>
      </c>
      <c r="V47" s="102">
        <f t="shared" si="26"/>
        <v>0</v>
      </c>
      <c r="W47" s="102">
        <f t="shared" si="26"/>
        <v>0</v>
      </c>
      <c r="X47" s="102">
        <f t="shared" si="26"/>
        <v>0</v>
      </c>
      <c r="Y47" s="102">
        <f t="shared" si="26"/>
        <v>0</v>
      </c>
      <c r="Z47" s="102">
        <f t="shared" si="26"/>
        <v>0</v>
      </c>
      <c r="AA47" s="102">
        <f t="shared" si="26"/>
        <v>0</v>
      </c>
      <c r="AB47" s="102">
        <f t="shared" si="26"/>
        <v>0</v>
      </c>
      <c r="AC47" s="102">
        <f t="shared" si="26"/>
        <v>0</v>
      </c>
      <c r="AD47" s="102">
        <f t="shared" si="26"/>
        <v>0</v>
      </c>
      <c r="AE47" s="102">
        <f t="shared" si="26"/>
        <v>0</v>
      </c>
      <c r="AF47" s="102">
        <f t="shared" si="26"/>
        <v>0</v>
      </c>
      <c r="AG47" s="102">
        <f t="shared" si="26"/>
        <v>0</v>
      </c>
      <c r="AH47" s="102">
        <f t="shared" si="26"/>
        <v>0</v>
      </c>
      <c r="AI47" s="102">
        <f t="shared" si="26"/>
        <v>0</v>
      </c>
      <c r="AJ47" s="256">
        <f t="shared" si="26"/>
        <v>0</v>
      </c>
    </row>
    <row r="48" spans="2:36" s="258" customFormat="1" x14ac:dyDescent="0.2">
      <c r="B48" s="171" t="s">
        <v>65</v>
      </c>
      <c r="C48" s="7">
        <f>(SUM(F45:AJ45)/C4)^(1/C31)-1</f>
        <v>6.1145717194674987E-3</v>
      </c>
      <c r="E48" s="164"/>
      <c r="F48" s="290"/>
      <c r="G48" s="290"/>
      <c r="H48" s="290"/>
      <c r="I48" s="290"/>
      <c r="J48" s="290"/>
      <c r="K48" s="290"/>
      <c r="L48" s="290"/>
      <c r="M48" s="290"/>
      <c r="N48" s="290"/>
      <c r="O48" s="290"/>
      <c r="P48" s="290"/>
      <c r="Q48" s="290"/>
      <c r="R48" s="290"/>
      <c r="S48" s="290"/>
      <c r="T48" s="290"/>
      <c r="U48" s="290"/>
      <c r="V48" s="290"/>
      <c r="W48" s="290"/>
      <c r="X48" s="290"/>
      <c r="Y48" s="290"/>
      <c r="Z48" s="290"/>
      <c r="AA48" s="290"/>
      <c r="AB48" s="290"/>
      <c r="AC48" s="290"/>
      <c r="AD48" s="290"/>
      <c r="AE48" s="290"/>
      <c r="AF48" s="290"/>
      <c r="AG48" s="290"/>
      <c r="AH48" s="290"/>
      <c r="AI48" s="290"/>
      <c r="AJ48" s="253"/>
    </row>
    <row r="49" spans="1:58" s="258" customFormat="1" x14ac:dyDescent="0.2">
      <c r="E49" s="164" t="s">
        <v>59</v>
      </c>
      <c r="F49" s="288">
        <f>C24</f>
        <v>616000</v>
      </c>
      <c r="G49" s="288">
        <v>0</v>
      </c>
      <c r="H49" s="288">
        <v>0</v>
      </c>
      <c r="I49" s="288">
        <v>0</v>
      </c>
      <c r="J49" s="288">
        <v>0</v>
      </c>
      <c r="K49" s="288">
        <v>0</v>
      </c>
      <c r="L49" s="288">
        <v>0</v>
      </c>
      <c r="M49" s="288">
        <v>0</v>
      </c>
      <c r="N49" s="288">
        <v>0</v>
      </c>
      <c r="O49" s="288">
        <v>0</v>
      </c>
      <c r="P49" s="288">
        <v>0</v>
      </c>
      <c r="Q49" s="288">
        <v>0</v>
      </c>
      <c r="R49" s="288">
        <v>0</v>
      </c>
      <c r="S49" s="288">
        <v>0</v>
      </c>
      <c r="T49" s="288">
        <v>0</v>
      </c>
      <c r="U49" s="288">
        <v>0</v>
      </c>
      <c r="V49" s="288">
        <v>0</v>
      </c>
      <c r="W49" s="288">
        <v>0</v>
      </c>
      <c r="X49" s="288">
        <v>0</v>
      </c>
      <c r="Y49" s="288">
        <v>0</v>
      </c>
      <c r="Z49" s="288">
        <v>0</v>
      </c>
      <c r="AA49" s="288">
        <v>0</v>
      </c>
      <c r="AB49" s="288">
        <v>0</v>
      </c>
      <c r="AC49" s="288">
        <v>0</v>
      </c>
      <c r="AD49" s="288">
        <v>0</v>
      </c>
      <c r="AE49" s="288">
        <v>0</v>
      </c>
      <c r="AF49" s="288">
        <v>0</v>
      </c>
      <c r="AG49" s="288">
        <v>0</v>
      </c>
      <c r="AH49" s="288">
        <v>0</v>
      </c>
      <c r="AI49" s="288">
        <v>0</v>
      </c>
      <c r="AJ49" s="251">
        <v>0</v>
      </c>
    </row>
    <row r="50" spans="1:58" s="258" customFormat="1" x14ac:dyDescent="0.2">
      <c r="B50" s="279"/>
      <c r="C50" s="279"/>
      <c r="E50" s="164" t="s">
        <v>34</v>
      </c>
      <c r="F50" s="288">
        <f>-F49*C25</f>
        <v>-6160</v>
      </c>
      <c r="G50" s="288">
        <v>0</v>
      </c>
      <c r="H50" s="288">
        <v>0</v>
      </c>
      <c r="I50" s="288">
        <v>0</v>
      </c>
      <c r="J50" s="288">
        <v>0</v>
      </c>
      <c r="K50" s="288">
        <v>0</v>
      </c>
      <c r="L50" s="288">
        <v>0</v>
      </c>
      <c r="M50" s="288">
        <v>0</v>
      </c>
      <c r="N50" s="288">
        <v>0</v>
      </c>
      <c r="O50" s="288">
        <v>0</v>
      </c>
      <c r="P50" s="288">
        <v>0</v>
      </c>
      <c r="Q50" s="288">
        <v>0</v>
      </c>
      <c r="R50" s="288">
        <v>0</v>
      </c>
      <c r="S50" s="288">
        <v>0</v>
      </c>
      <c r="T50" s="288">
        <v>0</v>
      </c>
      <c r="U50" s="288">
        <v>0</v>
      </c>
      <c r="V50" s="288">
        <v>0</v>
      </c>
      <c r="W50" s="288">
        <v>0</v>
      </c>
      <c r="X50" s="288">
        <v>0</v>
      </c>
      <c r="Y50" s="288">
        <v>0</v>
      </c>
      <c r="Z50" s="288">
        <v>0</v>
      </c>
      <c r="AA50" s="288">
        <v>0</v>
      </c>
      <c r="AB50" s="288">
        <v>0</v>
      </c>
      <c r="AC50" s="288">
        <v>0</v>
      </c>
      <c r="AD50" s="288">
        <v>0</v>
      </c>
      <c r="AE50" s="288">
        <v>0</v>
      </c>
      <c r="AF50" s="288">
        <v>0</v>
      </c>
      <c r="AG50" s="288">
        <v>0</v>
      </c>
      <c r="AH50" s="288">
        <v>0</v>
      </c>
      <c r="AI50" s="288">
        <v>0</v>
      </c>
      <c r="AJ50" s="251">
        <v>0</v>
      </c>
    </row>
    <row r="51" spans="1:58" s="258" customFormat="1" x14ac:dyDescent="0.2">
      <c r="B51" s="279"/>
      <c r="C51" s="279"/>
      <c r="E51" s="164" t="s">
        <v>61</v>
      </c>
      <c r="F51" s="288">
        <f>IF(F4=$C$31,-LOOKUP(F$2,'Loan-Repayment'!$B$17:$B$379,'Loan-Repayment'!$H$17:$H$379),0)</f>
        <v>0</v>
      </c>
      <c r="G51" s="288">
        <f>IF(G4=$C$31,-LOOKUP(G$2,'Loan-Repayment'!$B$17:$B$379,'Loan-Repayment'!$H$17:$H$379),0)</f>
        <v>0</v>
      </c>
      <c r="H51" s="288">
        <f>IF(H4=$C$31,-LOOKUP(H$2,'Loan-Repayment'!$B$17:$B$379,'Loan-Repayment'!$H$17:$H$379),0)</f>
        <v>0</v>
      </c>
      <c r="I51" s="288">
        <f>IF(I4=$C$31,-LOOKUP(I$2,'Loan-Repayment'!$B$17:$B$379,'Loan-Repayment'!$H$17:$H$379),0)</f>
        <v>0</v>
      </c>
      <c r="J51" s="288">
        <f>IF(J4=$C$31,-LOOKUP(J$2,'Loan-Repayment'!$B$17:$B$379,'Loan-Repayment'!$H$17:$H$379),0)</f>
        <v>0</v>
      </c>
      <c r="K51" s="288">
        <f>IF(K4=$C$31,-LOOKUP(K$2,'Loan-Repayment'!$B$17:$B$379,'Loan-Repayment'!$H$17:$H$379),0)</f>
        <v>0</v>
      </c>
      <c r="L51" s="288">
        <f>IF(L4=$C$31,-LOOKUP(L$2,'Loan-Repayment'!$B$17:$B$379,'Loan-Repayment'!$H$17:$H$379),0)</f>
        <v>0</v>
      </c>
      <c r="M51" s="288">
        <f>IF(M4=$C$31,-LOOKUP(M$2,'Loan-Repayment'!$B$17:$B$379,'Loan-Repayment'!$H$17:$H$379),0)</f>
        <v>0</v>
      </c>
      <c r="N51" s="288">
        <f>IF(N4=$C$31,-LOOKUP(N$2,'Loan-Repayment'!$B$17:$B$379,'Loan-Repayment'!$H$17:$H$379),0)</f>
        <v>0</v>
      </c>
      <c r="O51" s="288">
        <f>IF(O4=$C$31,-LOOKUP(O$2,'Loan-Repayment'!$B$17:$B$379,'Loan-Repayment'!$H$17:$H$379),0)</f>
        <v>0</v>
      </c>
      <c r="P51" s="288">
        <f>IF(P4=$C$31,-LOOKUP(P$2,'Loan-Repayment'!$B$17:$B$379,'Loan-Repayment'!$H$17:$H$379),0)</f>
        <v>-517988.9268155786</v>
      </c>
      <c r="Q51" s="288">
        <f>IF(Q4=$C$31,-LOOKUP(Q$2,'Loan-Repayment'!$B$17:$B$379,'Loan-Repayment'!$H$17:$H$379),0)</f>
        <v>0</v>
      </c>
      <c r="R51" s="288">
        <f>IF(R4=$C$31,-LOOKUP(R$2,'Loan-Repayment'!$B$17:$B$379,'Loan-Repayment'!$H$17:$H$379),0)</f>
        <v>0</v>
      </c>
      <c r="S51" s="288">
        <f>IF(S4=$C$31,-LOOKUP(S$2,'Loan-Repayment'!$B$17:$B$379,'Loan-Repayment'!$H$17:$H$379),0)</f>
        <v>0</v>
      </c>
      <c r="T51" s="288">
        <f>IF(T4=$C$31,-LOOKUP(T$2,'Loan-Repayment'!$B$17:$B$379,'Loan-Repayment'!$H$17:$H$379),0)</f>
        <v>0</v>
      </c>
      <c r="U51" s="288">
        <f>IF(U4=$C$31,-LOOKUP(U$2,'Loan-Repayment'!$B$17:$B$379,'Loan-Repayment'!$H$17:$H$379),0)</f>
        <v>0</v>
      </c>
      <c r="V51" s="288">
        <f>IF(V4=$C$31,-LOOKUP(V$2,'Loan-Repayment'!$B$17:$B$379,'Loan-Repayment'!$H$17:$H$379),0)</f>
        <v>0</v>
      </c>
      <c r="W51" s="288">
        <f>IF(W4=$C$31,-LOOKUP(W$2,'Loan-Repayment'!$B$17:$B$379,'Loan-Repayment'!$H$17:$H$379),0)</f>
        <v>0</v>
      </c>
      <c r="X51" s="288">
        <f>IF(X4=$C$31,-LOOKUP(X$2,'Loan-Repayment'!$B$17:$B$379,'Loan-Repayment'!$H$17:$H$379),0)</f>
        <v>0</v>
      </c>
      <c r="Y51" s="288">
        <f>IF(Y4=$C$31,-LOOKUP(Y$2,'Loan-Repayment'!$B$17:$B$379,'Loan-Repayment'!$H$17:$H$379),0)</f>
        <v>0</v>
      </c>
      <c r="Z51" s="288">
        <f>IF(Z4=$C$31,-LOOKUP(Z$2,'Loan-Repayment'!$B$17:$B$379,'Loan-Repayment'!$H$17:$H$379),0)</f>
        <v>0</v>
      </c>
      <c r="AA51" s="288">
        <f>IF(AA4=$C$31,-LOOKUP(AA$2,'Loan-Repayment'!$B$17:$B$379,'Loan-Repayment'!$H$17:$H$379),0)</f>
        <v>0</v>
      </c>
      <c r="AB51" s="288">
        <f>IF(AB4=$C$31,-LOOKUP(AB$2,'Loan-Repayment'!$B$17:$B$379,'Loan-Repayment'!$H$17:$H$379),0)</f>
        <v>0</v>
      </c>
      <c r="AC51" s="288">
        <f>IF(AC4=$C$31,-LOOKUP(AC$2,'Loan-Repayment'!$B$17:$B$379,'Loan-Repayment'!$H$17:$H$379),0)</f>
        <v>0</v>
      </c>
      <c r="AD51" s="288">
        <f>IF(AD4=$C$31,-LOOKUP(AD$2,'Loan-Repayment'!$B$17:$B$379,'Loan-Repayment'!$H$17:$H$379),0)</f>
        <v>0</v>
      </c>
      <c r="AE51" s="288">
        <f>IF(AE4=$C$31,-LOOKUP(AE$2,'Loan-Repayment'!$B$17:$B$379,'Loan-Repayment'!$H$17:$H$379),0)</f>
        <v>0</v>
      </c>
      <c r="AF51" s="288">
        <f>IF(AF4=$C$31,-LOOKUP(AF$2,'Loan-Repayment'!$B$17:$B$379,'Loan-Repayment'!$H$17:$H$379),0)</f>
        <v>0</v>
      </c>
      <c r="AG51" s="288">
        <f>IF(AG4=$C$31,-LOOKUP(AG$2,'Loan-Repayment'!$B$17:$B$379,'Loan-Repayment'!$H$17:$H$379),0)</f>
        <v>0</v>
      </c>
      <c r="AH51" s="288">
        <f>IF(AH4=$C$31,-LOOKUP(AH$2,'Loan-Repayment'!$B$17:$B$379,'Loan-Repayment'!$H$17:$H$379),0)</f>
        <v>0</v>
      </c>
      <c r="AI51" s="288">
        <f>IF(AI4=$C$31,-LOOKUP(AI$2,'Loan-Repayment'!$B$17:$B$379,'Loan-Repayment'!$H$17:$H$379),0)</f>
        <v>0</v>
      </c>
      <c r="AJ51" s="251">
        <f>IF(AJ4=$C$31,-LOOKUP(AJ$2,'Loan-Repayment'!$B$17:$B$379,'Loan-Repayment'!$H$17:$H$379),0)</f>
        <v>0</v>
      </c>
    </row>
    <row r="52" spans="1:58" s="258" customFormat="1" x14ac:dyDescent="0.2">
      <c r="B52" s="279"/>
      <c r="C52" s="279"/>
      <c r="E52" s="182" t="s">
        <v>63</v>
      </c>
      <c r="F52" s="102">
        <f t="shared" ref="F52:AJ52" si="27">SUM(F43,F47,F49:F51)</f>
        <v>-171710</v>
      </c>
      <c r="G52" s="103">
        <f t="shared" si="27"/>
        <v>-8890.8634158623026</v>
      </c>
      <c r="H52" s="103">
        <f t="shared" si="27"/>
        <v>-7338.2900630794065</v>
      </c>
      <c r="I52" s="103">
        <f t="shared" si="27"/>
        <v>-5764.1977524472404</v>
      </c>
      <c r="J52" s="103">
        <f t="shared" si="27"/>
        <v>-4167.5515313375363</v>
      </c>
      <c r="K52" s="103">
        <f t="shared" si="27"/>
        <v>-2547.3214333553406</v>
      </c>
      <c r="L52" s="103">
        <f t="shared" si="27"/>
        <v>-3205.4019137913619</v>
      </c>
      <c r="M52" s="103">
        <f t="shared" si="27"/>
        <v>-2440.7132183612557</v>
      </c>
      <c r="N52" s="103">
        <f t="shared" si="27"/>
        <v>-456.81021710759524</v>
      </c>
      <c r="O52" s="103">
        <f t="shared" si="27"/>
        <v>1546.045296781067</v>
      </c>
      <c r="P52" s="103">
        <f t="shared" si="27"/>
        <v>254875.42855290056</v>
      </c>
      <c r="Q52" s="103">
        <f t="shared" si="27"/>
        <v>0</v>
      </c>
      <c r="R52" s="103">
        <f t="shared" si="27"/>
        <v>0</v>
      </c>
      <c r="S52" s="103">
        <f t="shared" si="27"/>
        <v>0</v>
      </c>
      <c r="T52" s="103">
        <f t="shared" si="27"/>
        <v>0</v>
      </c>
      <c r="U52" s="103">
        <f t="shared" si="27"/>
        <v>0</v>
      </c>
      <c r="V52" s="103">
        <f t="shared" si="27"/>
        <v>0</v>
      </c>
      <c r="W52" s="103">
        <f t="shared" si="27"/>
        <v>0</v>
      </c>
      <c r="X52" s="103">
        <f t="shared" si="27"/>
        <v>0</v>
      </c>
      <c r="Y52" s="103">
        <f t="shared" si="27"/>
        <v>0</v>
      </c>
      <c r="Z52" s="103">
        <f t="shared" si="27"/>
        <v>0</v>
      </c>
      <c r="AA52" s="103">
        <f t="shared" si="27"/>
        <v>0</v>
      </c>
      <c r="AB52" s="103">
        <f t="shared" si="27"/>
        <v>0</v>
      </c>
      <c r="AC52" s="103">
        <f t="shared" si="27"/>
        <v>0</v>
      </c>
      <c r="AD52" s="103">
        <f t="shared" si="27"/>
        <v>0</v>
      </c>
      <c r="AE52" s="103">
        <f t="shared" si="27"/>
        <v>0</v>
      </c>
      <c r="AF52" s="103">
        <f t="shared" si="27"/>
        <v>0</v>
      </c>
      <c r="AG52" s="103">
        <f t="shared" si="27"/>
        <v>0</v>
      </c>
      <c r="AH52" s="103">
        <f t="shared" si="27"/>
        <v>0</v>
      </c>
      <c r="AI52" s="103">
        <f t="shared" si="27"/>
        <v>0</v>
      </c>
      <c r="AJ52" s="272">
        <f t="shared" si="27"/>
        <v>0</v>
      </c>
    </row>
    <row r="53" spans="1:58" s="258" customFormat="1" x14ac:dyDescent="0.2">
      <c r="B53" s="279"/>
      <c r="C53" s="279"/>
      <c r="E53" s="183"/>
      <c r="F53" s="290"/>
      <c r="G53" s="290"/>
      <c r="H53" s="290"/>
      <c r="I53" s="290"/>
      <c r="J53" s="290"/>
      <c r="K53" s="290"/>
      <c r="L53" s="290"/>
      <c r="M53" s="290"/>
      <c r="N53" s="290"/>
      <c r="O53" s="290"/>
      <c r="P53" s="290"/>
      <c r="Q53" s="290"/>
      <c r="R53" s="290"/>
      <c r="S53" s="290"/>
      <c r="T53" s="290"/>
      <c r="U53" s="290"/>
      <c r="V53" s="290"/>
      <c r="W53" s="290"/>
      <c r="X53" s="290"/>
      <c r="Y53" s="290"/>
      <c r="Z53" s="290"/>
      <c r="AA53" s="290"/>
      <c r="AB53" s="290"/>
      <c r="AC53" s="290"/>
      <c r="AD53" s="290"/>
      <c r="AE53" s="290"/>
      <c r="AF53" s="290"/>
      <c r="AG53" s="290"/>
      <c r="AH53" s="290"/>
      <c r="AI53" s="290"/>
      <c r="AJ53" s="253"/>
    </row>
    <row r="54" spans="1:58" s="258" customFormat="1" x14ac:dyDescent="0.2">
      <c r="B54" s="279"/>
      <c r="C54" s="279"/>
      <c r="E54" s="183" t="s">
        <v>66</v>
      </c>
      <c r="F54" s="290">
        <f t="shared" ref="F54:AJ54" si="28">SUM(F41,F42,F50)</f>
        <v>-787710</v>
      </c>
      <c r="G54" s="290">
        <f t="shared" si="28"/>
        <v>0</v>
      </c>
      <c r="H54" s="290">
        <f t="shared" si="28"/>
        <v>0</v>
      </c>
      <c r="I54" s="290">
        <f t="shared" si="28"/>
        <v>0</v>
      </c>
      <c r="J54" s="290">
        <f t="shared" si="28"/>
        <v>0</v>
      </c>
      <c r="K54" s="290">
        <f t="shared" si="28"/>
        <v>0</v>
      </c>
      <c r="L54" s="290">
        <f t="shared" si="28"/>
        <v>0</v>
      </c>
      <c r="M54" s="290">
        <f t="shared" si="28"/>
        <v>0</v>
      </c>
      <c r="N54" s="290">
        <f t="shared" si="28"/>
        <v>0</v>
      </c>
      <c r="O54" s="290">
        <f t="shared" si="28"/>
        <v>0</v>
      </c>
      <c r="P54" s="290">
        <f t="shared" si="28"/>
        <v>0</v>
      </c>
      <c r="Q54" s="290">
        <f t="shared" si="28"/>
        <v>0</v>
      </c>
      <c r="R54" s="290">
        <f t="shared" si="28"/>
        <v>0</v>
      </c>
      <c r="S54" s="290">
        <f t="shared" si="28"/>
        <v>0</v>
      </c>
      <c r="T54" s="290">
        <f t="shared" si="28"/>
        <v>0</v>
      </c>
      <c r="U54" s="290">
        <f t="shared" si="28"/>
        <v>0</v>
      </c>
      <c r="V54" s="290">
        <f t="shared" si="28"/>
        <v>0</v>
      </c>
      <c r="W54" s="290">
        <f t="shared" si="28"/>
        <v>0</v>
      </c>
      <c r="X54" s="290">
        <f t="shared" si="28"/>
        <v>0</v>
      </c>
      <c r="Y54" s="290">
        <f t="shared" si="28"/>
        <v>0</v>
      </c>
      <c r="Z54" s="290">
        <f t="shared" si="28"/>
        <v>0</v>
      </c>
      <c r="AA54" s="290">
        <f t="shared" si="28"/>
        <v>0</v>
      </c>
      <c r="AB54" s="290">
        <f t="shared" si="28"/>
        <v>0</v>
      </c>
      <c r="AC54" s="290">
        <f t="shared" si="28"/>
        <v>0</v>
      </c>
      <c r="AD54" s="290">
        <f t="shared" si="28"/>
        <v>0</v>
      </c>
      <c r="AE54" s="290">
        <f t="shared" si="28"/>
        <v>0</v>
      </c>
      <c r="AF54" s="290">
        <f t="shared" si="28"/>
        <v>0</v>
      </c>
      <c r="AG54" s="290">
        <f t="shared" si="28"/>
        <v>0</v>
      </c>
      <c r="AH54" s="290">
        <f t="shared" si="28"/>
        <v>0</v>
      </c>
      <c r="AI54" s="290">
        <f t="shared" si="28"/>
        <v>0</v>
      </c>
      <c r="AJ54" s="253">
        <f t="shared" si="28"/>
        <v>0</v>
      </c>
    </row>
    <row r="55" spans="1:58" s="258" customFormat="1" x14ac:dyDescent="0.2">
      <c r="B55" s="279"/>
      <c r="C55" s="279"/>
      <c r="E55" s="184" t="s">
        <v>67</v>
      </c>
      <c r="F55" s="273">
        <f>F43+F50+F49</f>
        <v>-171710</v>
      </c>
      <c r="G55" s="273">
        <f t="shared" ref="G55:AJ55" si="29">IF(G43&gt;0,0,G43)</f>
        <v>-8890.8634158623026</v>
      </c>
      <c r="H55" s="273">
        <f t="shared" si="29"/>
        <v>-7338.2900630794065</v>
      </c>
      <c r="I55" s="273">
        <f t="shared" si="29"/>
        <v>-5764.1977524472404</v>
      </c>
      <c r="J55" s="273">
        <f t="shared" si="29"/>
        <v>-4167.5515313375363</v>
      </c>
      <c r="K55" s="273">
        <f t="shared" si="29"/>
        <v>-2547.3214333553406</v>
      </c>
      <c r="L55" s="273">
        <f t="shared" si="29"/>
        <v>-3205.4019137913619</v>
      </c>
      <c r="M55" s="273">
        <f t="shared" si="29"/>
        <v>-2440.7132183612557</v>
      </c>
      <c r="N55" s="273">
        <f t="shared" si="29"/>
        <v>-456.81021710759524</v>
      </c>
      <c r="O55" s="273">
        <f t="shared" si="29"/>
        <v>0</v>
      </c>
      <c r="P55" s="273">
        <f t="shared" si="29"/>
        <v>0</v>
      </c>
      <c r="Q55" s="273">
        <f t="shared" si="29"/>
        <v>0</v>
      </c>
      <c r="R55" s="273">
        <f t="shared" si="29"/>
        <v>0</v>
      </c>
      <c r="S55" s="273">
        <f t="shared" si="29"/>
        <v>0</v>
      </c>
      <c r="T55" s="273">
        <f t="shared" si="29"/>
        <v>0</v>
      </c>
      <c r="U55" s="273">
        <f t="shared" si="29"/>
        <v>0</v>
      </c>
      <c r="V55" s="273">
        <f t="shared" si="29"/>
        <v>0</v>
      </c>
      <c r="W55" s="273">
        <f t="shared" si="29"/>
        <v>0</v>
      </c>
      <c r="X55" s="273">
        <f t="shared" si="29"/>
        <v>0</v>
      </c>
      <c r="Y55" s="273">
        <f t="shared" si="29"/>
        <v>0</v>
      </c>
      <c r="Z55" s="273">
        <f t="shared" si="29"/>
        <v>0</v>
      </c>
      <c r="AA55" s="273">
        <f t="shared" si="29"/>
        <v>0</v>
      </c>
      <c r="AB55" s="273">
        <f t="shared" si="29"/>
        <v>0</v>
      </c>
      <c r="AC55" s="273">
        <f t="shared" si="29"/>
        <v>0</v>
      </c>
      <c r="AD55" s="273">
        <f t="shared" si="29"/>
        <v>0</v>
      </c>
      <c r="AE55" s="273">
        <f t="shared" si="29"/>
        <v>0</v>
      </c>
      <c r="AF55" s="273">
        <f t="shared" si="29"/>
        <v>0</v>
      </c>
      <c r="AG55" s="273">
        <f t="shared" si="29"/>
        <v>0</v>
      </c>
      <c r="AH55" s="273">
        <f t="shared" si="29"/>
        <v>0</v>
      </c>
      <c r="AI55" s="273">
        <f t="shared" si="29"/>
        <v>0</v>
      </c>
      <c r="AJ55" s="274">
        <f t="shared" si="29"/>
        <v>0</v>
      </c>
    </row>
    <row r="56" spans="1:58" s="258" customFormat="1" x14ac:dyDescent="0.2">
      <c r="B56" s="279"/>
      <c r="C56" s="279"/>
      <c r="E56" s="159"/>
      <c r="F56" s="98"/>
      <c r="G56" s="98"/>
      <c r="H56" s="98"/>
      <c r="I56" s="98"/>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row>
    <row r="57" spans="1:58" s="258" customFormat="1" x14ac:dyDescent="0.2">
      <c r="B57" s="279"/>
      <c r="C57" s="279"/>
      <c r="E57" s="182" t="s">
        <v>68</v>
      </c>
      <c r="F57" s="104"/>
      <c r="G57" s="104">
        <f t="shared" ref="G57:AJ57" si="30">-G52/$F$55*G5</f>
        <v>-5.1778367106530214E-2</v>
      </c>
      <c r="H57" s="104">
        <f t="shared" si="30"/>
        <v>-4.2736532893130313E-2</v>
      </c>
      <c r="I57" s="104">
        <f t="shared" si="30"/>
        <v>-3.3569377161768332E-2</v>
      </c>
      <c r="J57" s="104">
        <f t="shared" si="30"/>
        <v>-2.4270872583644146E-2</v>
      </c>
      <c r="K57" s="104">
        <f t="shared" si="30"/>
        <v>-1.4835020868646791E-2</v>
      </c>
      <c r="L57" s="104">
        <f t="shared" si="30"/>
        <v>-1.866753196547296E-2</v>
      </c>
      <c r="M57" s="104">
        <f t="shared" si="30"/>
        <v>-1.4214158862973943E-2</v>
      </c>
      <c r="N57" s="104">
        <f t="shared" si="30"/>
        <v>-2.6603588440253637E-3</v>
      </c>
      <c r="O57" s="104">
        <f t="shared" si="30"/>
        <v>9.0038162994646037E-3</v>
      </c>
      <c r="P57" s="104">
        <f t="shared" si="30"/>
        <v>1.4843365473932826</v>
      </c>
      <c r="Q57" s="104">
        <f t="shared" si="30"/>
        <v>0</v>
      </c>
      <c r="R57" s="104">
        <f t="shared" si="30"/>
        <v>0</v>
      </c>
      <c r="S57" s="104">
        <f t="shared" si="30"/>
        <v>0</v>
      </c>
      <c r="T57" s="104">
        <f t="shared" si="30"/>
        <v>0</v>
      </c>
      <c r="U57" s="104">
        <f t="shared" si="30"/>
        <v>0</v>
      </c>
      <c r="V57" s="104">
        <f t="shared" si="30"/>
        <v>0</v>
      </c>
      <c r="W57" s="104">
        <f t="shared" si="30"/>
        <v>0</v>
      </c>
      <c r="X57" s="104">
        <f t="shared" si="30"/>
        <v>0</v>
      </c>
      <c r="Y57" s="104">
        <f t="shared" si="30"/>
        <v>0</v>
      </c>
      <c r="Z57" s="104">
        <f t="shared" si="30"/>
        <v>0</v>
      </c>
      <c r="AA57" s="104">
        <f t="shared" si="30"/>
        <v>0</v>
      </c>
      <c r="AB57" s="104">
        <f t="shared" si="30"/>
        <v>0</v>
      </c>
      <c r="AC57" s="104">
        <f t="shared" si="30"/>
        <v>0</v>
      </c>
      <c r="AD57" s="104">
        <f t="shared" si="30"/>
        <v>0</v>
      </c>
      <c r="AE57" s="104">
        <f t="shared" si="30"/>
        <v>0</v>
      </c>
      <c r="AF57" s="104">
        <f t="shared" si="30"/>
        <v>0</v>
      </c>
      <c r="AG57" s="104">
        <f t="shared" si="30"/>
        <v>0</v>
      </c>
      <c r="AH57" s="104">
        <f t="shared" si="30"/>
        <v>0</v>
      </c>
      <c r="AI57" s="104">
        <f t="shared" si="30"/>
        <v>0</v>
      </c>
      <c r="AJ57" s="264">
        <f t="shared" si="30"/>
        <v>0</v>
      </c>
    </row>
    <row r="58" spans="1:58" x14ac:dyDescent="0.2">
      <c r="A58" s="258"/>
      <c r="B58" s="98"/>
      <c r="D58" s="258"/>
      <c r="AM58" s="1"/>
      <c r="AN58" s="1"/>
      <c r="AO58" s="1"/>
      <c r="AP58" s="1"/>
      <c r="AQ58" s="1"/>
      <c r="AR58" s="1"/>
      <c r="AS58" s="1"/>
      <c r="AT58" s="1"/>
      <c r="AU58" s="1"/>
      <c r="AV58" s="1"/>
      <c r="AW58" s="1"/>
      <c r="AX58" s="1"/>
      <c r="AY58" s="1"/>
      <c r="AZ58" s="1"/>
      <c r="BA58" s="1"/>
      <c r="BB58" s="1"/>
      <c r="BC58" s="1"/>
      <c r="BD58" s="1"/>
      <c r="BE58" s="1"/>
      <c r="BF58" s="1"/>
    </row>
    <row r="59" spans="1:58" x14ac:dyDescent="0.2">
      <c r="A59" s="145"/>
      <c r="B59" s="146" t="s">
        <v>69</v>
      </c>
      <c r="C59" s="145"/>
      <c r="D59" s="145"/>
      <c r="E59" s="185"/>
      <c r="F59" s="145"/>
      <c r="G59" s="145"/>
      <c r="H59" s="145"/>
      <c r="I59" s="145"/>
      <c r="J59" s="145"/>
      <c r="K59" s="145"/>
      <c r="L59" s="145"/>
      <c r="M59" s="145"/>
      <c r="N59" s="145"/>
      <c r="O59" s="145"/>
      <c r="P59" s="145"/>
      <c r="Q59" s="145"/>
      <c r="R59" s="145"/>
      <c r="S59" s="145"/>
      <c r="T59" s="145"/>
      <c r="U59" s="145"/>
      <c r="V59" s="145"/>
      <c r="W59" s="145"/>
      <c r="X59" s="145"/>
      <c r="Y59" s="145"/>
      <c r="Z59" s="145"/>
      <c r="AA59" s="145"/>
      <c r="AB59" s="145"/>
      <c r="AC59" s="145"/>
      <c r="AD59" s="145"/>
      <c r="AE59" s="145"/>
      <c r="AF59" s="145"/>
      <c r="AG59" s="145"/>
      <c r="AH59" s="145"/>
      <c r="AI59" s="145"/>
      <c r="AJ59" s="145"/>
      <c r="AM59" s="1"/>
      <c r="AN59" s="1"/>
      <c r="AO59" s="1"/>
      <c r="AP59" s="1"/>
      <c r="AQ59" s="1"/>
      <c r="AR59" s="1"/>
      <c r="AS59" s="1"/>
      <c r="AT59" s="1"/>
      <c r="AU59" s="1"/>
      <c r="AV59" s="1"/>
      <c r="AW59" s="1"/>
      <c r="AX59" s="1"/>
      <c r="AY59" s="1"/>
      <c r="AZ59" s="1"/>
      <c r="BA59" s="1"/>
      <c r="BB59" s="1"/>
      <c r="BC59" s="1"/>
      <c r="BD59" s="1"/>
      <c r="BE59" s="1"/>
      <c r="BF59" s="1"/>
    </row>
    <row r="60" spans="1:58" s="1" customFormat="1" x14ac:dyDescent="0.2">
      <c r="E60" s="159"/>
      <c r="F60" s="9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row>
    <row r="61" spans="1:58" s="1" customFormat="1" x14ac:dyDescent="0.2">
      <c r="B61" s="165" t="s">
        <v>48</v>
      </c>
      <c r="C61" s="2"/>
      <c r="E61" s="186"/>
      <c r="F61" s="30"/>
      <c r="G61" s="30" t="s">
        <v>3</v>
      </c>
      <c r="H61" s="30"/>
      <c r="I61" s="30"/>
      <c r="J61" s="30"/>
      <c r="K61" s="31"/>
      <c r="M61" s="29"/>
      <c r="N61" s="137" t="s">
        <v>32</v>
      </c>
      <c r="O61" s="137"/>
      <c r="P61" s="137"/>
      <c r="Q61" s="137"/>
      <c r="R61" s="64"/>
      <c r="T61" s="30"/>
      <c r="U61" s="30" t="s">
        <v>37</v>
      </c>
      <c r="V61" s="30"/>
      <c r="W61" s="30"/>
      <c r="X61" s="30"/>
      <c r="Y61" s="30"/>
      <c r="Z61" s="30"/>
      <c r="AA61" s="31"/>
      <c r="AC61" s="29"/>
      <c r="AD61" s="137" t="s">
        <v>70</v>
      </c>
      <c r="AE61" s="137"/>
      <c r="AF61" s="137"/>
      <c r="AG61" s="137"/>
      <c r="AH61" s="64"/>
    </row>
    <row r="62" spans="1:58" s="1" customFormat="1" x14ac:dyDescent="0.2">
      <c r="B62" s="166" t="s">
        <v>49</v>
      </c>
      <c r="C62" s="4">
        <f t="shared" ref="C62:C69" si="31">C36</f>
        <v>4.1804471188635416E-2</v>
      </c>
      <c r="E62" s="187"/>
      <c r="F62" s="250"/>
      <c r="G62" s="132">
        <f>H62*(1-10%)</f>
        <v>405000</v>
      </c>
      <c r="H62" s="132">
        <f>I62*(1-10%)</f>
        <v>450000</v>
      </c>
      <c r="I62" s="73">
        <v>500000</v>
      </c>
      <c r="J62" s="135">
        <f>I62*(1+10%)</f>
        <v>550000</v>
      </c>
      <c r="K62" s="133">
        <f>J62*(1+10%)</f>
        <v>605000</v>
      </c>
      <c r="M62" s="250"/>
      <c r="N62" s="138">
        <f>O62*(1-10%)</f>
        <v>324000</v>
      </c>
      <c r="O62" s="132">
        <f>P62*(1-10%)</f>
        <v>360000</v>
      </c>
      <c r="P62" s="73">
        <v>400000</v>
      </c>
      <c r="Q62" s="135">
        <f>P62*(1+10%)</f>
        <v>440000.00000000006</v>
      </c>
      <c r="R62" s="133">
        <f>Q62*(1+10%)</f>
        <v>484000.00000000012</v>
      </c>
      <c r="S62" s="28"/>
      <c r="T62" s="250"/>
      <c r="U62" s="140">
        <f>$X$62*(1-1%)</f>
        <v>6.4350000000000004E-2</v>
      </c>
      <c r="V62" s="141">
        <f>$X$62*(1-0.5%)</f>
        <v>6.4674999999999996E-2</v>
      </c>
      <c r="W62" s="141">
        <f>$X$62*(1-0.25%)</f>
        <v>6.4837500000000006E-2</v>
      </c>
      <c r="X62" s="142">
        <v>6.5000000000000002E-2</v>
      </c>
      <c r="Y62" s="143">
        <f>$X$62*(1+0.25%)</f>
        <v>6.5162499999999998E-2</v>
      </c>
      <c r="Z62" s="143">
        <f>$X$62*(1+0.5%)</f>
        <v>6.5324999999999994E-2</v>
      </c>
      <c r="AA62" s="144">
        <f>$X$62*(1+1%)</f>
        <v>6.565E-2</v>
      </c>
      <c r="AC62" s="250"/>
      <c r="AD62" s="74">
        <f>AE62-5</f>
        <v>20</v>
      </c>
      <c r="AE62" s="136">
        <f>AF62-5</f>
        <v>25</v>
      </c>
      <c r="AF62" s="75">
        <v>30</v>
      </c>
      <c r="AG62" s="136">
        <f>AF62+5</f>
        <v>35</v>
      </c>
      <c r="AH62" s="76">
        <f>AG62+5</f>
        <v>40</v>
      </c>
    </row>
    <row r="63" spans="1:58" s="1" customFormat="1" x14ac:dyDescent="0.2">
      <c r="B63" s="167" t="s">
        <v>50</v>
      </c>
      <c r="C63" s="5">
        <f t="shared" si="31"/>
        <v>2.3004075884819033E-2</v>
      </c>
      <c r="E63" s="166" t="s">
        <v>49</v>
      </c>
      <c r="F63" s="111">
        <f>$C$62</f>
        <v>4.1804471188635416E-2</v>
      </c>
      <c r="G63" s="113">
        <f t="dataTable" ref="G63:K70" dt2D="0" dtr="1" r1="C4" ca="1"/>
        <v>7.7901634690449723E-2</v>
      </c>
      <c r="H63" s="113">
        <v>7.0406448440272829E-2</v>
      </c>
      <c r="I63" s="113">
        <v>6.3606652372950115E-2</v>
      </c>
      <c r="J63" s="113">
        <v>5.8004615032322848E-2</v>
      </c>
      <c r="K63" s="114">
        <v>5.2881437587319946E-2</v>
      </c>
      <c r="L63" s="26"/>
      <c r="M63" s="111">
        <f>$F$63</f>
        <v>4.1804471188635416E-2</v>
      </c>
      <c r="N63" s="112">
        <f t="dataTable" ref="N63:R70" dt2D="0" dtr="1" r1="C24" ca="1"/>
        <v>4.1960014781024228E-2</v>
      </c>
      <c r="O63" s="113">
        <v>4.1940775647965362E-2</v>
      </c>
      <c r="P63" s="113">
        <v>4.1919419514989502E-2</v>
      </c>
      <c r="Q63" s="113">
        <v>4.1898085119918577E-2</v>
      </c>
      <c r="R63" s="114">
        <v>4.1874642353030941E-2</v>
      </c>
      <c r="S63" s="113"/>
      <c r="T63" s="111">
        <f>$F$63</f>
        <v>4.1804471188635416E-2</v>
      </c>
      <c r="U63" s="112">
        <f t="dataTable" ref="U63:AA70" dt2D="0" dtr="1" r1="C27" ca="1"/>
        <v>4.1804471188635416E-2</v>
      </c>
      <c r="V63" s="113">
        <v>4.1804471188635416E-2</v>
      </c>
      <c r="W63" s="113">
        <v>4.1804471188635416E-2</v>
      </c>
      <c r="X63" s="113">
        <v>4.1804471188635416E-2</v>
      </c>
      <c r="Y63" s="113">
        <v>4.1804471188635416E-2</v>
      </c>
      <c r="Z63" s="113">
        <v>4.1804471188635416E-2</v>
      </c>
      <c r="AA63" s="114">
        <v>4.1804471188635416E-2</v>
      </c>
      <c r="AC63" s="111">
        <f>$F$63</f>
        <v>4.1804471188635416E-2</v>
      </c>
      <c r="AD63" s="112">
        <f t="dataTable" ref="AD63:AH70" dt2D="0" dtr="1" r1="C28" ca="1"/>
        <v>4.1804471188635416E-2</v>
      </c>
      <c r="AE63" s="113">
        <v>4.1804471188635416E-2</v>
      </c>
      <c r="AF63" s="113">
        <v>4.1804471188635416E-2</v>
      </c>
      <c r="AG63" s="113">
        <v>4.1804471188635416E-2</v>
      </c>
      <c r="AH63" s="114">
        <v>4.1804471188635416E-2</v>
      </c>
    </row>
    <row r="64" spans="1:58" s="1" customFormat="1" x14ac:dyDescent="0.2">
      <c r="B64" s="167" t="s">
        <v>52</v>
      </c>
      <c r="C64" s="6">
        <f t="shared" si="31"/>
        <v>1.2416233127415546</v>
      </c>
      <c r="E64" s="167" t="s">
        <v>50</v>
      </c>
      <c r="F64" s="115">
        <f>$C$63</f>
        <v>2.3004075884819033E-2</v>
      </c>
      <c r="G64" s="117">
        <v>2.9802322387695314E-9</v>
      </c>
      <c r="H64" s="117">
        <v>2.9802322387695314E-9</v>
      </c>
      <c r="I64" s="117">
        <v>2.9802322387695314E-9</v>
      </c>
      <c r="J64" s="117">
        <v>2.9802322387695314E-9</v>
      </c>
      <c r="K64" s="118">
        <v>0.26183100342750554</v>
      </c>
      <c r="L64" s="27"/>
      <c r="M64" s="115">
        <f>$F$64</f>
        <v>2.3004075884819033E-2</v>
      </c>
      <c r="N64" s="116">
        <v>3.8563671708107011E-2</v>
      </c>
      <c r="O64" s="117">
        <v>3.7655702233314534E-2</v>
      </c>
      <c r="P64" s="117">
        <v>3.6474415659904488E-2</v>
      </c>
      <c r="Q64" s="117">
        <v>3.5059806704521176E-2</v>
      </c>
      <c r="R64" s="118">
        <v>3.3142152428627017E-2</v>
      </c>
      <c r="S64" s="117"/>
      <c r="T64" s="115">
        <f>$F$64</f>
        <v>2.3004075884819033E-2</v>
      </c>
      <c r="U64" s="116">
        <v>-1.8192622065544131E-2</v>
      </c>
      <c r="V64" s="117">
        <v>-1.9163163006305696E-2</v>
      </c>
      <c r="W64" s="117">
        <v>-1.964903771877289E-2</v>
      </c>
      <c r="X64" s="117">
        <v>-2.0135317742824559E-2</v>
      </c>
      <c r="Y64" s="117">
        <v>-2.062200456857681E-2</v>
      </c>
      <c r="Z64" s="117">
        <v>-2.1109090745449068E-2</v>
      </c>
      <c r="AA64" s="118">
        <v>-2.2084473073482519E-2</v>
      </c>
      <c r="AC64" s="115">
        <f>$F$64</f>
        <v>2.3004075884819033E-2</v>
      </c>
      <c r="AD64" s="116">
        <v>2.7882668375968939E-2</v>
      </c>
      <c r="AE64" s="117">
        <v>2.512805759906769E-2</v>
      </c>
      <c r="AF64" s="117">
        <v>2.3004075884819033E-2</v>
      </c>
      <c r="AG64" s="117">
        <v>2.1360287070274354E-2</v>
      </c>
      <c r="AH64" s="118">
        <v>2.008520066738129E-2</v>
      </c>
    </row>
    <row r="65" spans="2:34" s="1" customFormat="1" x14ac:dyDescent="0.2">
      <c r="B65" s="167" t="s">
        <v>53</v>
      </c>
      <c r="C65" s="108">
        <f t="shared" si="31"/>
        <v>6.7879107440579414E-2</v>
      </c>
      <c r="E65" s="167" t="s">
        <v>52</v>
      </c>
      <c r="F65" s="119">
        <f>$C$64</f>
        <v>1.2416233127415546</v>
      </c>
      <c r="G65" s="121">
        <v>12.918604519621672</v>
      </c>
      <c r="H65" s="121">
        <v>11.625915235075443</v>
      </c>
      <c r="I65" s="121">
        <v>10.189593807801854</v>
      </c>
      <c r="J65" s="121">
        <v>8.7532723805282657</v>
      </c>
      <c r="K65" s="122">
        <v>6.1756833964739704</v>
      </c>
      <c r="L65" s="24"/>
      <c r="M65" s="119">
        <f>$F$65</f>
        <v>1.2416233127415546</v>
      </c>
      <c r="N65" s="120">
        <v>1.4080101293730136</v>
      </c>
      <c r="O65" s="121">
        <v>1.4021642681993531</v>
      </c>
      <c r="P65" s="121">
        <v>1.3944012907206813</v>
      </c>
      <c r="Q65" s="121">
        <v>1.384861097412236</v>
      </c>
      <c r="R65" s="122">
        <v>1.3709367506654357</v>
      </c>
      <c r="S65" s="121"/>
      <c r="T65" s="119">
        <f>$F$65</f>
        <v>1.2416233127415546</v>
      </c>
      <c r="U65" s="120">
        <v>0.85637632457614132</v>
      </c>
      <c r="V65" s="121">
        <v>0.84963114834489983</v>
      </c>
      <c r="W65" s="121">
        <v>0.84628523794770172</v>
      </c>
      <c r="X65" s="121">
        <v>0.84295695110594637</v>
      </c>
      <c r="Y65" s="121">
        <v>0.83964616792403368</v>
      </c>
      <c r="Z65" s="121">
        <v>0.83635276953088233</v>
      </c>
      <c r="AA65" s="122">
        <v>0.82981765668474161</v>
      </c>
      <c r="AC65" s="119">
        <f>$F$65</f>
        <v>1.2416233127415546</v>
      </c>
      <c r="AD65" s="120">
        <v>1.2652218326069797</v>
      </c>
      <c r="AE65" s="121">
        <v>1.2534842050052195</v>
      </c>
      <c r="AF65" s="121">
        <v>1.2416233127415546</v>
      </c>
      <c r="AG65" s="121">
        <v>1.2289828137651082</v>
      </c>
      <c r="AH65" s="122">
        <v>1.2157648213513528</v>
      </c>
    </row>
    <row r="66" spans="2:34" s="1" customFormat="1" x14ac:dyDescent="0.2">
      <c r="B66" s="167" t="s">
        <v>45</v>
      </c>
      <c r="C66" s="6">
        <f t="shared" si="31"/>
        <v>0.83534362810214724</v>
      </c>
      <c r="E66" s="167" t="s">
        <v>53</v>
      </c>
      <c r="F66" s="111">
        <f>$C$65</f>
        <v>6.7879107440579414E-2</v>
      </c>
      <c r="G66" s="113">
        <v>6.4320727451242831E-3</v>
      </c>
      <c r="H66" s="113">
        <v>8.383945922888077E-3</v>
      </c>
      <c r="I66" s="113">
        <v>1.2648848722200356E-2</v>
      </c>
      <c r="J66" s="113">
        <v>2.5745606562540334E-2</v>
      </c>
      <c r="K66" s="114">
        <v>1.7370374871269585</v>
      </c>
      <c r="L66" s="24"/>
      <c r="M66" s="111">
        <f>$F$66</f>
        <v>6.7879107440579414E-2</v>
      </c>
      <c r="N66" s="112">
        <v>4.6933670979100457E-2</v>
      </c>
      <c r="O66" s="113">
        <v>4.6738808939978435E-2</v>
      </c>
      <c r="P66" s="113">
        <v>4.6480043024022706E-2</v>
      </c>
      <c r="Q66" s="113">
        <v>4.6162036580407864E-2</v>
      </c>
      <c r="R66" s="114">
        <v>4.7343027212127749E-2</v>
      </c>
      <c r="S66" s="113"/>
      <c r="T66" s="111">
        <f>$F$66</f>
        <v>6.7879107440579414E-2</v>
      </c>
      <c r="U66" s="112">
        <v>6.334431322169258E-2</v>
      </c>
      <c r="V66" s="113">
        <v>6.3186573368960108E-2</v>
      </c>
      <c r="W66" s="113">
        <v>6.3107843483353326E-2</v>
      </c>
      <c r="X66" s="113">
        <v>6.3029206922949207E-2</v>
      </c>
      <c r="Y66" s="113">
        <v>6.2950663660459691E-2</v>
      </c>
      <c r="Z66" s="113">
        <v>6.2872213667951649E-2</v>
      </c>
      <c r="AA66" s="114">
        <v>6.2715593377941414E-2</v>
      </c>
      <c r="AC66" s="111">
        <f>$F$66</f>
        <v>6.7879107440579414E-2</v>
      </c>
      <c r="AD66" s="112">
        <v>9.527082592790044E-2</v>
      </c>
      <c r="AE66" s="113">
        <v>8.0393424036817401E-2</v>
      </c>
      <c r="AF66" s="113">
        <v>6.7879107440579414E-2</v>
      </c>
      <c r="AG66" s="113">
        <v>5.9693762373525514E-2</v>
      </c>
      <c r="AH66" s="114">
        <v>5.0092327979137999E-2</v>
      </c>
    </row>
    <row r="67" spans="2:34" s="1" customFormat="1" x14ac:dyDescent="0.2">
      <c r="B67" s="167" t="s">
        <v>55</v>
      </c>
      <c r="C67" s="109">
        <f t="shared" si="31"/>
        <v>32929.800000000003</v>
      </c>
      <c r="E67" s="167" t="s">
        <v>45</v>
      </c>
      <c r="F67" s="119">
        <f>$C$66</f>
        <v>0.83534362810214724</v>
      </c>
      <c r="G67" s="121">
        <v>0.83534362810214724</v>
      </c>
      <c r="H67" s="121">
        <v>0.83534362810214724</v>
      </c>
      <c r="I67" s="121">
        <v>0.83534362810214724</v>
      </c>
      <c r="J67" s="121">
        <v>0.83534362810214724</v>
      </c>
      <c r="K67" s="122">
        <v>0.83534362810214724</v>
      </c>
      <c r="L67" s="24"/>
      <c r="M67" s="119">
        <f>$F$67</f>
        <v>0.83534362810214724</v>
      </c>
      <c r="N67" s="120">
        <v>1.5881841818238354</v>
      </c>
      <c r="O67" s="121">
        <v>1.4293657636414523</v>
      </c>
      <c r="P67" s="121">
        <v>1.2864291872773068</v>
      </c>
      <c r="Q67" s="121">
        <v>1.1694810793430062</v>
      </c>
      <c r="R67" s="122">
        <v>1.0631646175845511</v>
      </c>
      <c r="S67" s="121"/>
      <c r="T67" s="119">
        <f>$F$67</f>
        <v>0.83534362810214724</v>
      </c>
      <c r="U67" s="120">
        <v>0.71316801664475482</v>
      </c>
      <c r="V67" s="121">
        <v>0.71073091705263558</v>
      </c>
      <c r="W67" s="121">
        <v>0.70951730739669849</v>
      </c>
      <c r="X67" s="121">
        <v>0.70830697670987297</v>
      </c>
      <c r="Y67" s="121">
        <v>0.70709991419861951</v>
      </c>
      <c r="Z67" s="121">
        <v>0.70589610910896528</v>
      </c>
      <c r="AA67" s="122">
        <v>0.70349822837545195</v>
      </c>
      <c r="AC67" s="119">
        <f>$F$67</f>
        <v>0.83534362810214724</v>
      </c>
      <c r="AD67" s="120">
        <v>0.68409324555642925</v>
      </c>
      <c r="AE67" s="121">
        <v>0.76910004214232386</v>
      </c>
      <c r="AF67" s="121">
        <v>0.83534362810214724</v>
      </c>
      <c r="AG67" s="121">
        <v>0.88696369312175249</v>
      </c>
      <c r="AH67" s="122">
        <v>0.92718768043977806</v>
      </c>
    </row>
    <row r="68" spans="2:34" s="1" customFormat="1" x14ac:dyDescent="0.2">
      <c r="B68" s="167" t="s">
        <v>57</v>
      </c>
      <c r="C68" s="109">
        <f t="shared" si="31"/>
        <v>-8890.8634158623026</v>
      </c>
      <c r="D68" s="153"/>
      <c r="E68" s="167" t="s">
        <v>55</v>
      </c>
      <c r="F68" s="123">
        <f>$C$67</f>
        <v>32929.800000000003</v>
      </c>
      <c r="G68" s="125">
        <v>32929.800000000003</v>
      </c>
      <c r="H68" s="125">
        <v>32929.800000000003</v>
      </c>
      <c r="I68" s="125">
        <v>32929.800000000003</v>
      </c>
      <c r="J68" s="125">
        <v>32929.800000000003</v>
      </c>
      <c r="K68" s="126">
        <v>32929.800000000003</v>
      </c>
      <c r="M68" s="123">
        <f>$F$68</f>
        <v>32929.800000000003</v>
      </c>
      <c r="N68" s="124">
        <v>32929.800000000003</v>
      </c>
      <c r="O68" s="125">
        <v>32929.800000000003</v>
      </c>
      <c r="P68" s="125">
        <v>32929.800000000003</v>
      </c>
      <c r="Q68" s="125">
        <v>32929.800000000003</v>
      </c>
      <c r="R68" s="126">
        <v>32929.800000000003</v>
      </c>
      <c r="S68" s="125"/>
      <c r="T68" s="123">
        <f>$F$68</f>
        <v>32929.800000000003</v>
      </c>
      <c r="U68" s="124">
        <v>32929.800000000003</v>
      </c>
      <c r="V68" s="125">
        <v>32929.800000000003</v>
      </c>
      <c r="W68" s="125">
        <v>32929.800000000003</v>
      </c>
      <c r="X68" s="125">
        <v>32929.800000000003</v>
      </c>
      <c r="Y68" s="125">
        <v>32929.800000000003</v>
      </c>
      <c r="Z68" s="125">
        <v>32929.800000000003</v>
      </c>
      <c r="AA68" s="126">
        <v>32929.800000000003</v>
      </c>
      <c r="AC68" s="123">
        <f>$F$68</f>
        <v>32929.800000000003</v>
      </c>
      <c r="AD68" s="124">
        <v>32929.800000000003</v>
      </c>
      <c r="AE68" s="125">
        <v>32929.800000000003</v>
      </c>
      <c r="AF68" s="125">
        <v>32929.800000000003</v>
      </c>
      <c r="AG68" s="125">
        <v>32929.800000000003</v>
      </c>
      <c r="AH68" s="126">
        <v>32929.800000000003</v>
      </c>
    </row>
    <row r="69" spans="2:34" s="1" customFormat="1" x14ac:dyDescent="0.2">
      <c r="B69" s="168" t="s">
        <v>58</v>
      </c>
      <c r="C69" s="110">
        <f t="shared" si="31"/>
        <v>49900.324304339534</v>
      </c>
      <c r="E69" s="167" t="s">
        <v>57</v>
      </c>
      <c r="F69" s="123">
        <f>$C$68</f>
        <v>-8890.8634158623026</v>
      </c>
      <c r="G69" s="125">
        <v>-8890.8634158623026</v>
      </c>
      <c r="H69" s="125">
        <v>-8890.8634158623026</v>
      </c>
      <c r="I69" s="125">
        <v>-8890.8634158623026</v>
      </c>
      <c r="J69" s="125">
        <v>-8890.8634158623026</v>
      </c>
      <c r="K69" s="126">
        <v>-8890.8634158623026</v>
      </c>
      <c r="M69" s="123">
        <f>$F$69</f>
        <v>-8890.8634158623026</v>
      </c>
      <c r="N69" s="124">
        <v>9795.5549565919064</v>
      </c>
      <c r="O69" s="125">
        <v>7491.749951768792</v>
      </c>
      <c r="P69" s="125">
        <v>4931.9666130764299</v>
      </c>
      <c r="Q69" s="125">
        <v>2372.1832743840705</v>
      </c>
      <c r="R69" s="126">
        <v>-443.57839817752392</v>
      </c>
      <c r="S69" s="125"/>
      <c r="T69" s="123">
        <f>$F$69</f>
        <v>-8890.8634158623026</v>
      </c>
      <c r="U69" s="124">
        <v>-15644.171955339494</v>
      </c>
      <c r="V69" s="125">
        <v>-15802.502718106283</v>
      </c>
      <c r="W69" s="125">
        <v>-15881.752835579535</v>
      </c>
      <c r="X69" s="125">
        <v>-15961.059306456129</v>
      </c>
      <c r="Y69" s="125">
        <v>-16040.422027703775</v>
      </c>
      <c r="Z69" s="125">
        <v>-16119.84089625944</v>
      </c>
      <c r="AA69" s="126">
        <v>-16278.846662896223</v>
      </c>
      <c r="AC69" s="123">
        <f>$F$69</f>
        <v>-8890.8634158623026</v>
      </c>
      <c r="AD69" s="124">
        <v>-17606.620310970164</v>
      </c>
      <c r="AE69" s="125">
        <v>-12286.216377107756</v>
      </c>
      <c r="AF69" s="125">
        <v>-8890.8634158623026</v>
      </c>
      <c r="AG69" s="125">
        <v>-6596.6351126938007</v>
      </c>
      <c r="AH69" s="126">
        <v>-4985.9868193211332</v>
      </c>
    </row>
    <row r="70" spans="2:34" s="1" customFormat="1" x14ac:dyDescent="0.2">
      <c r="B70" s="158"/>
      <c r="E70" s="168" t="s">
        <v>58</v>
      </c>
      <c r="F70" s="127">
        <f>$C$69</f>
        <v>49900.324304339534</v>
      </c>
      <c r="G70" s="129">
        <v>414900.32430433953</v>
      </c>
      <c r="H70" s="129">
        <v>369900.32430433953</v>
      </c>
      <c r="I70" s="129">
        <v>319900.32430433959</v>
      </c>
      <c r="J70" s="129">
        <v>269900.32430433959</v>
      </c>
      <c r="K70" s="130">
        <v>214900.32430433959</v>
      </c>
      <c r="M70" s="127">
        <f>$F$70</f>
        <v>49900.324304339534</v>
      </c>
      <c r="N70" s="128">
        <v>188006.98751379101</v>
      </c>
      <c r="O70" s="129">
        <v>170980.13862495497</v>
      </c>
      <c r="P70" s="129">
        <v>152061.41763735865</v>
      </c>
      <c r="Q70" s="129">
        <v>133142.69664976298</v>
      </c>
      <c r="R70" s="130">
        <v>112332.10356340642</v>
      </c>
      <c r="S70" s="125"/>
      <c r="T70" s="127">
        <f>$F$70</f>
        <v>49900.324304339534</v>
      </c>
      <c r="U70" s="128">
        <v>-38307.507827719091</v>
      </c>
      <c r="V70" s="129">
        <v>-40324.328532826796</v>
      </c>
      <c r="W70" s="129">
        <v>-41333.010125393572</v>
      </c>
      <c r="X70" s="129">
        <v>-42341.871275419428</v>
      </c>
      <c r="Y70" s="129">
        <v>-43350.911033784156</v>
      </c>
      <c r="Z70" s="129">
        <v>-44360.12845360249</v>
      </c>
      <c r="AA70" s="130">
        <v>-46379.092501231469</v>
      </c>
      <c r="AC70" s="127">
        <f>$F$70</f>
        <v>49900.324304339534</v>
      </c>
      <c r="AD70" s="128">
        <v>72014.078422080318</v>
      </c>
      <c r="AE70" s="129">
        <v>58622.919914430153</v>
      </c>
      <c r="AF70" s="129">
        <v>49900.324304339534</v>
      </c>
      <c r="AG70" s="129">
        <v>43924.765810560493</v>
      </c>
      <c r="AH70" s="130">
        <v>39689.096901637211</v>
      </c>
    </row>
    <row r="71" spans="2:34" s="1" customFormat="1" x14ac:dyDescent="0.2">
      <c r="B71" s="172" t="s">
        <v>184</v>
      </c>
      <c r="C71" s="131"/>
      <c r="E71" s="188"/>
      <c r="F71" s="25"/>
    </row>
    <row r="72" spans="2:34" s="1" customFormat="1" x14ac:dyDescent="0.2">
      <c r="B72" s="281"/>
      <c r="C72" s="282"/>
      <c r="D72" s="154"/>
      <c r="E72" s="186"/>
      <c r="F72" s="30"/>
      <c r="G72" s="137" t="s">
        <v>71</v>
      </c>
      <c r="H72" s="137"/>
      <c r="I72" s="137"/>
      <c r="J72" s="137"/>
      <c r="K72" s="64"/>
      <c r="M72" s="29"/>
      <c r="N72" s="30" t="s">
        <v>20</v>
      </c>
      <c r="O72" s="30"/>
      <c r="P72" s="30"/>
      <c r="Q72" s="30"/>
      <c r="R72" s="31"/>
      <c r="T72" s="30"/>
      <c r="U72" s="30" t="s">
        <v>15</v>
      </c>
      <c r="V72" s="30"/>
      <c r="W72" s="30"/>
      <c r="X72" s="30"/>
      <c r="Y72" s="30"/>
      <c r="Z72" s="30"/>
      <c r="AA72" s="31"/>
      <c r="AC72" s="29"/>
      <c r="AD72" s="137" t="s">
        <v>22</v>
      </c>
      <c r="AE72" s="137"/>
      <c r="AF72" s="137"/>
      <c r="AG72" s="137"/>
      <c r="AH72" s="64"/>
    </row>
    <row r="73" spans="2:34" s="1" customFormat="1" x14ac:dyDescent="0.2">
      <c r="B73" s="281"/>
      <c r="C73" s="282"/>
      <c r="D73" s="154"/>
      <c r="E73" s="187"/>
      <c r="F73" s="250"/>
      <c r="G73" s="138">
        <f>$I$73*(1-10%)</f>
        <v>4050</v>
      </c>
      <c r="H73" s="132">
        <f>$I$73*(1-5%)</f>
        <v>4275</v>
      </c>
      <c r="I73" s="73">
        <v>4500</v>
      </c>
      <c r="J73" s="135">
        <f>$I$73*(1+2.5%)</f>
        <v>4612.5</v>
      </c>
      <c r="K73" s="133">
        <f>$I$73*(1+5%)</f>
        <v>4725</v>
      </c>
      <c r="M73" s="250"/>
      <c r="N73" s="191">
        <f>O73-2%</f>
        <v>3.9999999999999994E-2</v>
      </c>
      <c r="O73" s="191">
        <f>P73-2%</f>
        <v>0.06</v>
      </c>
      <c r="P73" s="77">
        <v>0.08</v>
      </c>
      <c r="Q73" s="191">
        <f>P73+1%</f>
        <v>0.09</v>
      </c>
      <c r="R73" s="192">
        <f>Q73+1%</f>
        <v>9.9999999999999992E-2</v>
      </c>
      <c r="S73" s="13"/>
      <c r="T73" s="250"/>
      <c r="U73" s="140">
        <f>V73-1%</f>
        <v>1.9999999999999997E-2</v>
      </c>
      <c r="V73" s="141">
        <f>W73-1%</f>
        <v>0.03</v>
      </c>
      <c r="W73" s="141">
        <f>X73-1%</f>
        <v>0.04</v>
      </c>
      <c r="X73" s="142">
        <v>0.05</v>
      </c>
      <c r="Y73" s="143">
        <f>X73+2%</f>
        <v>7.0000000000000007E-2</v>
      </c>
      <c r="Z73" s="143">
        <f>Y73+2%</f>
        <v>9.0000000000000011E-2</v>
      </c>
      <c r="AA73" s="144">
        <f>Z73+1%</f>
        <v>0.1</v>
      </c>
      <c r="AC73" s="250"/>
      <c r="AD73" s="296">
        <f>AE73*(1-5%)</f>
        <v>3610</v>
      </c>
      <c r="AE73" s="297">
        <f>AF73*(1-5%)</f>
        <v>3800</v>
      </c>
      <c r="AF73" s="298">
        <v>4000</v>
      </c>
      <c r="AG73" s="299">
        <f>AF73*(1+5%)</f>
        <v>4200</v>
      </c>
      <c r="AH73" s="300">
        <f>AG73*(1+5%)</f>
        <v>4410</v>
      </c>
    </row>
    <row r="74" spans="2:34" s="1" customFormat="1" x14ac:dyDescent="0.2">
      <c r="B74" s="281"/>
      <c r="C74" s="283"/>
      <c r="D74" s="154"/>
      <c r="E74" s="166" t="s">
        <v>49</v>
      </c>
      <c r="F74" s="111">
        <f>$F$63</f>
        <v>4.1804471188635416E-2</v>
      </c>
      <c r="G74" s="112">
        <f t="dataTable" ref="G74:K81" dt2D="0" dtr="1" r1="C9" ca="1"/>
        <v>3.8222569219636675E-2</v>
      </c>
      <c r="H74" s="113">
        <v>4.1446280991735536E-2</v>
      </c>
      <c r="I74" s="113">
        <v>4.4669992763834404E-2</v>
      </c>
      <c r="J74" s="113">
        <v>4.6281848649883842E-2</v>
      </c>
      <c r="K74" s="114">
        <v>4.7893704535933272E-2</v>
      </c>
      <c r="M74" s="111">
        <f>$F$63</f>
        <v>4.1804471188635416E-2</v>
      </c>
      <c r="N74" s="112">
        <f t="dataTable" ref="N74:R81" dt2D="0" dtr="1" r1="C16" ca="1"/>
        <v>3.9340122633964282E-2</v>
      </c>
      <c r="O74" s="113">
        <v>3.8107948356628708E-2</v>
      </c>
      <c r="P74" s="113">
        <v>3.6875774079293148E-2</v>
      </c>
      <c r="Q74" s="113">
        <v>3.6259686940625362E-2</v>
      </c>
      <c r="R74" s="114">
        <v>3.5643599801957575E-2</v>
      </c>
      <c r="T74" s="111">
        <f>$F$63</f>
        <v>4.1804471188635416E-2</v>
      </c>
      <c r="U74" s="112">
        <f t="dataTable" ref="U74:AA81" dt2D="0" dtr="1" r1="C10" ca="1"/>
        <v>4.3750009521270519E-2</v>
      </c>
      <c r="V74" s="113">
        <v>4.3101496743725487E-2</v>
      </c>
      <c r="W74" s="113">
        <v>4.2452983966180448E-2</v>
      </c>
      <c r="X74" s="113">
        <v>4.1804471188635416E-2</v>
      </c>
      <c r="Y74" s="113">
        <v>4.0507445633545344E-2</v>
      </c>
      <c r="Z74" s="113">
        <v>3.9210420078455273E-2</v>
      </c>
      <c r="AA74" s="114">
        <v>3.8561907300910234E-2</v>
      </c>
      <c r="AC74" s="111">
        <f>$F$63</f>
        <v>4.1804471188635416E-2</v>
      </c>
      <c r="AD74" s="113">
        <f t="dataTable" ref="AD74:AH81" dt2D="0" dtr="1" r1="C18" ca="1"/>
        <v>4.3569079991367388E-2</v>
      </c>
      <c r="AE74" s="113">
        <v>4.3327874471569487E-2</v>
      </c>
      <c r="AF74" s="113">
        <v>4.3073973924413811E-2</v>
      </c>
      <c r="AG74" s="113">
        <v>4.2820073377258135E-2</v>
      </c>
      <c r="AH74" s="114">
        <v>4.2553477802744669E-2</v>
      </c>
    </row>
    <row r="75" spans="2:34" s="1" customFormat="1" x14ac:dyDescent="0.2">
      <c r="B75" s="281"/>
      <c r="C75" s="283"/>
      <c r="D75" s="155"/>
      <c r="E75" s="167" t="s">
        <v>50</v>
      </c>
      <c r="F75" s="115">
        <f>$F$64</f>
        <v>2.3004075884819033E-2</v>
      </c>
      <c r="G75" s="116">
        <v>-2.5673608481884005E-2</v>
      </c>
      <c r="H75" s="117">
        <v>1.8703213334083559E-2</v>
      </c>
      <c r="I75" s="117">
        <v>5.4242399334907529E-2</v>
      </c>
      <c r="J75" s="117">
        <v>6.9836106896400449E-2</v>
      </c>
      <c r="K75" s="118">
        <v>8.4333798289299031E-2</v>
      </c>
      <c r="M75" s="115">
        <f>$F$64</f>
        <v>2.3004075884819033E-2</v>
      </c>
      <c r="N75" s="116">
        <v>-8.9499741792678847E-3</v>
      </c>
      <c r="O75" s="117">
        <v>-2.7488741278648376E-2</v>
      </c>
      <c r="P75" s="117">
        <v>-4.8415496945381165E-2</v>
      </c>
      <c r="Q75" s="117">
        <v>-6.0022649168968198E-2</v>
      </c>
      <c r="R75" s="118">
        <v>-7.2579333186149605E-2</v>
      </c>
      <c r="T75" s="115">
        <f>$F$64</f>
        <v>2.3004075884819033E-2</v>
      </c>
      <c r="U75" s="116">
        <v>4.4760653376579293E-2</v>
      </c>
      <c r="V75" s="117">
        <v>3.7785080075263974E-2</v>
      </c>
      <c r="W75" s="117">
        <v>3.0541893839836121E-2</v>
      </c>
      <c r="X75" s="117">
        <v>2.3004075884819033E-2</v>
      </c>
      <c r="Y75" s="117">
        <v>6.9139629602432235E-3</v>
      </c>
      <c r="Z75" s="117">
        <v>-1.080712378025055E-2</v>
      </c>
      <c r="AA75" s="118">
        <v>-2.0414951443672186E-2</v>
      </c>
      <c r="AC75" s="115">
        <f>$F$64</f>
        <v>2.3004075884819033E-2</v>
      </c>
      <c r="AD75" s="117">
        <v>4.2840030789375302E-2</v>
      </c>
      <c r="AE75" s="117">
        <v>4.0249195694923412E-2</v>
      </c>
      <c r="AF75" s="117">
        <v>3.7483295798301702E-2</v>
      </c>
      <c r="AG75" s="117">
        <v>3.4676250815391538E-2</v>
      </c>
      <c r="AH75" s="118">
        <v>3.1682863831520081E-2</v>
      </c>
    </row>
    <row r="76" spans="2:34" s="1" customFormat="1" x14ac:dyDescent="0.2">
      <c r="B76" s="281"/>
      <c r="C76" s="284"/>
      <c r="D76" s="156"/>
      <c r="E76" s="167" t="s">
        <v>52</v>
      </c>
      <c r="F76" s="119">
        <f>$F$65</f>
        <v>1.2416233127415546</v>
      </c>
      <c r="G76" s="120">
        <v>0.79301438940645874</v>
      </c>
      <c r="H76" s="121">
        <v>1.1917154326517556</v>
      </c>
      <c r="I76" s="121">
        <v>1.6798560334063843</v>
      </c>
      <c r="J76" s="121">
        <v>1.9432591259981278</v>
      </c>
      <c r="K76" s="122">
        <v>2.2127992394599132</v>
      </c>
      <c r="M76" s="119">
        <f>$F$65</f>
        <v>1.2416233127415546</v>
      </c>
      <c r="N76" s="120">
        <v>0.92121461087262202</v>
      </c>
      <c r="O76" s="121">
        <v>0.78041819497284037</v>
      </c>
      <c r="P76" s="121">
        <v>0.6509819527275299</v>
      </c>
      <c r="Q76" s="121">
        <v>0.59010273729458729</v>
      </c>
      <c r="R76" s="122">
        <v>0.53158430480768293</v>
      </c>
      <c r="T76" s="119">
        <f>$F$65</f>
        <v>1.2416233127415546</v>
      </c>
      <c r="U76" s="120">
        <v>1.531444894979163</v>
      </c>
      <c r="V76" s="121">
        <v>1.4312081560203238</v>
      </c>
      <c r="W76" s="121">
        <v>1.334853245327535</v>
      </c>
      <c r="X76" s="121">
        <v>1.2416233127415546</v>
      </c>
      <c r="Y76" s="121">
        <v>1.0664163159841162</v>
      </c>
      <c r="Z76" s="121">
        <v>0.90581483873849145</v>
      </c>
      <c r="AA76" s="122">
        <v>0.83089182352508617</v>
      </c>
      <c r="AC76" s="119">
        <f>$F$65</f>
        <v>1.2416233127415546</v>
      </c>
      <c r="AD76" s="121">
        <v>1.503075816100538</v>
      </c>
      <c r="AE76" s="121">
        <v>1.4657451611788703</v>
      </c>
      <c r="AF76" s="121">
        <v>1.4270416088303577</v>
      </c>
      <c r="AG76" s="121">
        <v>1.3889313801945253</v>
      </c>
      <c r="AH76" s="122">
        <v>1.3495393954811741</v>
      </c>
    </row>
    <row r="77" spans="2:34" s="1" customFormat="1" x14ac:dyDescent="0.2">
      <c r="E77" s="167" t="s">
        <v>53</v>
      </c>
      <c r="F77" s="111">
        <f>$F$66</f>
        <v>6.7879107440579414E-2</v>
      </c>
      <c r="G77" s="112">
        <v>5.1382066252818881E-2</v>
      </c>
      <c r="H77" s="113">
        <v>6.5942160002355532E-2</v>
      </c>
      <c r="I77" s="113">
        <v>7.7051338399928629E-2</v>
      </c>
      <c r="J77" s="113">
        <v>7.9705361354870261E-2</v>
      </c>
      <c r="K77" s="114">
        <v>8.5376599022534513E-2</v>
      </c>
      <c r="M77" s="111">
        <f>$F$66</f>
        <v>6.7879107440579414E-2</v>
      </c>
      <c r="N77" s="112">
        <v>5.7403855423380466E-2</v>
      </c>
      <c r="O77" s="113">
        <v>5.0764436768564E-2</v>
      </c>
      <c r="P77" s="113">
        <v>4.4125018113747479E-2</v>
      </c>
      <c r="Q77" s="113">
        <v>4.0805308786339207E-2</v>
      </c>
      <c r="R77" s="114">
        <v>3.7485599458931006E-2</v>
      </c>
      <c r="T77" s="111">
        <f>$F$66</f>
        <v>6.7879107440579414E-2</v>
      </c>
      <c r="U77" s="112">
        <v>7.5352683156341971E-2</v>
      </c>
      <c r="V77" s="113">
        <v>7.1839180145513812E-2</v>
      </c>
      <c r="W77" s="113">
        <v>6.8325677134685625E-2</v>
      </c>
      <c r="X77" s="113">
        <v>6.7879107440579414E-2</v>
      </c>
      <c r="Y77" s="113">
        <v>6.0865318822168696E-2</v>
      </c>
      <c r="Z77" s="113">
        <v>5.6704975871567337E-2</v>
      </c>
      <c r="AA77" s="114">
        <v>5.3210546656205816E-2</v>
      </c>
      <c r="AC77" s="111">
        <f>$F$66</f>
        <v>6.7879107440579414E-2</v>
      </c>
      <c r="AD77" s="113">
        <v>7.4372445803935705E-2</v>
      </c>
      <c r="AE77" s="113">
        <v>7.306564607788181E-2</v>
      </c>
      <c r="AF77" s="113">
        <v>7.1690067418877762E-2</v>
      </c>
      <c r="AG77" s="113">
        <v>7.0314488759873686E-2</v>
      </c>
      <c r="AH77" s="114">
        <v>6.8870131167919416E-2</v>
      </c>
    </row>
    <row r="78" spans="2:34" s="1" customFormat="1" x14ac:dyDescent="0.2">
      <c r="B78" s="172"/>
      <c r="C78" s="131"/>
      <c r="E78" s="167" t="s">
        <v>45</v>
      </c>
      <c r="F78" s="119">
        <f>$F$67</f>
        <v>0.83534362810214724</v>
      </c>
      <c r="G78" s="120">
        <v>0.76376949018785056</v>
      </c>
      <c r="H78" s="121">
        <v>0.82818621431071748</v>
      </c>
      <c r="I78" s="121">
        <v>0.89260293843358451</v>
      </c>
      <c r="J78" s="121">
        <v>0.92481130049501814</v>
      </c>
      <c r="K78" s="122">
        <v>0.95701966255645154</v>
      </c>
      <c r="M78" s="119">
        <f>$F$67</f>
        <v>0.83534362810214724</v>
      </c>
      <c r="N78" s="120">
        <v>0.78610062121711111</v>
      </c>
      <c r="O78" s="121">
        <v>0.76147911777459298</v>
      </c>
      <c r="P78" s="121">
        <v>0.73685761433207497</v>
      </c>
      <c r="Q78" s="121">
        <v>0.72454686261081591</v>
      </c>
      <c r="R78" s="122">
        <v>0.71223611088955685</v>
      </c>
      <c r="T78" s="119">
        <f>$F$67</f>
        <v>0.83534362810214724</v>
      </c>
      <c r="U78" s="120">
        <v>0.87421968616928092</v>
      </c>
      <c r="V78" s="121">
        <v>0.8612610001469031</v>
      </c>
      <c r="W78" s="121">
        <v>0.84830231412452506</v>
      </c>
      <c r="X78" s="121">
        <v>0.83534362810214724</v>
      </c>
      <c r="Y78" s="121">
        <v>0.80942625605739138</v>
      </c>
      <c r="Z78" s="121">
        <v>0.78350888401263552</v>
      </c>
      <c r="AA78" s="122">
        <v>0.77055019799025748</v>
      </c>
      <c r="AC78" s="119">
        <f>$F$67</f>
        <v>0.83534362810214724</v>
      </c>
      <c r="AD78" s="121">
        <v>0.87060432337093063</v>
      </c>
      <c r="AE78" s="121">
        <v>0.86578451610397467</v>
      </c>
      <c r="AF78" s="121">
        <v>0.86071103477033672</v>
      </c>
      <c r="AG78" s="121">
        <v>0.85563755343669889</v>
      </c>
      <c r="AH78" s="122">
        <v>0.85031039803637909</v>
      </c>
    </row>
    <row r="79" spans="2:34" s="1" customFormat="1" x14ac:dyDescent="0.2">
      <c r="B79" s="173"/>
      <c r="C79" s="148"/>
      <c r="D79" s="131"/>
      <c r="E79" s="167" t="s">
        <v>55</v>
      </c>
      <c r="F79" s="123">
        <f>$F$68</f>
        <v>32929.800000000003</v>
      </c>
      <c r="G79" s="124">
        <v>30108.300000000003</v>
      </c>
      <c r="H79" s="125">
        <v>32647.65</v>
      </c>
      <c r="I79" s="125">
        <v>35187</v>
      </c>
      <c r="J79" s="125">
        <v>36456.675000000003</v>
      </c>
      <c r="K79" s="126">
        <v>37726.35</v>
      </c>
      <c r="M79" s="123">
        <f>$F$68</f>
        <v>32929.800000000003</v>
      </c>
      <c r="N79" s="124">
        <v>30988.608000000004</v>
      </c>
      <c r="O79" s="125">
        <v>30018.012000000002</v>
      </c>
      <c r="P79" s="125">
        <v>29047.416000000005</v>
      </c>
      <c r="Q79" s="125">
        <v>28562.118000000002</v>
      </c>
      <c r="R79" s="126">
        <v>28076.820000000003</v>
      </c>
      <c r="T79" s="123">
        <f>$F$68</f>
        <v>32929.800000000003</v>
      </c>
      <c r="U79" s="124">
        <v>34462.32</v>
      </c>
      <c r="V79" s="125">
        <v>33951.480000000003</v>
      </c>
      <c r="W79" s="125">
        <v>33440.639999999999</v>
      </c>
      <c r="X79" s="125">
        <v>32929.800000000003</v>
      </c>
      <c r="Y79" s="125">
        <v>31908.120000000003</v>
      </c>
      <c r="Z79" s="125">
        <v>30886.440000000002</v>
      </c>
      <c r="AA79" s="126">
        <v>30375.599999999999</v>
      </c>
      <c r="AC79" s="123">
        <f>$F$68</f>
        <v>32929.800000000003</v>
      </c>
      <c r="AD79" s="125">
        <v>34319.800000000003</v>
      </c>
      <c r="AE79" s="125">
        <v>34129.800000000003</v>
      </c>
      <c r="AF79" s="125">
        <v>33929.800000000003</v>
      </c>
      <c r="AG79" s="125">
        <v>33729.800000000003</v>
      </c>
      <c r="AH79" s="126">
        <v>33519.800000000003</v>
      </c>
    </row>
    <row r="80" spans="2:34" s="1" customFormat="1" x14ac:dyDescent="0.2">
      <c r="B80" s="173"/>
      <c r="C80" s="149"/>
      <c r="D80" s="33"/>
      <c r="E80" s="167" t="s">
        <v>57</v>
      </c>
      <c r="F80" s="123">
        <f>$F$69</f>
        <v>-8890.8634158623026</v>
      </c>
      <c r="G80" s="124">
        <v>-11712.363415862303</v>
      </c>
      <c r="H80" s="125">
        <v>-9173.0134158623041</v>
      </c>
      <c r="I80" s="125">
        <v>-6633.6634158623056</v>
      </c>
      <c r="J80" s="125">
        <v>-5363.9884158623026</v>
      </c>
      <c r="K80" s="126">
        <v>-4094.313415862307</v>
      </c>
      <c r="M80" s="123">
        <f>$F$69</f>
        <v>-8890.8634158623026</v>
      </c>
      <c r="N80" s="124">
        <v>-10832.055415862302</v>
      </c>
      <c r="O80" s="125">
        <v>-11802.651415862303</v>
      </c>
      <c r="P80" s="125">
        <v>-12773.247415862301</v>
      </c>
      <c r="Q80" s="125">
        <v>-13258.545415862303</v>
      </c>
      <c r="R80" s="126">
        <v>-13743.843415862302</v>
      </c>
      <c r="T80" s="123">
        <f>$F$69</f>
        <v>-8890.8634158623026</v>
      </c>
      <c r="U80" s="124">
        <v>-7358.3434158623058</v>
      </c>
      <c r="V80" s="125">
        <v>-7869.1834158623024</v>
      </c>
      <c r="W80" s="125">
        <v>-8380.0234158623061</v>
      </c>
      <c r="X80" s="125">
        <v>-8890.8634158623026</v>
      </c>
      <c r="Y80" s="125">
        <v>-9912.5434158623029</v>
      </c>
      <c r="Z80" s="125">
        <v>-10934.223415862303</v>
      </c>
      <c r="AA80" s="126">
        <v>-11445.063415862307</v>
      </c>
      <c r="AC80" s="123">
        <f>$F$69</f>
        <v>-8890.8634158623026</v>
      </c>
      <c r="AD80" s="125">
        <v>-7500.8634158623026</v>
      </c>
      <c r="AE80" s="125">
        <v>-7690.8634158623026</v>
      </c>
      <c r="AF80" s="125">
        <v>-7890.8634158623026</v>
      </c>
      <c r="AG80" s="125">
        <v>-8090.8634158623026</v>
      </c>
      <c r="AH80" s="126">
        <v>-8300.8634158623026</v>
      </c>
    </row>
    <row r="81" spans="2:34" s="1" customFormat="1" x14ac:dyDescent="0.2">
      <c r="B81" s="174"/>
      <c r="C81" s="147"/>
      <c r="E81" s="168" t="s">
        <v>58</v>
      </c>
      <c r="F81" s="127">
        <f>$F$70</f>
        <v>49900.324304339534</v>
      </c>
      <c r="G81" s="128">
        <v>-48359.915665999317</v>
      </c>
      <c r="H81" s="129">
        <v>40074.300307305675</v>
      </c>
      <c r="I81" s="129">
        <v>128508.51628061064</v>
      </c>
      <c r="J81" s="129">
        <v>172725.62426726258</v>
      </c>
      <c r="K81" s="130">
        <v>216942.73225391493</v>
      </c>
      <c r="M81" s="127">
        <f>$F$70</f>
        <v>49900.324304339534</v>
      </c>
      <c r="N81" s="128">
        <v>-17702.753080967756</v>
      </c>
      <c r="O81" s="129">
        <v>-51504.291773621342</v>
      </c>
      <c r="P81" s="129">
        <v>-85305.830466275103</v>
      </c>
      <c r="Q81" s="129">
        <v>-102206.59981260198</v>
      </c>
      <c r="R81" s="130">
        <v>-119107.36915892857</v>
      </c>
      <c r="T81" s="127">
        <f>$F$70</f>
        <v>49900.324304339534</v>
      </c>
      <c r="U81" s="128">
        <v>103271.14938296564</v>
      </c>
      <c r="V81" s="129">
        <v>85480.874356756976</v>
      </c>
      <c r="W81" s="129">
        <v>67690.599330548255</v>
      </c>
      <c r="X81" s="129">
        <v>49900.324304339534</v>
      </c>
      <c r="Y81" s="129">
        <v>14319.77425192215</v>
      </c>
      <c r="Z81" s="129">
        <v>-21260.775800495147</v>
      </c>
      <c r="AA81" s="130">
        <v>-39051.050826703809</v>
      </c>
      <c r="AC81" s="127">
        <f>$F$70</f>
        <v>49900.324304339534</v>
      </c>
      <c r="AD81" s="129">
        <v>98307.814489975251</v>
      </c>
      <c r="AE81" s="129">
        <v>91690.963313521323</v>
      </c>
      <c r="AF81" s="129">
        <v>84725.85681199102</v>
      </c>
      <c r="AG81" s="129">
        <v>77760.750310460688</v>
      </c>
      <c r="AH81" s="130">
        <v>70447.388483853807</v>
      </c>
    </row>
    <row r="82" spans="2:34" s="1" customFormat="1" x14ac:dyDescent="0.2">
      <c r="B82" s="172"/>
      <c r="C82" s="150"/>
      <c r="E82" s="158"/>
      <c r="T82" s="139"/>
      <c r="U82" s="139"/>
    </row>
    <row r="83" spans="2:34" s="1" customFormat="1" x14ac:dyDescent="0.2">
      <c r="B83" s="175"/>
      <c r="C83" s="147"/>
      <c r="E83" s="186"/>
      <c r="F83" s="30"/>
      <c r="G83" s="137" t="s">
        <v>18</v>
      </c>
      <c r="H83" s="137"/>
      <c r="I83" s="137"/>
      <c r="J83" s="137"/>
      <c r="K83" s="64"/>
      <c r="M83" s="29"/>
      <c r="N83" s="137" t="s">
        <v>19</v>
      </c>
      <c r="O83" s="137"/>
      <c r="P83" s="137"/>
      <c r="Q83" s="137"/>
      <c r="R83" s="64"/>
      <c r="T83" s="30"/>
      <c r="U83" s="30" t="s">
        <v>44</v>
      </c>
      <c r="V83" s="30"/>
      <c r="W83" s="30"/>
      <c r="X83" s="30"/>
      <c r="Y83" s="30"/>
      <c r="Z83" s="30"/>
      <c r="AA83" s="31"/>
    </row>
    <row r="84" spans="2:34" s="1" customFormat="1" x14ac:dyDescent="0.2">
      <c r="B84" s="175"/>
      <c r="C84" s="147"/>
      <c r="E84" s="187"/>
      <c r="F84" s="250"/>
      <c r="G84" s="138">
        <f>$I$84*(1-5%)</f>
        <v>7125</v>
      </c>
      <c r="H84" s="132">
        <f>$I$84*(1-2.5%)</f>
        <v>7312.5</v>
      </c>
      <c r="I84" s="73">
        <v>7500</v>
      </c>
      <c r="J84" s="135">
        <f>$I$84*(1+10%)</f>
        <v>8250</v>
      </c>
      <c r="K84" s="133">
        <f>$I$84*(1+15%)</f>
        <v>8625</v>
      </c>
      <c r="M84" s="250"/>
      <c r="N84" s="138">
        <f>$P$84*(1-5%)</f>
        <v>190</v>
      </c>
      <c r="O84" s="132">
        <f>$P$84*(1-2.5%)</f>
        <v>195</v>
      </c>
      <c r="P84" s="73">
        <v>200</v>
      </c>
      <c r="Q84" s="135">
        <f>$P$84*(1+10%)</f>
        <v>220.00000000000003</v>
      </c>
      <c r="R84" s="133">
        <f>$P$84*(1+15%)</f>
        <v>229.99999999999997</v>
      </c>
      <c r="T84" s="250"/>
      <c r="U84" s="140">
        <f>V84-0.25%</f>
        <v>4.2499999999999996E-2</v>
      </c>
      <c r="V84" s="141">
        <f>W84-0.25%</f>
        <v>4.4999999999999998E-2</v>
      </c>
      <c r="W84" s="141">
        <f>X84-0.25%</f>
        <v>4.7500000000000001E-2</v>
      </c>
      <c r="X84" s="142">
        <v>0.05</v>
      </c>
      <c r="Y84" s="143">
        <f>X84+0.25%</f>
        <v>5.2500000000000005E-2</v>
      </c>
      <c r="Z84" s="143">
        <f>Y84+0.25%</f>
        <v>5.5000000000000007E-2</v>
      </c>
      <c r="AA84" s="144">
        <f>Z84+0.25%</f>
        <v>5.7500000000000009E-2</v>
      </c>
    </row>
    <row r="85" spans="2:34" s="1" customFormat="1" x14ac:dyDescent="0.2">
      <c r="B85" s="175"/>
      <c r="C85" s="151"/>
      <c r="E85" s="166" t="s">
        <v>49</v>
      </c>
      <c r="F85" s="111">
        <f>$F$63</f>
        <v>4.1804471188635416E-2</v>
      </c>
      <c r="G85" s="113">
        <f t="dataTable" ref="G85:K92" dt2D="0" dtr="1" r1="C14" ca="1"/>
        <v>4.1137982252351754E-2</v>
      </c>
      <c r="H85" s="113">
        <v>4.0899950489393308E-2</v>
      </c>
      <c r="I85" s="113">
        <v>4.0661918726434862E-2</v>
      </c>
      <c r="J85" s="113">
        <v>3.9709791674601064E-2</v>
      </c>
      <c r="K85" s="114">
        <v>3.9233728148684165E-2</v>
      </c>
      <c r="M85" s="111">
        <f>$F$63</f>
        <v>4.1804471188635416E-2</v>
      </c>
      <c r="N85" s="113">
        <f t="dataTable" ref="N85:R92" dt2D="0" dtr="1" r1="C15" ca="1"/>
        <v>4.1817166215993198E-2</v>
      </c>
      <c r="O85" s="113">
        <v>4.181081870231431E-2</v>
      </c>
      <c r="P85" s="113">
        <v>4.1804471188635416E-2</v>
      </c>
      <c r="Q85" s="113">
        <v>4.177908113391985E-2</v>
      </c>
      <c r="R85" s="114">
        <v>4.176638610656206E-2</v>
      </c>
      <c r="T85" s="111">
        <f>$F$63</f>
        <v>4.1804471188635416E-2</v>
      </c>
      <c r="U85" s="112">
        <f t="dataTable" ref="U85:AA92" dt2D="0" dtr="1" r1="C32" ca="1"/>
        <v>4.1804471188635416E-2</v>
      </c>
      <c r="V85" s="113">
        <v>4.1804471188635416E-2</v>
      </c>
      <c r="W85" s="113">
        <v>4.1804471188635416E-2</v>
      </c>
      <c r="X85" s="113">
        <v>4.1804471188635416E-2</v>
      </c>
      <c r="Y85" s="113">
        <v>4.1804471188635416E-2</v>
      </c>
      <c r="Z85" s="113">
        <v>4.1804471188635416E-2</v>
      </c>
      <c r="AA85" s="114">
        <v>4.1804471188635416E-2</v>
      </c>
    </row>
    <row r="86" spans="2:34" s="1" customFormat="1" x14ac:dyDescent="0.2">
      <c r="B86" s="175"/>
      <c r="C86" s="147"/>
      <c r="E86" s="167" t="s">
        <v>50</v>
      </c>
      <c r="F86" s="115">
        <f>$F$64</f>
        <v>2.3004075884819033E-2</v>
      </c>
      <c r="G86" s="117">
        <v>1.4917340874671933E-2</v>
      </c>
      <c r="H86" s="117">
        <v>1.1938402056694029E-2</v>
      </c>
      <c r="I86" s="117">
        <v>8.9085131883621244E-3</v>
      </c>
      <c r="J86" s="117">
        <v>-3.7657946348190309E-3</v>
      </c>
      <c r="K86" s="118">
        <v>-1.0471871495246889E-2</v>
      </c>
      <c r="M86" s="115">
        <f>$F$64</f>
        <v>2.3004075884819033E-2</v>
      </c>
      <c r="N86" s="117">
        <v>2.3154649138450625E-2</v>
      </c>
      <c r="O86" s="117">
        <v>2.307937443256378E-2</v>
      </c>
      <c r="P86" s="117">
        <v>2.3004075884819033E-2</v>
      </c>
      <c r="Q86" s="117">
        <v>2.2702547907829287E-2</v>
      </c>
      <c r="R86" s="118">
        <v>2.2551599144935607E-2</v>
      </c>
      <c r="T86" s="115">
        <f>$F$64</f>
        <v>2.3004075884819033E-2</v>
      </c>
      <c r="U86" s="116">
        <v>8.1594303250312819E-2</v>
      </c>
      <c r="V86" s="117">
        <v>6.7238751053810122E-2</v>
      </c>
      <c r="W86" s="117">
        <v>5.2777156233787537E-2</v>
      </c>
      <c r="X86" s="117">
        <v>3.8080617785453796E-2</v>
      </c>
      <c r="Y86" s="117">
        <v>2.3004075884819033E-2</v>
      </c>
      <c r="Z86" s="117">
        <v>7.3759824037551878E-3</v>
      </c>
      <c r="AA86" s="118">
        <v>-9.0167135000228903E-3</v>
      </c>
    </row>
    <row r="87" spans="2:34" s="1" customFormat="1" x14ac:dyDescent="0.2">
      <c r="B87" s="158"/>
      <c r="E87" s="167" t="s">
        <v>52</v>
      </c>
      <c r="F87" s="119">
        <f>$F$65</f>
        <v>1.2416233127415546</v>
      </c>
      <c r="G87" s="121">
        <v>1.1497086781259318</v>
      </c>
      <c r="H87" s="121">
        <v>1.1178591241284159</v>
      </c>
      <c r="I87" s="121">
        <v>1.0865046486612631</v>
      </c>
      <c r="J87" s="121">
        <v>0.96589751430490489</v>
      </c>
      <c r="K87" s="122">
        <v>0.90857181816024302</v>
      </c>
      <c r="M87" s="119">
        <f>$F$65</f>
        <v>1.2416233127415546</v>
      </c>
      <c r="N87" s="121">
        <v>1.243414415268737</v>
      </c>
      <c r="O87" s="121">
        <v>1.2425186711615166</v>
      </c>
      <c r="P87" s="121">
        <v>1.2416233127415546</v>
      </c>
      <c r="Q87" s="121">
        <v>1.2380457309565396</v>
      </c>
      <c r="R87" s="122">
        <v>1.2362592477224903</v>
      </c>
      <c r="T87" s="119">
        <f>$F$65</f>
        <v>1.2416233127415546</v>
      </c>
      <c r="U87" s="120">
        <v>2.1180982560426158</v>
      </c>
      <c r="V87" s="121">
        <v>1.862459730913139</v>
      </c>
      <c r="W87" s="121">
        <v>1.6337305242183446</v>
      </c>
      <c r="X87" s="121">
        <v>1.4278742381930296</v>
      </c>
      <c r="Y87" s="121">
        <v>1.2416233127415539</v>
      </c>
      <c r="Z87" s="121">
        <v>1.0723042896038488</v>
      </c>
      <c r="AA87" s="122">
        <v>0.91770865978246552</v>
      </c>
    </row>
    <row r="88" spans="2:34" s="1" customFormat="1" x14ac:dyDescent="0.2">
      <c r="B88" s="172"/>
      <c r="C88" s="131"/>
      <c r="E88" s="167" t="s">
        <v>53</v>
      </c>
      <c r="F88" s="111">
        <f>$F$66</f>
        <v>6.7879107440579414E-2</v>
      </c>
      <c r="G88" s="113">
        <v>6.4275005349253747E-2</v>
      </c>
      <c r="H88" s="113">
        <v>6.2987826030923122E-2</v>
      </c>
      <c r="I88" s="113">
        <v>6.1700646712592497E-2</v>
      </c>
      <c r="J88" s="113">
        <v>5.9395776662724276E-2</v>
      </c>
      <c r="K88" s="114">
        <v>5.6830568464931307E-2</v>
      </c>
      <c r="M88" s="111">
        <f>$F$66</f>
        <v>6.7879107440579414E-2</v>
      </c>
      <c r="N88" s="113">
        <v>6.794775700422373E-2</v>
      </c>
      <c r="O88" s="113">
        <v>6.7913432222401593E-2</v>
      </c>
      <c r="P88" s="113">
        <v>6.7879107440579414E-2</v>
      </c>
      <c r="Q88" s="113">
        <v>6.7741808313290824E-2</v>
      </c>
      <c r="R88" s="114">
        <v>6.7673158749646495E-2</v>
      </c>
      <c r="T88" s="111">
        <f>$F$66</f>
        <v>6.7879107440579414E-2</v>
      </c>
      <c r="U88" s="112">
        <v>0.11579568264883852</v>
      </c>
      <c r="V88" s="113">
        <v>0.10182001487976292</v>
      </c>
      <c r="W88" s="113">
        <v>8.9315470033747943E-2</v>
      </c>
      <c r="X88" s="113">
        <v>7.8061379672334452E-2</v>
      </c>
      <c r="Y88" s="113">
        <v>6.7879107440579387E-2</v>
      </c>
      <c r="Z88" s="113">
        <v>5.8622496320802055E-2</v>
      </c>
      <c r="AA88" s="114">
        <v>5.0170807907092302E-2</v>
      </c>
    </row>
    <row r="89" spans="2:34" s="1" customFormat="1" x14ac:dyDescent="0.2">
      <c r="B89" s="173"/>
      <c r="C89" s="152"/>
      <c r="E89" s="167" t="s">
        <v>45</v>
      </c>
      <c r="F89" s="119">
        <f>$F$67</f>
        <v>0.83534362810214724</v>
      </c>
      <c r="G89" s="121">
        <v>0.82202573960134773</v>
      </c>
      <c r="H89" s="121">
        <v>0.81726935085106223</v>
      </c>
      <c r="I89" s="121">
        <v>0.81251296210077673</v>
      </c>
      <c r="J89" s="121">
        <v>0.7934874070996345</v>
      </c>
      <c r="K89" s="122">
        <v>0.7839746295990635</v>
      </c>
      <c r="M89" s="119">
        <f>$F$67</f>
        <v>0.83534362810214724</v>
      </c>
      <c r="N89" s="121">
        <v>0.8355973021688291</v>
      </c>
      <c r="O89" s="121">
        <v>0.83547046513548817</v>
      </c>
      <c r="P89" s="121">
        <v>0.83534362810214724</v>
      </c>
      <c r="Q89" s="121">
        <v>0.8348362799687834</v>
      </c>
      <c r="R89" s="122">
        <v>0.83458260590210154</v>
      </c>
      <c r="T89" s="119">
        <f>$F$67</f>
        <v>0.83534362810214724</v>
      </c>
      <c r="U89" s="120">
        <v>0.83534362810214724</v>
      </c>
      <c r="V89" s="121">
        <v>0.83534362810214724</v>
      </c>
      <c r="W89" s="121">
        <v>0.83534362810214724</v>
      </c>
      <c r="X89" s="121">
        <v>0.83534362810214724</v>
      </c>
      <c r="Y89" s="121">
        <v>0.83534362810214724</v>
      </c>
      <c r="Z89" s="121">
        <v>0.83534362810214724</v>
      </c>
      <c r="AA89" s="122">
        <v>0.83534362810214724</v>
      </c>
    </row>
    <row r="90" spans="2:34" s="1" customFormat="1" x14ac:dyDescent="0.2">
      <c r="B90" s="173"/>
      <c r="C90" s="151"/>
      <c r="E90" s="167" t="s">
        <v>55</v>
      </c>
      <c r="F90" s="123">
        <f>$F$68</f>
        <v>32929.800000000003</v>
      </c>
      <c r="G90" s="125">
        <v>32404.800000000003</v>
      </c>
      <c r="H90" s="125">
        <v>32217.300000000003</v>
      </c>
      <c r="I90" s="125">
        <v>32029.800000000003</v>
      </c>
      <c r="J90" s="125">
        <v>31279.800000000003</v>
      </c>
      <c r="K90" s="126">
        <v>30904.800000000003</v>
      </c>
      <c r="M90" s="123">
        <f>$F$68</f>
        <v>32929.800000000003</v>
      </c>
      <c r="N90" s="125">
        <v>32939.800000000003</v>
      </c>
      <c r="O90" s="125">
        <v>32934.800000000003</v>
      </c>
      <c r="P90" s="125">
        <v>32929.800000000003</v>
      </c>
      <c r="Q90" s="125">
        <v>32909.800000000003</v>
      </c>
      <c r="R90" s="126">
        <v>32899.800000000003</v>
      </c>
      <c r="T90" s="123">
        <f>$F$68</f>
        <v>32929.800000000003</v>
      </c>
      <c r="U90" s="124">
        <v>32929.800000000003</v>
      </c>
      <c r="V90" s="125">
        <v>32929.800000000003</v>
      </c>
      <c r="W90" s="125">
        <v>32929.800000000003</v>
      </c>
      <c r="X90" s="125">
        <v>32929.800000000003</v>
      </c>
      <c r="Y90" s="125">
        <v>32929.800000000003</v>
      </c>
      <c r="Z90" s="125">
        <v>32929.800000000003</v>
      </c>
      <c r="AA90" s="126">
        <v>32929.800000000003</v>
      </c>
    </row>
    <row r="91" spans="2:34" s="1" customFormat="1" x14ac:dyDescent="0.2">
      <c r="B91" s="173"/>
      <c r="C91" s="151"/>
      <c r="E91" s="167" t="s">
        <v>57</v>
      </c>
      <c r="F91" s="123">
        <f>$F$69</f>
        <v>-8890.8634158623026</v>
      </c>
      <c r="G91" s="125">
        <v>-9415.8634158623026</v>
      </c>
      <c r="H91" s="125">
        <v>-9603.3634158623026</v>
      </c>
      <c r="I91" s="125">
        <v>-9790.8634158623026</v>
      </c>
      <c r="J91" s="125">
        <v>-10540.863415862303</v>
      </c>
      <c r="K91" s="126">
        <v>-10915.863415862303</v>
      </c>
      <c r="M91" s="123">
        <f>$F$69</f>
        <v>-8890.8634158623026</v>
      </c>
      <c r="N91" s="125">
        <v>-8880.8634158623026</v>
      </c>
      <c r="O91" s="125">
        <v>-8885.8634158623026</v>
      </c>
      <c r="P91" s="125">
        <v>-8890.8634158623026</v>
      </c>
      <c r="Q91" s="125">
        <v>-8910.8634158623026</v>
      </c>
      <c r="R91" s="126">
        <v>-8920.8634158623026</v>
      </c>
      <c r="T91" s="123">
        <f>$F$69</f>
        <v>-8890.8634158623026</v>
      </c>
      <c r="U91" s="124">
        <v>-8890.8634158623026</v>
      </c>
      <c r="V91" s="125">
        <v>-8890.8634158623026</v>
      </c>
      <c r="W91" s="125">
        <v>-8890.8634158623026</v>
      </c>
      <c r="X91" s="125">
        <v>-8890.8634158623026</v>
      </c>
      <c r="Y91" s="125">
        <v>-8890.8634158623026</v>
      </c>
      <c r="Z91" s="125">
        <v>-8890.8634158623026</v>
      </c>
      <c r="AA91" s="126">
        <v>-8890.8634158623026</v>
      </c>
    </row>
    <row r="92" spans="2:34" s="1" customFormat="1" x14ac:dyDescent="0.2">
      <c r="B92" s="158"/>
      <c r="D92" s="157"/>
      <c r="E92" s="168" t="s">
        <v>58</v>
      </c>
      <c r="F92" s="127">
        <f>$F$70</f>
        <v>49900.324304339534</v>
      </c>
      <c r="G92" s="129">
        <v>31616.91973782258</v>
      </c>
      <c r="H92" s="129">
        <v>25087.132392637868</v>
      </c>
      <c r="I92" s="129">
        <v>18557.345047453156</v>
      </c>
      <c r="J92" s="129">
        <v>-7561.8043332853704</v>
      </c>
      <c r="K92" s="130">
        <v>-20621.379023654561</v>
      </c>
      <c r="M92" s="127">
        <f>$F$70</f>
        <v>49900.324304339534</v>
      </c>
      <c r="N92" s="129">
        <v>50248.579629416112</v>
      </c>
      <c r="O92" s="129">
        <v>50074.45196687791</v>
      </c>
      <c r="P92" s="129">
        <v>49900.324304339534</v>
      </c>
      <c r="Q92" s="129">
        <v>49203.813654186582</v>
      </c>
      <c r="R92" s="130">
        <v>48855.558329109946</v>
      </c>
      <c r="T92" s="127">
        <f>$F$70</f>
        <v>49900.324304339534</v>
      </c>
      <c r="U92" s="128">
        <v>230910.93714256323</v>
      </c>
      <c r="V92" s="129">
        <v>178116.17506474786</v>
      </c>
      <c r="W92" s="129">
        <v>130878.75636354479</v>
      </c>
      <c r="X92" s="129">
        <v>88365.079532461998</v>
      </c>
      <c r="Y92" s="129">
        <v>49900.324304339418</v>
      </c>
      <c r="Z92" s="129">
        <v>14932.365006046195</v>
      </c>
      <c r="AA92" s="130">
        <v>-16994.902179352066</v>
      </c>
    </row>
    <row r="93" spans="2:34" s="1" customFormat="1" x14ac:dyDescent="0.2">
      <c r="B93" s="158"/>
      <c r="E93" s="156"/>
      <c r="F93" s="125"/>
      <c r="G93" s="125"/>
      <c r="H93" s="125"/>
      <c r="I93" s="125"/>
      <c r="J93" s="125"/>
      <c r="K93" s="125"/>
      <c r="M93" s="125"/>
      <c r="N93" s="125"/>
      <c r="O93" s="125"/>
      <c r="P93" s="125"/>
      <c r="Q93" s="125"/>
      <c r="R93" s="125"/>
      <c r="U93" s="125"/>
      <c r="V93" s="125"/>
      <c r="W93" s="125"/>
      <c r="X93" s="125"/>
      <c r="Y93" s="125"/>
      <c r="Z93" s="125"/>
    </row>
    <row r="94" spans="2:34" s="1" customFormat="1" x14ac:dyDescent="0.2">
      <c r="B94" s="158"/>
      <c r="E94" s="186"/>
      <c r="F94" s="30"/>
      <c r="G94" s="30" t="s">
        <v>42</v>
      </c>
      <c r="H94" s="30"/>
      <c r="I94" s="30"/>
      <c r="J94" s="30"/>
      <c r="K94" s="31"/>
      <c r="M94" s="29"/>
      <c r="N94" s="137" t="s">
        <v>46</v>
      </c>
      <c r="O94" s="137"/>
      <c r="P94" s="137"/>
      <c r="Q94" s="137"/>
      <c r="R94" s="64"/>
    </row>
    <row r="95" spans="2:34" s="1" customFormat="1" x14ac:dyDescent="0.2">
      <c r="B95" s="158"/>
      <c r="E95" s="187"/>
      <c r="F95" s="250"/>
      <c r="G95" s="136">
        <f>H95-1</f>
        <v>6</v>
      </c>
      <c r="H95" s="136">
        <f>I95-1</f>
        <v>7</v>
      </c>
      <c r="I95" s="136">
        <f>J95-1</f>
        <v>8</v>
      </c>
      <c r="J95" s="136">
        <f>K95-1</f>
        <v>9</v>
      </c>
      <c r="K95" s="134">
        <v>10</v>
      </c>
      <c r="M95" s="250"/>
      <c r="N95" s="190">
        <f>O95-0.5%</f>
        <v>4.0000000000000008E-2</v>
      </c>
      <c r="O95" s="191">
        <f>P95-0.5%</f>
        <v>4.5000000000000005E-2</v>
      </c>
      <c r="P95" s="77">
        <v>0.05</v>
      </c>
      <c r="Q95" s="191">
        <f>P95+0.5%</f>
        <v>5.5E-2</v>
      </c>
      <c r="R95" s="192">
        <f>Q95+0.5%</f>
        <v>0.06</v>
      </c>
    </row>
    <row r="96" spans="2:34" s="1" customFormat="1" x14ac:dyDescent="0.2">
      <c r="B96" s="158"/>
      <c r="E96" s="166" t="s">
        <v>49</v>
      </c>
      <c r="F96" s="111">
        <f>$F$63</f>
        <v>4.1804471188635416E-2</v>
      </c>
      <c r="G96" s="113">
        <f t="dataTable" ref="G96:K103" dt2D="0" dtr="1" r1="C31" ca="1"/>
        <v>4.1804471188635416E-2</v>
      </c>
      <c r="H96" s="113">
        <v>4.1804471188635416E-2</v>
      </c>
      <c r="I96" s="113">
        <v>4.1804471188635416E-2</v>
      </c>
      <c r="J96" s="113">
        <v>4.1804471188635416E-2</v>
      </c>
      <c r="K96" s="114">
        <v>4.1804471188635416E-2</v>
      </c>
      <c r="M96" s="111">
        <f>$F$63</f>
        <v>4.1804471188635416E-2</v>
      </c>
      <c r="N96" s="112">
        <f t="dataTable" ref="N96:R103" dt2D="0" dtr="1" r1="C33"/>
        <v>4.1804471188635416E-2</v>
      </c>
      <c r="O96" s="113">
        <v>4.1804471188635416E-2</v>
      </c>
      <c r="P96" s="113">
        <v>4.1804471188635416E-2</v>
      </c>
      <c r="Q96" s="113">
        <v>4.1804471188635416E-2</v>
      </c>
      <c r="R96" s="114">
        <v>4.1804471188635416E-2</v>
      </c>
    </row>
    <row r="97" spans="1:37" s="1" customFormat="1" x14ac:dyDescent="0.2">
      <c r="B97" s="158"/>
      <c r="E97" s="167" t="s">
        <v>50</v>
      </c>
      <c r="F97" s="115">
        <f>$F$64</f>
        <v>2.3004075884819033E-2</v>
      </c>
      <c r="G97" s="117">
        <v>-9.0210011601448065E-2</v>
      </c>
      <c r="H97" s="117">
        <v>-4.5069250464439395E-2</v>
      </c>
      <c r="I97" s="117">
        <v>-1.4378342032432559E-2</v>
      </c>
      <c r="J97" s="117">
        <v>7.2665184736251829E-3</v>
      </c>
      <c r="K97" s="118">
        <v>2.3004075884819033E-2</v>
      </c>
      <c r="M97" s="115">
        <f>$F$64</f>
        <v>2.3004075884819033E-2</v>
      </c>
      <c r="N97" s="116">
        <v>2.9657056927680964E-2</v>
      </c>
      <c r="O97" s="117">
        <v>2.8028836846351626E-2</v>
      </c>
      <c r="P97" s="117">
        <v>2.637773454189301E-2</v>
      </c>
      <c r="Q97" s="117">
        <v>2.4703052639961243E-2</v>
      </c>
      <c r="R97" s="118">
        <v>2.3004075884819033E-2</v>
      </c>
    </row>
    <row r="98" spans="1:37" s="1" customFormat="1" x14ac:dyDescent="0.2">
      <c r="B98" s="158"/>
      <c r="E98" s="167" t="s">
        <v>52</v>
      </c>
      <c r="F98" s="119">
        <f>$F$65</f>
        <v>1.2416233127415546</v>
      </c>
      <c r="G98" s="121">
        <v>0.58737673176360639</v>
      </c>
      <c r="H98" s="121">
        <v>0.73904437734903949</v>
      </c>
      <c r="I98" s="121">
        <v>0.89706084669292452</v>
      </c>
      <c r="J98" s="121">
        <v>1.0635233214024122</v>
      </c>
      <c r="K98" s="122">
        <v>1.2416233127415546</v>
      </c>
      <c r="M98" s="119">
        <f>$F$65</f>
        <v>1.2416233127415546</v>
      </c>
      <c r="N98" s="120">
        <v>1.3208790256996292</v>
      </c>
      <c r="O98" s="121">
        <v>1.3010650974601106</v>
      </c>
      <c r="P98" s="121">
        <v>1.2812511692205915</v>
      </c>
      <c r="Q98" s="121">
        <v>1.261437240981073</v>
      </c>
      <c r="R98" s="122">
        <v>1.2416233127415546</v>
      </c>
    </row>
    <row r="99" spans="1:37" s="1" customFormat="1" x14ac:dyDescent="0.2">
      <c r="B99" s="158"/>
      <c r="E99" s="167" t="s">
        <v>53</v>
      </c>
      <c r="F99" s="111">
        <f>$F$66</f>
        <v>6.7879107440579414E-2</v>
      </c>
      <c r="G99" s="113">
        <v>2.7423213910467717E-2</v>
      </c>
      <c r="H99" s="113">
        <v>3.6516727809466756E-2</v>
      </c>
      <c r="I99" s="113">
        <v>4.6805977396420187E-2</v>
      </c>
      <c r="J99" s="113">
        <v>5.814244389438495E-2</v>
      </c>
      <c r="K99" s="114">
        <v>6.7879107440579414E-2</v>
      </c>
      <c r="M99" s="111">
        <f>$F$66</f>
        <v>6.7879107440579414E-2</v>
      </c>
      <c r="N99" s="112">
        <v>7.2211989241326241E-2</v>
      </c>
      <c r="O99" s="113">
        <v>7.1128768791139552E-2</v>
      </c>
      <c r="P99" s="113">
        <v>7.0045548340952821E-2</v>
      </c>
      <c r="Q99" s="113">
        <v>6.8962327890766117E-2</v>
      </c>
      <c r="R99" s="114">
        <v>6.7879107440579414E-2</v>
      </c>
    </row>
    <row r="100" spans="1:37" s="1" customFormat="1" x14ac:dyDescent="0.2">
      <c r="B100" s="158"/>
      <c r="E100" s="167" t="s">
        <v>45</v>
      </c>
      <c r="F100" s="119">
        <f>$F$67</f>
        <v>0.83534362810214724</v>
      </c>
      <c r="G100" s="121">
        <v>0.83534362810214724</v>
      </c>
      <c r="H100" s="121">
        <v>0.83534362810214724</v>
      </c>
      <c r="I100" s="121">
        <v>0.83534362810214724</v>
      </c>
      <c r="J100" s="121">
        <v>0.83534362810214724</v>
      </c>
      <c r="K100" s="122">
        <v>0.83534362810214724</v>
      </c>
      <c r="M100" s="119">
        <f>$F$67</f>
        <v>0.83534362810214724</v>
      </c>
      <c r="N100" s="120">
        <v>0.83534362810214724</v>
      </c>
      <c r="O100" s="121">
        <v>0.83534362810214724</v>
      </c>
      <c r="P100" s="121">
        <v>0.83534362810214724</v>
      </c>
      <c r="Q100" s="121">
        <v>0.83534362810214724</v>
      </c>
      <c r="R100" s="122">
        <v>0.83534362810214724</v>
      </c>
    </row>
    <row r="101" spans="1:37" s="1" customFormat="1" x14ac:dyDescent="0.2">
      <c r="B101" s="158"/>
      <c r="E101" s="167" t="s">
        <v>55</v>
      </c>
      <c r="F101" s="123">
        <f>$F$68</f>
        <v>32929.800000000003</v>
      </c>
      <c r="G101" s="125">
        <v>32929.800000000003</v>
      </c>
      <c r="H101" s="125">
        <v>32929.800000000003</v>
      </c>
      <c r="I101" s="125">
        <v>32929.800000000003</v>
      </c>
      <c r="J101" s="125">
        <v>32929.800000000003</v>
      </c>
      <c r="K101" s="126">
        <v>32929.800000000003</v>
      </c>
      <c r="M101" s="123">
        <f>$F$68</f>
        <v>32929.800000000003</v>
      </c>
      <c r="N101" s="124">
        <v>32929.800000000003</v>
      </c>
      <c r="O101" s="125">
        <v>32929.800000000003</v>
      </c>
      <c r="P101" s="125">
        <v>32929.800000000003</v>
      </c>
      <c r="Q101" s="125">
        <v>32929.800000000003</v>
      </c>
      <c r="R101" s="126">
        <v>32929.800000000003</v>
      </c>
    </row>
    <row r="102" spans="1:37" s="1" customFormat="1" x14ac:dyDescent="0.2">
      <c r="B102" s="158"/>
      <c r="E102" s="167" t="s">
        <v>57</v>
      </c>
      <c r="F102" s="123">
        <f>$F$69</f>
        <v>-8890.8634158623026</v>
      </c>
      <c r="G102" s="125">
        <v>-8890.8634158623026</v>
      </c>
      <c r="H102" s="125">
        <v>-8890.8634158623026</v>
      </c>
      <c r="I102" s="125">
        <v>-8890.8634158623026</v>
      </c>
      <c r="J102" s="125">
        <v>-8890.8634158623026</v>
      </c>
      <c r="K102" s="126">
        <v>-8890.8634158623026</v>
      </c>
      <c r="M102" s="123">
        <f>$F$69</f>
        <v>-8890.8634158623026</v>
      </c>
      <c r="N102" s="124">
        <v>-8890.8634158623026</v>
      </c>
      <c r="O102" s="125">
        <v>-8890.8634158623026</v>
      </c>
      <c r="P102" s="125">
        <v>-8890.8634158623026</v>
      </c>
      <c r="Q102" s="125">
        <v>-8890.8634158623026</v>
      </c>
      <c r="R102" s="126">
        <v>-8890.8634158623026</v>
      </c>
    </row>
    <row r="103" spans="1:37" s="1" customFormat="1" x14ac:dyDescent="0.2">
      <c r="B103" s="158"/>
      <c r="E103" s="168" t="s">
        <v>58</v>
      </c>
      <c r="F103" s="127">
        <f>$F$70</f>
        <v>49900.324304339534</v>
      </c>
      <c r="G103" s="129">
        <v>-82697.222681921558</v>
      </c>
      <c r="H103" s="129">
        <v>-53136.730137948354</v>
      </c>
      <c r="I103" s="129">
        <v>-21212.088617230358</v>
      </c>
      <c r="J103" s="129">
        <v>13118.909358964418</v>
      </c>
      <c r="K103" s="130">
        <v>49900.324304339534</v>
      </c>
      <c r="M103" s="127">
        <f>$F$70</f>
        <v>49900.324304339534</v>
      </c>
      <c r="N103" s="128">
        <v>66268.30525247677</v>
      </c>
      <c r="O103" s="129">
        <v>62176.31001544249</v>
      </c>
      <c r="P103" s="129">
        <v>58084.314778408094</v>
      </c>
      <c r="Q103" s="129">
        <v>53992.319541373814</v>
      </c>
      <c r="R103" s="130">
        <v>49900.324304339534</v>
      </c>
    </row>
    <row r="104" spans="1:37" s="1" customFormat="1" x14ac:dyDescent="0.2">
      <c r="B104" s="158"/>
      <c r="E104" s="158"/>
    </row>
    <row r="105" spans="1:37" s="1" customFormat="1" x14ac:dyDescent="0.2">
      <c r="B105" s="158"/>
      <c r="E105" s="158"/>
      <c r="AI105" s="125"/>
    </row>
    <row r="106" spans="1:37" s="1" customFormat="1" x14ac:dyDescent="0.2">
      <c r="B106" s="158"/>
      <c r="E106" s="158"/>
    </row>
    <row r="107" spans="1:37" s="1" customFormat="1" x14ac:dyDescent="0.2">
      <c r="B107" s="158"/>
      <c r="E107" s="158"/>
    </row>
    <row r="108" spans="1:37" s="1" customFormat="1" x14ac:dyDescent="0.2">
      <c r="B108" s="158"/>
      <c r="E108" s="158"/>
    </row>
    <row r="109" spans="1:37" s="1" customFormat="1" x14ac:dyDescent="0.2">
      <c r="B109" s="158"/>
      <c r="E109" s="158"/>
    </row>
    <row r="110" spans="1:37" x14ac:dyDescent="0.2">
      <c r="A110" s="1"/>
      <c r="B110" s="158"/>
      <c r="C110" s="1"/>
      <c r="D110" s="1"/>
      <c r="E110" s="158"/>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x14ac:dyDescent="0.2">
      <c r="A111" s="1"/>
      <c r="B111" s="158"/>
      <c r="C111" s="1"/>
      <c r="D111" s="1"/>
      <c r="E111" s="158"/>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7" x14ac:dyDescent="0.2">
      <c r="A112" s="1"/>
      <c r="B112" s="158"/>
      <c r="C112" s="1"/>
      <c r="D112" s="1"/>
      <c r="E112" s="158"/>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2:36" x14ac:dyDescent="0.2">
      <c r="B113" s="158"/>
      <c r="C113" s="1"/>
      <c r="E113" s="158"/>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2:36" x14ac:dyDescent="0.2">
      <c r="B114" s="158"/>
      <c r="C114" s="1"/>
      <c r="E114" s="158"/>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2:36" x14ac:dyDescent="0.2">
      <c r="B115" s="158"/>
      <c r="C115" s="1"/>
      <c r="E115" s="158"/>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2:36" x14ac:dyDescent="0.2">
      <c r="E116" s="158"/>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sheetData>
  <pageMargins left="0.7" right="0.7" top="0.75" bottom="0.75" header="0.3" footer="0.3"/>
  <pageSetup scale="35"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499984740745262"/>
  </sheetPr>
  <dimension ref="B3:S379"/>
  <sheetViews>
    <sheetView showGridLines="0" topLeftCell="A3" zoomScale="125" zoomScaleNormal="100" workbookViewId="0">
      <selection activeCell="C12" sqref="C12"/>
    </sheetView>
  </sheetViews>
  <sheetFormatPr baseColWidth="10" defaultColWidth="8.83203125" defaultRowHeight="15" zeroHeight="1" x14ac:dyDescent="0.2"/>
  <cols>
    <col min="2" max="2" width="22.83203125" customWidth="1"/>
    <col min="3" max="10" width="10.83203125" customWidth="1"/>
    <col min="12" max="12" width="32.1640625" customWidth="1"/>
    <col min="13" max="14" width="12.1640625" customWidth="1"/>
    <col min="15" max="15" width="12.33203125" style="216" customWidth="1"/>
    <col min="16" max="19" width="12.1640625" customWidth="1"/>
  </cols>
  <sheetData>
    <row r="3" spans="2:19" s="1" customFormat="1" x14ac:dyDescent="0.2">
      <c r="B3" s="169" t="s">
        <v>31</v>
      </c>
      <c r="C3" s="18"/>
      <c r="L3" s="206" t="s">
        <v>72</v>
      </c>
      <c r="M3" s="18"/>
      <c r="O3" s="78"/>
    </row>
    <row r="4" spans="2:19" s="1" customFormat="1" x14ac:dyDescent="0.2">
      <c r="B4" s="207" t="s">
        <v>32</v>
      </c>
      <c r="C4" s="96">
        <f>'Property-Input'!F49</f>
        <v>616000</v>
      </c>
      <c r="L4" s="220" t="s">
        <v>73</v>
      </c>
      <c r="M4" s="221">
        <v>169358.9342069313</v>
      </c>
      <c r="O4" s="78" t="s">
        <v>74</v>
      </c>
    </row>
    <row r="5" spans="2:19" s="1" customFormat="1" x14ac:dyDescent="0.2">
      <c r="B5" s="199" t="s">
        <v>75</v>
      </c>
      <c r="C5" s="55">
        <f>'Property-Input'!F2</f>
        <v>45765.875</v>
      </c>
      <c r="L5" s="220" t="s">
        <v>76</v>
      </c>
      <c r="M5" s="222">
        <f>SUMIFS('Exit-Strategy-Analysis'!C69:AG69,'Exit-Strategy-Analysis'!C9:AG9,LOOKUP(M6,'Exit-Strategy-Analysis'!C7:AG7,'Exit-Strategy-Analysis'!C9:AG9)+1)</f>
        <v>-15107.694383029071</v>
      </c>
      <c r="O5" s="78" t="s">
        <v>77</v>
      </c>
    </row>
    <row r="6" spans="2:19" s="1" customFormat="1" x14ac:dyDescent="0.2">
      <c r="B6" s="199" t="s">
        <v>34</v>
      </c>
      <c r="C6" s="15">
        <f>'Property-Input'!C25</f>
        <v>0.01</v>
      </c>
      <c r="L6" s="223" t="s">
        <v>75</v>
      </c>
      <c r="M6" s="224">
        <v>46022</v>
      </c>
      <c r="N6" s="249"/>
      <c r="O6" s="78" t="s">
        <v>78</v>
      </c>
    </row>
    <row r="7" spans="2:19" s="1" customFormat="1" x14ac:dyDescent="0.2">
      <c r="B7" s="199" t="s">
        <v>35</v>
      </c>
      <c r="C7" s="16">
        <f>'Property-Input'!C26</f>
        <v>0.8</v>
      </c>
      <c r="L7" s="223" t="s">
        <v>34</v>
      </c>
      <c r="M7" s="225">
        <v>0.01</v>
      </c>
      <c r="O7" s="11" t="s">
        <v>79</v>
      </c>
    </row>
    <row r="8" spans="2:19" s="1" customFormat="1" x14ac:dyDescent="0.2">
      <c r="B8" s="199" t="s">
        <v>37</v>
      </c>
      <c r="C8" s="15">
        <f>'Property-Input'!C27</f>
        <v>0.05</v>
      </c>
      <c r="L8" s="223" t="s">
        <v>80</v>
      </c>
      <c r="M8" s="226">
        <f>-M4/'Property-Input'!F55</f>
        <v>0.98630792735968376</v>
      </c>
      <c r="O8" s="1" t="s">
        <v>81</v>
      </c>
    </row>
    <row r="9" spans="2:19" s="1" customFormat="1" x14ac:dyDescent="0.2">
      <c r="B9" s="201" t="s">
        <v>38</v>
      </c>
      <c r="C9" s="17">
        <f>'Property-Input'!C28</f>
        <v>30</v>
      </c>
      <c r="L9" s="223" t="s">
        <v>37</v>
      </c>
      <c r="M9" s="225">
        <v>4.4999999999999998E-2</v>
      </c>
      <c r="O9" s="1" t="s">
        <v>82</v>
      </c>
    </row>
    <row r="10" spans="2:19" x14ac:dyDescent="0.2">
      <c r="B10" s="211" t="s">
        <v>83</v>
      </c>
      <c r="C10" s="208"/>
      <c r="L10" s="227" t="s">
        <v>38</v>
      </c>
      <c r="M10" s="228">
        <v>30</v>
      </c>
      <c r="O10" t="s">
        <v>84</v>
      </c>
    </row>
    <row r="11" spans="2:19" x14ac:dyDescent="0.2">
      <c r="B11" s="199" t="s">
        <v>85</v>
      </c>
      <c r="C11" s="212">
        <v>10</v>
      </c>
      <c r="L11" s="216"/>
      <c r="M11" s="229"/>
      <c r="O11" t="s">
        <v>86</v>
      </c>
    </row>
    <row r="12" spans="2:19" x14ac:dyDescent="0.2">
      <c r="B12" s="199" t="s">
        <v>87</v>
      </c>
      <c r="C12" s="213">
        <f>EOMONTH(C5,12*C11)</f>
        <v>49429</v>
      </c>
    </row>
    <row r="13" spans="2:19" x14ac:dyDescent="0.2">
      <c r="B13" s="201" t="s">
        <v>37</v>
      </c>
      <c r="C13" s="214">
        <v>0.04</v>
      </c>
    </row>
    <row r="15" spans="2:19" s="1" customFormat="1" ht="30" customHeight="1" x14ac:dyDescent="0.2">
      <c r="B15" s="80"/>
      <c r="C15" s="81" t="s">
        <v>88</v>
      </c>
      <c r="D15" s="81" t="s">
        <v>89</v>
      </c>
      <c r="E15" s="81" t="s">
        <v>39</v>
      </c>
      <c r="F15" s="81" t="s">
        <v>33</v>
      </c>
      <c r="G15" s="81" t="s">
        <v>90</v>
      </c>
      <c r="H15" s="81" t="s">
        <v>91</v>
      </c>
      <c r="I15" s="81" t="s">
        <v>92</v>
      </c>
      <c r="J15" s="82" t="s">
        <v>93</v>
      </c>
      <c r="L15" s="95"/>
      <c r="M15" s="9" t="s">
        <v>88</v>
      </c>
      <c r="N15" s="9" t="s">
        <v>89</v>
      </c>
      <c r="O15" s="217" t="s">
        <v>39</v>
      </c>
      <c r="P15" s="9" t="s">
        <v>33</v>
      </c>
      <c r="Q15" s="79" t="s">
        <v>91</v>
      </c>
      <c r="R15" s="9" t="s">
        <v>92</v>
      </c>
      <c r="S15" s="82" t="s">
        <v>93</v>
      </c>
    </row>
    <row r="16" spans="2:19" s="1" customFormat="1" x14ac:dyDescent="0.2">
      <c r="B16" s="83">
        <f>C5</f>
        <v>45765.875</v>
      </c>
      <c r="C16" s="84"/>
      <c r="H16" s="10">
        <f>C4</f>
        <v>616000</v>
      </c>
      <c r="J16" s="85">
        <f>LOOKUP(B16,'Property-Input'!$F$3:$AJ$3,'Property-Input'!$F$4:$AJ$4)</f>
        <v>0</v>
      </c>
      <c r="L16" s="83">
        <f>M6</f>
        <v>46022</v>
      </c>
      <c r="M16" s="84"/>
      <c r="O16" s="78"/>
      <c r="Q16" s="10">
        <f>M4</f>
        <v>169358.9342069313</v>
      </c>
      <c r="S16" s="88">
        <f>LOOKUP(L16,'Property-Input'!$F$3:$AJ$3,'Property-Input'!$F$4:$AJ$4)</f>
        <v>1</v>
      </c>
    </row>
    <row r="17" spans="2:19" s="1" customFormat="1" x14ac:dyDescent="0.2">
      <c r="B17" s="83">
        <f t="shared" ref="B17:B80" si="0">EOMONTH(B16,1)</f>
        <v>45808</v>
      </c>
      <c r="C17" s="84">
        <v>0</v>
      </c>
      <c r="D17" s="10">
        <f t="shared" ref="D17:D80" si="1">H16</f>
        <v>616000</v>
      </c>
      <c r="E17" s="10">
        <f>IFERROR(-PMT($G17/12,$C$9*12-$C17,$D17)-F17,0)</f>
        <v>740.15453108811016</v>
      </c>
      <c r="F17" s="10">
        <f t="shared" ref="F17:F80" si="2">D17*G17/12</f>
        <v>2566.6666666666665</v>
      </c>
      <c r="G17" s="13">
        <f t="shared" ref="G17:G80" si="3">IF($B17&lt;=$C$12,$C$8,$C$13)</f>
        <v>0.05</v>
      </c>
      <c r="H17" s="10">
        <f t="shared" ref="H17:H80" si="4">D17-E17</f>
        <v>615259.84546891192</v>
      </c>
      <c r="I17" s="87">
        <f t="shared" ref="I17:I80" si="5">E17+F17</f>
        <v>3306.8211977547767</v>
      </c>
      <c r="J17" s="88">
        <f>LOOKUP(B17,'Property-Input'!$F$3:$AJ$3,'Property-Input'!$F$4:$AJ$4)</f>
        <v>1</v>
      </c>
      <c r="L17" s="83">
        <f t="shared" ref="L17:L80" si="6">EOMONTH(L16,1)</f>
        <v>46053</v>
      </c>
      <c r="M17" s="84">
        <v>0</v>
      </c>
      <c r="N17" s="10">
        <f t="shared" ref="N17:N80" si="7">Q16</f>
        <v>169358.9342069313</v>
      </c>
      <c r="O17" s="218">
        <f>IFERROR(-PMT($M$9/12,$M$10*12-$M17,$N17)-P17,0)</f>
        <v>223.02083722820703</v>
      </c>
      <c r="P17" s="86">
        <f t="shared" ref="P17:P80" si="8">N17*$M$9/12</f>
        <v>635.0960032759923</v>
      </c>
      <c r="Q17" s="10">
        <f t="shared" ref="Q17:Q80" si="9">N17-O17</f>
        <v>169135.91336970308</v>
      </c>
      <c r="R17" s="87">
        <f t="shared" ref="R17:R80" si="10">O17+P17</f>
        <v>858.11684050419933</v>
      </c>
      <c r="S17" s="88">
        <f>LOOKUP(L17,'Property-Input'!$F$3:$AJ$3,'Property-Input'!$F$4:$AJ$4)</f>
        <v>1</v>
      </c>
    </row>
    <row r="18" spans="2:19" s="1" customFormat="1" x14ac:dyDescent="0.2">
      <c r="B18" s="83">
        <f t="shared" si="0"/>
        <v>45838</v>
      </c>
      <c r="C18" s="84">
        <f t="shared" ref="C18:C81" si="11">C17+1</f>
        <v>1</v>
      </c>
      <c r="D18" s="10">
        <f t="shared" si="1"/>
        <v>615259.84546891192</v>
      </c>
      <c r="E18" s="10">
        <f>IFERROR(-PMT($G18/12,$C$9*12-$C17,$D18)-F18,0)</f>
        <v>739.26519873439156</v>
      </c>
      <c r="F18" s="10">
        <f t="shared" si="2"/>
        <v>2563.5826894538</v>
      </c>
      <c r="G18" s="13">
        <f t="shared" si="3"/>
        <v>0.05</v>
      </c>
      <c r="H18" s="10">
        <f t="shared" si="4"/>
        <v>614520.58027017757</v>
      </c>
      <c r="I18" s="87">
        <f t="shared" si="5"/>
        <v>3302.8478881881915</v>
      </c>
      <c r="J18" s="88">
        <f>LOOKUP(B18,'Property-Input'!$F$3:$AJ$3,'Property-Input'!$F$4:$AJ$4)</f>
        <v>1</v>
      </c>
      <c r="L18" s="83">
        <f t="shared" si="6"/>
        <v>46081</v>
      </c>
      <c r="M18" s="84">
        <f t="shared" ref="M18:M81" si="12">M17+1</f>
        <v>1</v>
      </c>
      <c r="N18" s="10">
        <f t="shared" si="7"/>
        <v>169135.91336970308</v>
      </c>
      <c r="O18" s="218">
        <f>IFERROR(-PMT($M$9/12,$M$10*12-$M17,$N18)-P18,0)</f>
        <v>222.72715154772652</v>
      </c>
      <c r="P18" s="86">
        <f t="shared" si="8"/>
        <v>634.25967513638659</v>
      </c>
      <c r="Q18" s="10">
        <f t="shared" si="9"/>
        <v>168913.18621815534</v>
      </c>
      <c r="R18" s="87">
        <f t="shared" si="10"/>
        <v>856.98682668411311</v>
      </c>
      <c r="S18" s="88">
        <f>LOOKUP(L18,'Property-Input'!$F$3:$AJ$3,'Property-Input'!$F$4:$AJ$4)</f>
        <v>1</v>
      </c>
    </row>
    <row r="19" spans="2:19" s="1" customFormat="1" x14ac:dyDescent="0.2">
      <c r="B19" s="83">
        <f t="shared" si="0"/>
        <v>45869</v>
      </c>
      <c r="C19" s="84">
        <f t="shared" si="11"/>
        <v>2</v>
      </c>
      <c r="D19" s="10">
        <f t="shared" si="1"/>
        <v>614520.58027017757</v>
      </c>
      <c r="E19" s="10">
        <f>IFERROR(-PMT($G19/12,$C$9*12-$C17,$D19)-F19,0)</f>
        <v>738.37693495757549</v>
      </c>
      <c r="F19" s="10">
        <f t="shared" si="2"/>
        <v>2560.5024177924065</v>
      </c>
      <c r="G19" s="13">
        <f t="shared" si="3"/>
        <v>0.05</v>
      </c>
      <c r="H19" s="10">
        <f t="shared" si="4"/>
        <v>613782.20333521999</v>
      </c>
      <c r="I19" s="87">
        <f t="shared" si="5"/>
        <v>3298.879352749982</v>
      </c>
      <c r="J19" s="88">
        <f>LOOKUP(B19,'Property-Input'!$F$3:$AJ$3,'Property-Input'!$F$4:$AJ$4)</f>
        <v>1</v>
      </c>
      <c r="L19" s="83">
        <f t="shared" si="6"/>
        <v>46112</v>
      </c>
      <c r="M19" s="84">
        <f t="shared" si="12"/>
        <v>2</v>
      </c>
      <c r="N19" s="10">
        <f t="shared" si="7"/>
        <v>168913.18621815534</v>
      </c>
      <c r="O19" s="218">
        <f>IFERROR(-PMT($M$9/12,$M$10*12-$M17,$N19)-P19,0)</f>
        <v>222.43385260814466</v>
      </c>
      <c r="P19" s="86">
        <f t="shared" si="8"/>
        <v>633.42444831808245</v>
      </c>
      <c r="Q19" s="10">
        <f t="shared" si="9"/>
        <v>168690.7523655472</v>
      </c>
      <c r="R19" s="87">
        <f t="shared" si="10"/>
        <v>855.85830092622712</v>
      </c>
      <c r="S19" s="88">
        <f>LOOKUP(L19,'Property-Input'!$F$3:$AJ$3,'Property-Input'!$F$4:$AJ$4)</f>
        <v>1</v>
      </c>
    </row>
    <row r="20" spans="2:19" s="1" customFormat="1" x14ac:dyDescent="0.2">
      <c r="B20" s="83">
        <f t="shared" si="0"/>
        <v>45900</v>
      </c>
      <c r="C20" s="84">
        <f t="shared" si="11"/>
        <v>3</v>
      </c>
      <c r="D20" s="10">
        <f t="shared" si="1"/>
        <v>613782.20333521999</v>
      </c>
      <c r="E20" s="10">
        <f>IFERROR(-PMT($G20/12,$C$9*12-$C17,$D20)-F20,0)</f>
        <v>737.4897384737119</v>
      </c>
      <c r="F20" s="10">
        <f t="shared" si="2"/>
        <v>2557.4258472300835</v>
      </c>
      <c r="G20" s="13">
        <f t="shared" si="3"/>
        <v>0.05</v>
      </c>
      <c r="H20" s="10">
        <f t="shared" si="4"/>
        <v>613044.71359674633</v>
      </c>
      <c r="I20" s="87">
        <f t="shared" si="5"/>
        <v>3294.9155857037954</v>
      </c>
      <c r="J20" s="88">
        <f>LOOKUP(B20,'Property-Input'!$F$3:$AJ$3,'Property-Input'!$F$4:$AJ$4)</f>
        <v>1</v>
      </c>
      <c r="L20" s="83">
        <f t="shared" si="6"/>
        <v>46142</v>
      </c>
      <c r="M20" s="84">
        <f t="shared" si="12"/>
        <v>3</v>
      </c>
      <c r="N20" s="10">
        <f t="shared" si="7"/>
        <v>168690.7523655472</v>
      </c>
      <c r="O20" s="218">
        <f>IFERROR(-PMT($M$9/12,$M$10*12-$M17,$N20)-P20,0)</f>
        <v>222.14093990018011</v>
      </c>
      <c r="P20" s="86">
        <f t="shared" si="8"/>
        <v>632.59032137080192</v>
      </c>
      <c r="Q20" s="10">
        <f t="shared" si="9"/>
        <v>168468.61142564702</v>
      </c>
      <c r="R20" s="87">
        <f t="shared" si="10"/>
        <v>854.73126127098203</v>
      </c>
      <c r="S20" s="88">
        <f>LOOKUP(L20,'Property-Input'!$F$3:$AJ$3,'Property-Input'!$F$4:$AJ$4)</f>
        <v>1</v>
      </c>
    </row>
    <row r="21" spans="2:19" s="1" customFormat="1" x14ac:dyDescent="0.2">
      <c r="B21" s="83">
        <f t="shared" si="0"/>
        <v>45930</v>
      </c>
      <c r="C21" s="84">
        <f t="shared" si="11"/>
        <v>4</v>
      </c>
      <c r="D21" s="10">
        <f t="shared" si="1"/>
        <v>613044.71359674633</v>
      </c>
      <c r="E21" s="10">
        <f>IFERROR(-PMT($G21/12,$C$9*12-$C17,$D21)-F21,0)</f>
        <v>736.60360800039643</v>
      </c>
      <c r="F21" s="10">
        <f t="shared" si="2"/>
        <v>2554.3529733197765</v>
      </c>
      <c r="G21" s="13">
        <f t="shared" si="3"/>
        <v>0.05</v>
      </c>
      <c r="H21" s="10">
        <f t="shared" si="4"/>
        <v>612308.10998874588</v>
      </c>
      <c r="I21" s="87">
        <f t="shared" si="5"/>
        <v>3290.956581320173</v>
      </c>
      <c r="J21" s="88">
        <f>LOOKUP(B21,'Property-Input'!$F$3:$AJ$3,'Property-Input'!$F$4:$AJ$4)</f>
        <v>1</v>
      </c>
      <c r="L21" s="83">
        <f t="shared" si="6"/>
        <v>46173</v>
      </c>
      <c r="M21" s="84">
        <f t="shared" si="12"/>
        <v>4</v>
      </c>
      <c r="N21" s="10">
        <f t="shared" si="7"/>
        <v>168468.61142564702</v>
      </c>
      <c r="O21" s="218">
        <f>IFERROR(-PMT($M$9/12,$M$10*12-$M17,$N21)-P21,0)</f>
        <v>221.8484129152223</v>
      </c>
      <c r="P21" s="86">
        <f t="shared" si="8"/>
        <v>631.75729284617626</v>
      </c>
      <c r="Q21" s="10">
        <f t="shared" si="9"/>
        <v>168246.7630127318</v>
      </c>
      <c r="R21" s="87">
        <f t="shared" si="10"/>
        <v>853.60570576139855</v>
      </c>
      <c r="S21" s="88">
        <f>LOOKUP(L21,'Property-Input'!$F$3:$AJ$3,'Property-Input'!$F$4:$AJ$4)</f>
        <v>2</v>
      </c>
    </row>
    <row r="22" spans="2:19" s="1" customFormat="1" x14ac:dyDescent="0.2">
      <c r="B22" s="83">
        <f t="shared" si="0"/>
        <v>45961</v>
      </c>
      <c r="C22" s="84">
        <f t="shared" si="11"/>
        <v>5</v>
      </c>
      <c r="D22" s="10">
        <f t="shared" si="1"/>
        <v>612308.10998874588</v>
      </c>
      <c r="E22" s="10">
        <f>IFERROR(-PMT($G22/12,$C$9*12-$C17,$D22)-F22,0)</f>
        <v>735.71854225676452</v>
      </c>
      <c r="F22" s="10">
        <f t="shared" si="2"/>
        <v>2551.2837916197745</v>
      </c>
      <c r="G22" s="13">
        <f t="shared" si="3"/>
        <v>0.05</v>
      </c>
      <c r="H22" s="10">
        <f t="shared" si="4"/>
        <v>611572.39144648914</v>
      </c>
      <c r="I22" s="87">
        <f t="shared" si="5"/>
        <v>3287.0023338765391</v>
      </c>
      <c r="J22" s="88">
        <f>LOOKUP(B22,'Property-Input'!$F$3:$AJ$3,'Property-Input'!$F$4:$AJ$4)</f>
        <v>1</v>
      </c>
      <c r="L22" s="83">
        <f t="shared" si="6"/>
        <v>46203</v>
      </c>
      <c r="M22" s="84">
        <f t="shared" si="12"/>
        <v>5</v>
      </c>
      <c r="N22" s="10">
        <f t="shared" si="7"/>
        <v>168246.7630127318</v>
      </c>
      <c r="O22" s="218">
        <f>IFERROR(-PMT($M$9/12,$M$10*12-$M17,$N22)-P22,0)</f>
        <v>221.55627114533115</v>
      </c>
      <c r="P22" s="86">
        <f t="shared" si="8"/>
        <v>630.92536129774419</v>
      </c>
      <c r="Q22" s="10">
        <f t="shared" si="9"/>
        <v>168025.20674158647</v>
      </c>
      <c r="R22" s="87">
        <f t="shared" si="10"/>
        <v>852.48163244307534</v>
      </c>
      <c r="S22" s="88">
        <f>LOOKUP(L22,'Property-Input'!$F$3:$AJ$3,'Property-Input'!$F$4:$AJ$4)</f>
        <v>2</v>
      </c>
    </row>
    <row r="23" spans="2:19" s="1" customFormat="1" x14ac:dyDescent="0.2">
      <c r="B23" s="83">
        <f t="shared" si="0"/>
        <v>45991</v>
      </c>
      <c r="C23" s="84">
        <f t="shared" si="11"/>
        <v>6</v>
      </c>
      <c r="D23" s="10">
        <f t="shared" si="1"/>
        <v>611572.39144648914</v>
      </c>
      <c r="E23" s="10">
        <f>IFERROR(-PMT($G23/12,$C$9*12-$C17,$D23)-F23,0)</f>
        <v>734.83453996349044</v>
      </c>
      <c r="F23" s="10">
        <f t="shared" si="2"/>
        <v>2548.2182976937052</v>
      </c>
      <c r="G23" s="13">
        <f t="shared" si="3"/>
        <v>0.05</v>
      </c>
      <c r="H23" s="10">
        <f t="shared" si="4"/>
        <v>610837.55690652563</v>
      </c>
      <c r="I23" s="87">
        <f t="shared" si="5"/>
        <v>3283.0528376571956</v>
      </c>
      <c r="J23" s="88">
        <f>LOOKUP(B23,'Property-Input'!$F$3:$AJ$3,'Property-Input'!$F$4:$AJ$4)</f>
        <v>1</v>
      </c>
      <c r="L23" s="83">
        <f t="shared" si="6"/>
        <v>46234</v>
      </c>
      <c r="M23" s="84">
        <f t="shared" si="12"/>
        <v>6</v>
      </c>
      <c r="N23" s="10">
        <f t="shared" si="7"/>
        <v>168025.20674158647</v>
      </c>
      <c r="O23" s="218">
        <f>IFERROR(-PMT($M$9/12,$M$10*12-$M17,$N23)-P23,0)</f>
        <v>221.26451408323476</v>
      </c>
      <c r="P23" s="86">
        <f t="shared" si="8"/>
        <v>630.09452528094926</v>
      </c>
      <c r="Q23" s="10">
        <f t="shared" si="9"/>
        <v>167803.94222750323</v>
      </c>
      <c r="R23" s="87">
        <f t="shared" si="10"/>
        <v>851.35903936418401</v>
      </c>
      <c r="S23" s="88">
        <f>LOOKUP(L23,'Property-Input'!$F$3:$AJ$3,'Property-Input'!$F$4:$AJ$4)</f>
        <v>2</v>
      </c>
    </row>
    <row r="24" spans="2:19" s="1" customFormat="1" x14ac:dyDescent="0.2">
      <c r="B24" s="83">
        <f t="shared" si="0"/>
        <v>46022</v>
      </c>
      <c r="C24" s="84">
        <f t="shared" si="11"/>
        <v>7</v>
      </c>
      <c r="D24" s="10">
        <f t="shared" si="1"/>
        <v>610837.55690652563</v>
      </c>
      <c r="E24" s="10">
        <f>IFERROR(-PMT($G24/12,$C$9*12-$C17,$D24)-F24,0)</f>
        <v>733.95159984278644</v>
      </c>
      <c r="F24" s="10">
        <f t="shared" si="2"/>
        <v>2545.1564871105234</v>
      </c>
      <c r="G24" s="13">
        <f t="shared" si="3"/>
        <v>0.05</v>
      </c>
      <c r="H24" s="10">
        <f t="shared" si="4"/>
        <v>610103.60530668288</v>
      </c>
      <c r="I24" s="87">
        <f t="shared" si="5"/>
        <v>3279.1080869533098</v>
      </c>
      <c r="J24" s="88">
        <f>LOOKUP(B24,'Property-Input'!$F$3:$AJ$3,'Property-Input'!$F$4:$AJ$4)</f>
        <v>1</v>
      </c>
      <c r="L24" s="83">
        <f t="shared" si="6"/>
        <v>46265</v>
      </c>
      <c r="M24" s="84">
        <f t="shared" si="12"/>
        <v>7</v>
      </c>
      <c r="N24" s="10">
        <f t="shared" si="7"/>
        <v>167803.94222750323</v>
      </c>
      <c r="O24" s="218">
        <f>IFERROR(-PMT($M$9/12,$M$10*12-$M17,$N24)-P24,0)</f>
        <v>220.97314122232945</v>
      </c>
      <c r="P24" s="86">
        <f t="shared" si="8"/>
        <v>629.26478335313709</v>
      </c>
      <c r="Q24" s="10">
        <f t="shared" si="9"/>
        <v>167582.96908628091</v>
      </c>
      <c r="R24" s="87">
        <f t="shared" si="10"/>
        <v>850.23792457546654</v>
      </c>
      <c r="S24" s="88">
        <f>LOOKUP(L24,'Property-Input'!$F$3:$AJ$3,'Property-Input'!$F$4:$AJ$4)</f>
        <v>2</v>
      </c>
    </row>
    <row r="25" spans="2:19" s="1" customFormat="1" x14ac:dyDescent="0.2">
      <c r="B25" s="83">
        <f t="shared" si="0"/>
        <v>46053</v>
      </c>
      <c r="C25" s="84">
        <f t="shared" si="11"/>
        <v>8</v>
      </c>
      <c r="D25" s="10">
        <f t="shared" si="1"/>
        <v>610103.60530668288</v>
      </c>
      <c r="E25" s="10">
        <f>IFERROR(-PMT($G25/12,$C$9*12-$C17,$D25)-F25,0)</f>
        <v>733.06972061839815</v>
      </c>
      <c r="F25" s="10">
        <f t="shared" si="2"/>
        <v>2542.098355444512</v>
      </c>
      <c r="G25" s="13">
        <f t="shared" si="3"/>
        <v>0.05</v>
      </c>
      <c r="H25" s="10">
        <f t="shared" si="4"/>
        <v>609370.53558606445</v>
      </c>
      <c r="I25" s="87">
        <f t="shared" si="5"/>
        <v>3275.1680760629101</v>
      </c>
      <c r="J25" s="88">
        <f>LOOKUP(B25,'Property-Input'!$F$3:$AJ$3,'Property-Input'!$F$4:$AJ$4)</f>
        <v>1</v>
      </c>
      <c r="L25" s="83">
        <f t="shared" si="6"/>
        <v>46295</v>
      </c>
      <c r="M25" s="84">
        <f t="shared" si="12"/>
        <v>8</v>
      </c>
      <c r="N25" s="10">
        <f t="shared" si="7"/>
        <v>167582.96908628091</v>
      </c>
      <c r="O25" s="218">
        <f>IFERROR(-PMT($M$9/12,$M$10*12-$M17,$N25)-P25,0)</f>
        <v>220.68215205667889</v>
      </c>
      <c r="P25" s="86">
        <f t="shared" si="8"/>
        <v>628.43613407355338</v>
      </c>
      <c r="Q25" s="10">
        <f t="shared" si="9"/>
        <v>167362.28693422422</v>
      </c>
      <c r="R25" s="87">
        <f t="shared" si="10"/>
        <v>849.11828613023226</v>
      </c>
      <c r="S25" s="88">
        <f>LOOKUP(L25,'Property-Input'!$F$3:$AJ$3,'Property-Input'!$F$4:$AJ$4)</f>
        <v>2</v>
      </c>
    </row>
    <row r="26" spans="2:19" s="1" customFormat="1" x14ac:dyDescent="0.2">
      <c r="B26" s="83">
        <f t="shared" si="0"/>
        <v>46081</v>
      </c>
      <c r="C26" s="84">
        <f t="shared" si="11"/>
        <v>9</v>
      </c>
      <c r="D26" s="10">
        <f t="shared" si="1"/>
        <v>609370.53558606445</v>
      </c>
      <c r="E26" s="10">
        <f>IFERROR(-PMT($G26/12,$C$9*12-$C17,$D26)-F26,0)</f>
        <v>732.18890101560692</v>
      </c>
      <c r="F26" s="10">
        <f t="shared" si="2"/>
        <v>2539.0438982752689</v>
      </c>
      <c r="G26" s="13">
        <f t="shared" si="3"/>
        <v>0.05</v>
      </c>
      <c r="H26" s="10">
        <f t="shared" si="4"/>
        <v>608638.34668504889</v>
      </c>
      <c r="I26" s="87">
        <f t="shared" si="5"/>
        <v>3271.2327992908758</v>
      </c>
      <c r="J26" s="88">
        <f>LOOKUP(B26,'Property-Input'!$F$3:$AJ$3,'Property-Input'!$F$4:$AJ$4)</f>
        <v>1</v>
      </c>
      <c r="L26" s="83">
        <f t="shared" si="6"/>
        <v>46326</v>
      </c>
      <c r="M26" s="84">
        <f t="shared" si="12"/>
        <v>9</v>
      </c>
      <c r="N26" s="10">
        <f t="shared" si="7"/>
        <v>167362.28693422422</v>
      </c>
      <c r="O26" s="218">
        <f>IFERROR(-PMT($M$9/12,$M$10*12-$M17,$N26)-P26,0)</f>
        <v>220.39154608101262</v>
      </c>
      <c r="P26" s="86">
        <f t="shared" si="8"/>
        <v>627.60857600334077</v>
      </c>
      <c r="Q26" s="10">
        <f t="shared" si="9"/>
        <v>167141.8953881432</v>
      </c>
      <c r="R26" s="87">
        <f t="shared" si="10"/>
        <v>848.00012208435339</v>
      </c>
      <c r="S26" s="88">
        <f>LOOKUP(L26,'Property-Input'!$F$3:$AJ$3,'Property-Input'!$F$4:$AJ$4)</f>
        <v>2</v>
      </c>
    </row>
    <row r="27" spans="2:19" s="1" customFormat="1" x14ac:dyDescent="0.2">
      <c r="B27" s="83">
        <f t="shared" si="0"/>
        <v>46112</v>
      </c>
      <c r="C27" s="84">
        <f t="shared" si="11"/>
        <v>10</v>
      </c>
      <c r="D27" s="10">
        <f t="shared" si="1"/>
        <v>608638.34668504889</v>
      </c>
      <c r="E27" s="10">
        <f>IFERROR(-PMT($G27/12,$C$9*12-$C17,$D27)-F27,0)</f>
        <v>731.30913976122565</v>
      </c>
      <c r="F27" s="10">
        <f t="shared" si="2"/>
        <v>2535.9931111877036</v>
      </c>
      <c r="G27" s="13">
        <f t="shared" si="3"/>
        <v>0.05</v>
      </c>
      <c r="H27" s="10">
        <f t="shared" si="4"/>
        <v>607907.03754528763</v>
      </c>
      <c r="I27" s="87">
        <f t="shared" si="5"/>
        <v>3267.3022509489292</v>
      </c>
      <c r="J27" s="88">
        <f>LOOKUP(B27,'Property-Input'!$F$3:$AJ$3,'Property-Input'!$F$4:$AJ$4)</f>
        <v>1</v>
      </c>
      <c r="L27" s="83">
        <f t="shared" si="6"/>
        <v>46356</v>
      </c>
      <c r="M27" s="84">
        <f t="shared" si="12"/>
        <v>10</v>
      </c>
      <c r="N27" s="10">
        <f t="shared" si="7"/>
        <v>167141.8953881432</v>
      </c>
      <c r="O27" s="218">
        <f>IFERROR(-PMT($M$9/12,$M$10*12-$M17,$N27)-P27,0)</f>
        <v>220.1013227907257</v>
      </c>
      <c r="P27" s="86">
        <f t="shared" si="8"/>
        <v>626.78210770553699</v>
      </c>
      <c r="Q27" s="10">
        <f t="shared" si="9"/>
        <v>166921.79406535247</v>
      </c>
      <c r="R27" s="87">
        <f t="shared" si="10"/>
        <v>846.88343049626269</v>
      </c>
      <c r="S27" s="88">
        <f>LOOKUP(L27,'Property-Input'!$F$3:$AJ$3,'Property-Input'!$F$4:$AJ$4)</f>
        <v>2</v>
      </c>
    </row>
    <row r="28" spans="2:19" s="1" customFormat="1" x14ac:dyDescent="0.2">
      <c r="B28" s="83">
        <f t="shared" si="0"/>
        <v>46142</v>
      </c>
      <c r="C28" s="84">
        <f t="shared" si="11"/>
        <v>11</v>
      </c>
      <c r="D28" s="10">
        <f t="shared" si="1"/>
        <v>607907.03754528763</v>
      </c>
      <c r="E28" s="10">
        <f>IFERROR(-PMT($G28/12,$C$9*12-$C17,$D28)-F28,0)</f>
        <v>730.43043558359477</v>
      </c>
      <c r="F28" s="10">
        <f t="shared" si="2"/>
        <v>2532.9459897720321</v>
      </c>
      <c r="G28" s="13">
        <f t="shared" si="3"/>
        <v>0.05</v>
      </c>
      <c r="H28" s="10">
        <f t="shared" si="4"/>
        <v>607176.60710970405</v>
      </c>
      <c r="I28" s="87">
        <f t="shared" si="5"/>
        <v>3263.3764253556269</v>
      </c>
      <c r="J28" s="88">
        <f>LOOKUP(B28,'Property-Input'!$F$3:$AJ$3,'Property-Input'!$F$4:$AJ$4)</f>
        <v>1</v>
      </c>
      <c r="L28" s="83">
        <f t="shared" si="6"/>
        <v>46387</v>
      </c>
      <c r="M28" s="84">
        <f t="shared" si="12"/>
        <v>11</v>
      </c>
      <c r="N28" s="10">
        <f t="shared" si="7"/>
        <v>166921.79406535247</v>
      </c>
      <c r="O28" s="218">
        <f>IFERROR(-PMT($M$9/12,$M$10*12-$M17,$N28)-P28,0)</f>
        <v>219.81148168187792</v>
      </c>
      <c r="P28" s="86">
        <f t="shared" si="8"/>
        <v>625.95672774507182</v>
      </c>
      <c r="Q28" s="10">
        <f t="shared" si="9"/>
        <v>166701.98258367059</v>
      </c>
      <c r="R28" s="87">
        <f t="shared" si="10"/>
        <v>845.76820942694974</v>
      </c>
      <c r="S28" s="88">
        <f>LOOKUP(L28,'Property-Input'!$F$3:$AJ$3,'Property-Input'!$F$4:$AJ$4)</f>
        <v>2</v>
      </c>
    </row>
    <row r="29" spans="2:19" s="1" customFormat="1" x14ac:dyDescent="0.2">
      <c r="B29" s="83">
        <f t="shared" si="0"/>
        <v>46173</v>
      </c>
      <c r="C29" s="84">
        <f t="shared" si="11"/>
        <v>12</v>
      </c>
      <c r="D29" s="10">
        <f t="shared" si="1"/>
        <v>607176.60710970405</v>
      </c>
      <c r="E29" s="10">
        <f>IFERROR(-PMT($G29/12,$C$9*12-$C17,$D29)-F29,0)</f>
        <v>729.55278721258537</v>
      </c>
      <c r="F29" s="10">
        <f t="shared" si="2"/>
        <v>2529.9025296237669</v>
      </c>
      <c r="G29" s="13">
        <f t="shared" si="3"/>
        <v>0.05</v>
      </c>
      <c r="H29" s="10">
        <f t="shared" si="4"/>
        <v>606447.05432249152</v>
      </c>
      <c r="I29" s="87">
        <f t="shared" si="5"/>
        <v>3259.4553168363523</v>
      </c>
      <c r="J29" s="88">
        <f>LOOKUP(B29,'Property-Input'!$F$3:$AJ$3,'Property-Input'!$F$4:$AJ$4)</f>
        <v>2</v>
      </c>
      <c r="L29" s="83">
        <f t="shared" si="6"/>
        <v>46418</v>
      </c>
      <c r="M29" s="84">
        <f t="shared" si="12"/>
        <v>12</v>
      </c>
      <c r="N29" s="10">
        <f t="shared" si="7"/>
        <v>166701.98258367059</v>
      </c>
      <c r="O29" s="218">
        <f>IFERROR(-PMT($M$9/12,$M$10*12-$M17,$N29)-P29,0)</f>
        <v>219.52202225119231</v>
      </c>
      <c r="P29" s="86">
        <f t="shared" si="8"/>
        <v>625.13243468876465</v>
      </c>
      <c r="Q29" s="10">
        <f t="shared" si="9"/>
        <v>166482.4605614194</v>
      </c>
      <c r="R29" s="87">
        <f t="shared" si="10"/>
        <v>844.65445693995696</v>
      </c>
      <c r="S29" s="88">
        <f>LOOKUP(L29,'Property-Input'!$F$3:$AJ$3,'Property-Input'!$F$4:$AJ$4)</f>
        <v>2</v>
      </c>
    </row>
    <row r="30" spans="2:19" s="1" customFormat="1" x14ac:dyDescent="0.2">
      <c r="B30" s="83">
        <f t="shared" si="0"/>
        <v>46203</v>
      </c>
      <c r="C30" s="84">
        <f t="shared" si="11"/>
        <v>13</v>
      </c>
      <c r="D30" s="10">
        <f t="shared" si="1"/>
        <v>606447.05432249152</v>
      </c>
      <c r="E30" s="10">
        <f>IFERROR(-PMT($G30/12,$C$9*12-$C17,$D30)-F30,0)</f>
        <v>728.67619337959286</v>
      </c>
      <c r="F30" s="10">
        <f t="shared" si="2"/>
        <v>2526.8627263437147</v>
      </c>
      <c r="G30" s="13">
        <f t="shared" si="3"/>
        <v>0.05</v>
      </c>
      <c r="H30" s="10">
        <f t="shared" si="4"/>
        <v>605718.37812911195</v>
      </c>
      <c r="I30" s="87">
        <f t="shared" si="5"/>
        <v>3255.5389197233076</v>
      </c>
      <c r="J30" s="88">
        <f>LOOKUP(B30,'Property-Input'!$F$3:$AJ$3,'Property-Input'!$F$4:$AJ$4)</f>
        <v>2</v>
      </c>
      <c r="L30" s="83">
        <f t="shared" si="6"/>
        <v>46446</v>
      </c>
      <c r="M30" s="84">
        <f t="shared" si="12"/>
        <v>13</v>
      </c>
      <c r="N30" s="10">
        <f t="shared" si="7"/>
        <v>166482.4605614194</v>
      </c>
      <c r="O30" s="218">
        <f>IFERROR(-PMT($M$9/12,$M$10*12-$M17,$N30)-P30,0)</f>
        <v>219.2329439960547</v>
      </c>
      <c r="P30" s="86">
        <f t="shared" si="8"/>
        <v>624.30922710532275</v>
      </c>
      <c r="Q30" s="10">
        <f t="shared" si="9"/>
        <v>166263.22761742334</v>
      </c>
      <c r="R30" s="87">
        <f t="shared" si="10"/>
        <v>843.54217110137745</v>
      </c>
      <c r="S30" s="88">
        <f>LOOKUP(L30,'Property-Input'!$F$3:$AJ$3,'Property-Input'!$F$4:$AJ$4)</f>
        <v>2</v>
      </c>
    </row>
    <row r="31" spans="2:19" s="1" customFormat="1" x14ac:dyDescent="0.2">
      <c r="B31" s="83">
        <f t="shared" si="0"/>
        <v>46234</v>
      </c>
      <c r="C31" s="84">
        <f t="shared" si="11"/>
        <v>14</v>
      </c>
      <c r="D31" s="10">
        <f t="shared" si="1"/>
        <v>605718.37812911195</v>
      </c>
      <c r="E31" s="10">
        <f>IFERROR(-PMT($G31/12,$C$9*12-$C17,$D31)-F31,0)</f>
        <v>727.80065281753741</v>
      </c>
      <c r="F31" s="10">
        <f t="shared" si="2"/>
        <v>2523.8265755379666</v>
      </c>
      <c r="G31" s="13">
        <f t="shared" si="3"/>
        <v>0.05</v>
      </c>
      <c r="H31" s="10">
        <f t="shared" si="4"/>
        <v>604990.57747629436</v>
      </c>
      <c r="I31" s="87">
        <f t="shared" si="5"/>
        <v>3251.627228355504</v>
      </c>
      <c r="J31" s="88">
        <f>LOOKUP(B31,'Property-Input'!$F$3:$AJ$3,'Property-Input'!$F$4:$AJ$4)</f>
        <v>2</v>
      </c>
      <c r="L31" s="83">
        <f t="shared" si="6"/>
        <v>46477</v>
      </c>
      <c r="M31" s="84">
        <f t="shared" si="12"/>
        <v>14</v>
      </c>
      <c r="N31" s="10">
        <f t="shared" si="7"/>
        <v>166263.22761742334</v>
      </c>
      <c r="O31" s="218">
        <f>IFERROR(-PMT($M$9/12,$M$10*12-$M17,$N31)-P31,0)</f>
        <v>218.94424641451315</v>
      </c>
      <c r="P31" s="86">
        <f t="shared" si="8"/>
        <v>623.48710356533752</v>
      </c>
      <c r="Q31" s="10">
        <f t="shared" si="9"/>
        <v>166044.28337100882</v>
      </c>
      <c r="R31" s="87">
        <f t="shared" si="10"/>
        <v>842.43134997985067</v>
      </c>
      <c r="S31" s="88">
        <f>LOOKUP(L31,'Property-Input'!$F$3:$AJ$3,'Property-Input'!$F$4:$AJ$4)</f>
        <v>2</v>
      </c>
    </row>
    <row r="32" spans="2:19" s="1" customFormat="1" x14ac:dyDescent="0.2">
      <c r="B32" s="83">
        <f t="shared" si="0"/>
        <v>46265</v>
      </c>
      <c r="C32" s="84">
        <f t="shared" si="11"/>
        <v>15</v>
      </c>
      <c r="D32" s="10">
        <f t="shared" si="1"/>
        <v>604990.57747629436</v>
      </c>
      <c r="E32" s="10">
        <f>IFERROR(-PMT($G32/12,$C$9*12-$C17,$D32)-F32,0)</f>
        <v>726.92616426086306</v>
      </c>
      <c r="F32" s="10">
        <f t="shared" si="2"/>
        <v>2520.7940728178933</v>
      </c>
      <c r="G32" s="13">
        <f t="shared" si="3"/>
        <v>0.05</v>
      </c>
      <c r="H32" s="10">
        <f t="shared" si="4"/>
        <v>604263.65131203353</v>
      </c>
      <c r="I32" s="87">
        <f t="shared" si="5"/>
        <v>3247.7202370787563</v>
      </c>
      <c r="J32" s="88">
        <f>LOOKUP(B32,'Property-Input'!$F$3:$AJ$3,'Property-Input'!$F$4:$AJ$4)</f>
        <v>2</v>
      </c>
      <c r="L32" s="83">
        <f t="shared" si="6"/>
        <v>46507</v>
      </c>
      <c r="M32" s="84">
        <f t="shared" si="12"/>
        <v>15</v>
      </c>
      <c r="N32" s="10">
        <f t="shared" si="7"/>
        <v>166044.28337100882</v>
      </c>
      <c r="O32" s="218">
        <f>IFERROR(-PMT($M$9/12,$M$10*12-$M17,$N32)-P32,0)</f>
        <v>218.65592900527633</v>
      </c>
      <c r="P32" s="86">
        <f t="shared" si="8"/>
        <v>622.66606264128302</v>
      </c>
      <c r="Q32" s="10">
        <f t="shared" si="9"/>
        <v>165825.62744200355</v>
      </c>
      <c r="R32" s="87">
        <f t="shared" si="10"/>
        <v>841.32199164655935</v>
      </c>
      <c r="S32" s="88">
        <f>LOOKUP(L32,'Property-Input'!$F$3:$AJ$3,'Property-Input'!$F$4:$AJ$4)</f>
        <v>2</v>
      </c>
    </row>
    <row r="33" spans="2:19" s="1" customFormat="1" x14ac:dyDescent="0.2">
      <c r="B33" s="83">
        <f t="shared" si="0"/>
        <v>46295</v>
      </c>
      <c r="C33" s="84">
        <f t="shared" si="11"/>
        <v>16</v>
      </c>
      <c r="D33" s="10">
        <f t="shared" si="1"/>
        <v>604263.65131203353</v>
      </c>
      <c r="E33" s="10">
        <f>IFERROR(-PMT($G33/12,$C$9*12-$C17,$D33)-F33,0)</f>
        <v>726.05272644553133</v>
      </c>
      <c r="F33" s="10">
        <f t="shared" si="2"/>
        <v>2517.7652138001399</v>
      </c>
      <c r="G33" s="13">
        <f t="shared" si="3"/>
        <v>0.05</v>
      </c>
      <c r="H33" s="10">
        <f t="shared" si="4"/>
        <v>603537.59858558804</v>
      </c>
      <c r="I33" s="87">
        <f t="shared" si="5"/>
        <v>3243.8179402456713</v>
      </c>
      <c r="J33" s="88">
        <f>LOOKUP(B33,'Property-Input'!$F$3:$AJ$3,'Property-Input'!$F$4:$AJ$4)</f>
        <v>2</v>
      </c>
      <c r="L33" s="83">
        <f t="shared" si="6"/>
        <v>46538</v>
      </c>
      <c r="M33" s="84">
        <f t="shared" si="12"/>
        <v>16</v>
      </c>
      <c r="N33" s="10">
        <f t="shared" si="7"/>
        <v>165825.62744200355</v>
      </c>
      <c r="O33" s="218">
        <f>IFERROR(-PMT($M$9/12,$M$10*12-$M17,$N33)-P33,0)</f>
        <v>218.36799126771302</v>
      </c>
      <c r="P33" s="86">
        <f t="shared" si="8"/>
        <v>621.84610290751323</v>
      </c>
      <c r="Q33" s="10">
        <f t="shared" si="9"/>
        <v>165607.25945073584</v>
      </c>
      <c r="R33" s="87">
        <f t="shared" si="10"/>
        <v>840.21409417522625</v>
      </c>
      <c r="S33" s="88">
        <f>LOOKUP(L33,'Property-Input'!$F$3:$AJ$3,'Property-Input'!$F$4:$AJ$4)</f>
        <v>3</v>
      </c>
    </row>
    <row r="34" spans="2:19" s="1" customFormat="1" x14ac:dyDescent="0.2">
      <c r="B34" s="83">
        <f t="shared" si="0"/>
        <v>46326</v>
      </c>
      <c r="C34" s="84">
        <f t="shared" si="11"/>
        <v>17</v>
      </c>
      <c r="D34" s="10">
        <f t="shared" si="1"/>
        <v>603537.59858558804</v>
      </c>
      <c r="E34" s="10">
        <f>IFERROR(-PMT($G34/12,$C$9*12-$C17,$D34)-F34,0)</f>
        <v>725.18033810902534</v>
      </c>
      <c r="F34" s="10">
        <f t="shared" si="2"/>
        <v>2514.7399941066169</v>
      </c>
      <c r="G34" s="13">
        <f t="shared" si="3"/>
        <v>0.05</v>
      </c>
      <c r="H34" s="10">
        <f t="shared" si="4"/>
        <v>602812.41824747901</v>
      </c>
      <c r="I34" s="87">
        <f t="shared" si="5"/>
        <v>3239.9203322156422</v>
      </c>
      <c r="J34" s="88">
        <f>LOOKUP(B34,'Property-Input'!$F$3:$AJ$3,'Property-Input'!$F$4:$AJ$4)</f>
        <v>2</v>
      </c>
      <c r="L34" s="83">
        <f t="shared" si="6"/>
        <v>46568</v>
      </c>
      <c r="M34" s="84">
        <f t="shared" si="12"/>
        <v>17</v>
      </c>
      <c r="N34" s="10">
        <f t="shared" si="7"/>
        <v>165607.25945073584</v>
      </c>
      <c r="O34" s="218">
        <f>IFERROR(-PMT($M$9/12,$M$10*12-$M17,$N34)-P34,0)</f>
        <v>218.08043270185169</v>
      </c>
      <c r="P34" s="86">
        <f t="shared" si="8"/>
        <v>621.02722294025932</v>
      </c>
      <c r="Q34" s="10">
        <f t="shared" si="9"/>
        <v>165389.17901803399</v>
      </c>
      <c r="R34" s="87">
        <f t="shared" si="10"/>
        <v>839.10765564211101</v>
      </c>
      <c r="S34" s="88">
        <f>LOOKUP(L34,'Property-Input'!$F$3:$AJ$3,'Property-Input'!$F$4:$AJ$4)</f>
        <v>3</v>
      </c>
    </row>
    <row r="35" spans="2:19" s="1" customFormat="1" x14ac:dyDescent="0.2">
      <c r="B35" s="83">
        <f t="shared" si="0"/>
        <v>46356</v>
      </c>
      <c r="C35" s="84">
        <f t="shared" si="11"/>
        <v>18</v>
      </c>
      <c r="D35" s="10">
        <f t="shared" si="1"/>
        <v>602812.41824747901</v>
      </c>
      <c r="E35" s="10">
        <f>IFERROR(-PMT($G35/12,$C$9*12-$C17,$D35)-F35,0)</f>
        <v>724.30899799034478</v>
      </c>
      <c r="F35" s="10">
        <f t="shared" si="2"/>
        <v>2511.718409364496</v>
      </c>
      <c r="G35" s="13">
        <f t="shared" si="3"/>
        <v>0.05</v>
      </c>
      <c r="H35" s="10">
        <f t="shared" si="4"/>
        <v>602088.10924948868</v>
      </c>
      <c r="I35" s="87">
        <f t="shared" si="5"/>
        <v>3236.0274073548408</v>
      </c>
      <c r="J35" s="88">
        <f>LOOKUP(B35,'Property-Input'!$F$3:$AJ$3,'Property-Input'!$F$4:$AJ$4)</f>
        <v>2</v>
      </c>
      <c r="L35" s="83">
        <f t="shared" si="6"/>
        <v>46599</v>
      </c>
      <c r="M35" s="84">
        <f t="shared" si="12"/>
        <v>18</v>
      </c>
      <c r="N35" s="10">
        <f t="shared" si="7"/>
        <v>165389.17901803399</v>
      </c>
      <c r="O35" s="218">
        <f>IFERROR(-PMT($M$9/12,$M$10*12-$M17,$N35)-P35,0)</f>
        <v>217.7932528083785</v>
      </c>
      <c r="P35" s="86">
        <f t="shared" si="8"/>
        <v>620.2094213176274</v>
      </c>
      <c r="Q35" s="10">
        <f t="shared" si="9"/>
        <v>165171.3857652256</v>
      </c>
      <c r="R35" s="87">
        <f t="shared" si="10"/>
        <v>838.0026741260059</v>
      </c>
      <c r="S35" s="88">
        <f>LOOKUP(L35,'Property-Input'!$F$3:$AJ$3,'Property-Input'!$F$4:$AJ$4)</f>
        <v>3</v>
      </c>
    </row>
    <row r="36" spans="2:19" s="1" customFormat="1" x14ac:dyDescent="0.2">
      <c r="B36" s="83">
        <f t="shared" si="0"/>
        <v>46387</v>
      </c>
      <c r="C36" s="84">
        <f t="shared" si="11"/>
        <v>19</v>
      </c>
      <c r="D36" s="10">
        <f t="shared" si="1"/>
        <v>602088.10924948868</v>
      </c>
      <c r="E36" s="10">
        <f>IFERROR(-PMT($G36/12,$C$9*12-$C17,$D36)-F36,0)</f>
        <v>723.43870483000319</v>
      </c>
      <c r="F36" s="10">
        <f t="shared" si="2"/>
        <v>2508.7004552062031</v>
      </c>
      <c r="G36" s="13">
        <f t="shared" si="3"/>
        <v>0.05</v>
      </c>
      <c r="H36" s="10">
        <f t="shared" si="4"/>
        <v>601364.67054465867</v>
      </c>
      <c r="I36" s="87">
        <f t="shared" si="5"/>
        <v>3232.1391600362062</v>
      </c>
      <c r="J36" s="88">
        <f>LOOKUP(B36,'Property-Input'!$F$3:$AJ$3,'Property-Input'!$F$4:$AJ$4)</f>
        <v>2</v>
      </c>
      <c r="L36" s="83">
        <f t="shared" si="6"/>
        <v>46630</v>
      </c>
      <c r="M36" s="84">
        <f t="shared" si="12"/>
        <v>19</v>
      </c>
      <c r="N36" s="10">
        <f t="shared" si="7"/>
        <v>165171.3857652256</v>
      </c>
      <c r="O36" s="218">
        <f>IFERROR(-PMT($M$9/12,$M$10*12-$M17,$N36)-P36,0)</f>
        <v>217.50645108863796</v>
      </c>
      <c r="P36" s="86">
        <f t="shared" si="8"/>
        <v>619.39269661959599</v>
      </c>
      <c r="Q36" s="10">
        <f t="shared" si="9"/>
        <v>164953.87931413695</v>
      </c>
      <c r="R36" s="87">
        <f t="shared" si="10"/>
        <v>836.89914770823395</v>
      </c>
      <c r="S36" s="88">
        <f>LOOKUP(L36,'Property-Input'!$F$3:$AJ$3,'Property-Input'!$F$4:$AJ$4)</f>
        <v>3</v>
      </c>
    </row>
    <row r="37" spans="2:19" s="1" customFormat="1" x14ac:dyDescent="0.2">
      <c r="B37" s="83">
        <f t="shared" si="0"/>
        <v>46418</v>
      </c>
      <c r="C37" s="84">
        <f t="shared" si="11"/>
        <v>20</v>
      </c>
      <c r="D37" s="10">
        <f t="shared" si="1"/>
        <v>601364.67054465867</v>
      </c>
      <c r="E37" s="10">
        <f>IFERROR(-PMT($G37/12,$C$9*12-$C17,$D37)-F37,0)</f>
        <v>722.56945737002843</v>
      </c>
      <c r="F37" s="10">
        <f t="shared" si="2"/>
        <v>2505.6861272694114</v>
      </c>
      <c r="G37" s="13">
        <f t="shared" si="3"/>
        <v>0.05</v>
      </c>
      <c r="H37" s="10">
        <f t="shared" si="4"/>
        <v>600642.1010872887</v>
      </c>
      <c r="I37" s="87">
        <f t="shared" si="5"/>
        <v>3228.2555846394398</v>
      </c>
      <c r="J37" s="88">
        <f>LOOKUP(B37,'Property-Input'!$F$3:$AJ$3,'Property-Input'!$F$4:$AJ$4)</f>
        <v>2</v>
      </c>
      <c r="L37" s="83">
        <f t="shared" si="6"/>
        <v>46660</v>
      </c>
      <c r="M37" s="84">
        <f t="shared" si="12"/>
        <v>20</v>
      </c>
      <c r="N37" s="10">
        <f t="shared" si="7"/>
        <v>164953.87931413695</v>
      </c>
      <c r="O37" s="218">
        <f>IFERROR(-PMT($M$9/12,$M$10*12-$M17,$N37)-P37,0)</f>
        <v>217.22002704463057</v>
      </c>
      <c r="P37" s="86">
        <f t="shared" si="8"/>
        <v>618.57704742801354</v>
      </c>
      <c r="Q37" s="10">
        <f t="shared" si="9"/>
        <v>164736.65928709233</v>
      </c>
      <c r="R37" s="87">
        <f t="shared" si="10"/>
        <v>835.79707447264411</v>
      </c>
      <c r="S37" s="88">
        <f>LOOKUP(L37,'Property-Input'!$F$3:$AJ$3,'Property-Input'!$F$4:$AJ$4)</f>
        <v>3</v>
      </c>
    </row>
    <row r="38" spans="2:19" s="1" customFormat="1" x14ac:dyDescent="0.2">
      <c r="B38" s="83">
        <f t="shared" si="0"/>
        <v>46446</v>
      </c>
      <c r="C38" s="84">
        <f t="shared" si="11"/>
        <v>21</v>
      </c>
      <c r="D38" s="10">
        <f t="shared" si="1"/>
        <v>600642.1010872887</v>
      </c>
      <c r="E38" s="10">
        <f>IFERROR(-PMT($G38/12,$C$9*12-$C17,$D38)-F38,0)</f>
        <v>721.70125435395948</v>
      </c>
      <c r="F38" s="10">
        <f t="shared" si="2"/>
        <v>2502.6754211970365</v>
      </c>
      <c r="G38" s="13">
        <f t="shared" si="3"/>
        <v>0.05</v>
      </c>
      <c r="H38" s="10">
        <f t="shared" si="4"/>
        <v>599920.39983293472</v>
      </c>
      <c r="I38" s="87">
        <f t="shared" si="5"/>
        <v>3224.376675550996</v>
      </c>
      <c r="J38" s="88">
        <f>LOOKUP(B38,'Property-Input'!$F$3:$AJ$3,'Property-Input'!$F$4:$AJ$4)</f>
        <v>2</v>
      </c>
      <c r="L38" s="83">
        <f t="shared" si="6"/>
        <v>46691</v>
      </c>
      <c r="M38" s="84">
        <f t="shared" si="12"/>
        <v>21</v>
      </c>
      <c r="N38" s="10">
        <f t="shared" si="7"/>
        <v>164736.65928709233</v>
      </c>
      <c r="O38" s="218">
        <f>IFERROR(-PMT($M$9/12,$M$10*12-$M17,$N38)-P38,0)</f>
        <v>216.93398017901302</v>
      </c>
      <c r="P38" s="86">
        <f t="shared" si="8"/>
        <v>617.76247232659625</v>
      </c>
      <c r="Q38" s="10">
        <f t="shared" si="9"/>
        <v>164519.72530691331</v>
      </c>
      <c r="R38" s="87">
        <f t="shared" si="10"/>
        <v>834.69645250560927</v>
      </c>
      <c r="S38" s="88">
        <f>LOOKUP(L38,'Property-Input'!$F$3:$AJ$3,'Property-Input'!$F$4:$AJ$4)</f>
        <v>3</v>
      </c>
    </row>
    <row r="39" spans="2:19" s="1" customFormat="1" x14ac:dyDescent="0.2">
      <c r="B39" s="83">
        <f t="shared" si="0"/>
        <v>46477</v>
      </c>
      <c r="C39" s="84">
        <f t="shared" si="11"/>
        <v>22</v>
      </c>
      <c r="D39" s="10">
        <f t="shared" si="1"/>
        <v>599920.39983293472</v>
      </c>
      <c r="E39" s="10">
        <f>IFERROR(-PMT($G39/12,$C$9*12-$C17,$D39)-F39,0)</f>
        <v>720.834094526846</v>
      </c>
      <c r="F39" s="10">
        <f t="shared" si="2"/>
        <v>2499.6683326372281</v>
      </c>
      <c r="G39" s="13">
        <f t="shared" si="3"/>
        <v>0.05</v>
      </c>
      <c r="H39" s="10">
        <f t="shared" si="4"/>
        <v>599199.56573840789</v>
      </c>
      <c r="I39" s="87">
        <f t="shared" si="5"/>
        <v>3220.5024271640741</v>
      </c>
      <c r="J39" s="88">
        <f>LOOKUP(B39,'Property-Input'!$F$3:$AJ$3,'Property-Input'!$F$4:$AJ$4)</f>
        <v>2</v>
      </c>
      <c r="L39" s="83">
        <f t="shared" si="6"/>
        <v>46721</v>
      </c>
      <c r="M39" s="84">
        <f t="shared" si="12"/>
        <v>22</v>
      </c>
      <c r="N39" s="10">
        <f t="shared" si="7"/>
        <v>164519.72530691331</v>
      </c>
      <c r="O39" s="218">
        <f>IFERROR(-PMT($M$9/12,$M$10*12-$M17,$N39)-P39,0)</f>
        <v>216.64830999509661</v>
      </c>
      <c r="P39" s="86">
        <f t="shared" si="8"/>
        <v>616.94896990092491</v>
      </c>
      <c r="Q39" s="10">
        <f t="shared" si="9"/>
        <v>164303.07699691821</v>
      </c>
      <c r="R39" s="87">
        <f t="shared" si="10"/>
        <v>833.59727989602152</v>
      </c>
      <c r="S39" s="88">
        <f>LOOKUP(L39,'Property-Input'!$F$3:$AJ$3,'Property-Input'!$F$4:$AJ$4)</f>
        <v>3</v>
      </c>
    </row>
    <row r="40" spans="2:19" s="1" customFormat="1" x14ac:dyDescent="0.2">
      <c r="B40" s="83">
        <f t="shared" si="0"/>
        <v>46507</v>
      </c>
      <c r="C40" s="84">
        <f t="shared" si="11"/>
        <v>23</v>
      </c>
      <c r="D40" s="10">
        <f t="shared" si="1"/>
        <v>599199.56573840789</v>
      </c>
      <c r="E40" s="10">
        <f>IFERROR(-PMT($G40/12,$C$9*12-$C17,$D40)-F40,0)</f>
        <v>719.96797663524421</v>
      </c>
      <c r="F40" s="10">
        <f t="shared" si="2"/>
        <v>2496.6648572433664</v>
      </c>
      <c r="G40" s="13">
        <f t="shared" si="3"/>
        <v>0.05</v>
      </c>
      <c r="H40" s="10">
        <f t="shared" si="4"/>
        <v>598479.59776177269</v>
      </c>
      <c r="I40" s="87">
        <f t="shared" si="5"/>
        <v>3216.6328338786107</v>
      </c>
      <c r="J40" s="88">
        <f>LOOKUP(B40,'Property-Input'!$F$3:$AJ$3,'Property-Input'!$F$4:$AJ$4)</f>
        <v>2</v>
      </c>
      <c r="L40" s="83">
        <f t="shared" si="6"/>
        <v>46752</v>
      </c>
      <c r="M40" s="84">
        <f t="shared" si="12"/>
        <v>23</v>
      </c>
      <c r="N40" s="10">
        <f t="shared" si="7"/>
        <v>164303.07699691821</v>
      </c>
      <c r="O40" s="218">
        <f>IFERROR(-PMT($M$9/12,$M$10*12-$M17,$N40)-P40,0)</f>
        <v>216.36301599684714</v>
      </c>
      <c r="P40" s="86">
        <f t="shared" si="8"/>
        <v>616.13653873844328</v>
      </c>
      <c r="Q40" s="10">
        <f t="shared" si="9"/>
        <v>164086.71398092137</v>
      </c>
      <c r="R40" s="87">
        <f t="shared" si="10"/>
        <v>832.49955473529042</v>
      </c>
      <c r="S40" s="88">
        <f>LOOKUP(L40,'Property-Input'!$F$3:$AJ$3,'Property-Input'!$F$4:$AJ$4)</f>
        <v>3</v>
      </c>
    </row>
    <row r="41" spans="2:19" s="1" customFormat="1" x14ac:dyDescent="0.2">
      <c r="B41" s="83">
        <f t="shared" si="0"/>
        <v>46538</v>
      </c>
      <c r="C41" s="84">
        <f t="shared" si="11"/>
        <v>24</v>
      </c>
      <c r="D41" s="10">
        <f t="shared" si="1"/>
        <v>598479.59776177269</v>
      </c>
      <c r="E41" s="10">
        <f>IFERROR(-PMT($G41/12,$C$9*12-$C17,$D41)-F41,0)</f>
        <v>719.10289942721647</v>
      </c>
      <c r="F41" s="10">
        <f t="shared" si="2"/>
        <v>2493.6649906740531</v>
      </c>
      <c r="G41" s="13">
        <f t="shared" si="3"/>
        <v>0.05</v>
      </c>
      <c r="H41" s="10">
        <f t="shared" si="4"/>
        <v>597760.49486234551</v>
      </c>
      <c r="I41" s="87">
        <f t="shared" si="5"/>
        <v>3212.7678901012696</v>
      </c>
      <c r="J41" s="88">
        <f>LOOKUP(B41,'Property-Input'!$F$3:$AJ$3,'Property-Input'!$F$4:$AJ$4)</f>
        <v>3</v>
      </c>
      <c r="L41" s="83">
        <f t="shared" si="6"/>
        <v>46783</v>
      </c>
      <c r="M41" s="84">
        <f t="shared" si="12"/>
        <v>24</v>
      </c>
      <c r="N41" s="10">
        <f t="shared" si="7"/>
        <v>164086.71398092137</v>
      </c>
      <c r="O41" s="218">
        <f>IFERROR(-PMT($M$9/12,$M$10*12-$M17,$N41)-P41,0)</f>
        <v>216.07809768888308</v>
      </c>
      <c r="P41" s="86">
        <f t="shared" si="8"/>
        <v>615.32517742845505</v>
      </c>
      <c r="Q41" s="10">
        <f t="shared" si="9"/>
        <v>163870.63588323249</v>
      </c>
      <c r="R41" s="87">
        <f t="shared" si="10"/>
        <v>831.40327511733813</v>
      </c>
      <c r="S41" s="88">
        <f>LOOKUP(L41,'Property-Input'!$F$3:$AJ$3,'Property-Input'!$F$4:$AJ$4)</f>
        <v>3</v>
      </c>
    </row>
    <row r="42" spans="2:19" s="1" customFormat="1" x14ac:dyDescent="0.2">
      <c r="B42" s="83">
        <f t="shared" si="0"/>
        <v>46568</v>
      </c>
      <c r="C42" s="84">
        <f t="shared" si="11"/>
        <v>25</v>
      </c>
      <c r="D42" s="10">
        <f t="shared" si="1"/>
        <v>597760.49486234551</v>
      </c>
      <c r="E42" s="10">
        <f>IFERROR(-PMT($G42/12,$C$9*12-$C17,$D42)-F42,0)</f>
        <v>718.23886165233125</v>
      </c>
      <c r="F42" s="10">
        <f t="shared" si="2"/>
        <v>2490.6687285931062</v>
      </c>
      <c r="G42" s="13">
        <f t="shared" si="3"/>
        <v>0.05</v>
      </c>
      <c r="H42" s="10">
        <f t="shared" si="4"/>
        <v>597042.25600069319</v>
      </c>
      <c r="I42" s="87">
        <f t="shared" si="5"/>
        <v>3208.9075902454374</v>
      </c>
      <c r="J42" s="88">
        <f>LOOKUP(B42,'Property-Input'!$F$3:$AJ$3,'Property-Input'!$F$4:$AJ$4)</f>
        <v>3</v>
      </c>
      <c r="L42" s="83">
        <f t="shared" si="6"/>
        <v>46812</v>
      </c>
      <c r="M42" s="84">
        <f t="shared" si="12"/>
        <v>25</v>
      </c>
      <c r="N42" s="10">
        <f t="shared" si="7"/>
        <v>163870.63588323249</v>
      </c>
      <c r="O42" s="218">
        <f>IFERROR(-PMT($M$9/12,$M$10*12-$M17,$N42)-P42,0)</f>
        <v>215.79355457647546</v>
      </c>
      <c r="P42" s="86">
        <f t="shared" si="8"/>
        <v>614.51488456212189</v>
      </c>
      <c r="Q42" s="10">
        <f t="shared" si="9"/>
        <v>163654.84232865603</v>
      </c>
      <c r="R42" s="87">
        <f t="shared" si="10"/>
        <v>830.30843913859735</v>
      </c>
      <c r="S42" s="88">
        <f>LOOKUP(L42,'Property-Input'!$F$3:$AJ$3,'Property-Input'!$F$4:$AJ$4)</f>
        <v>3</v>
      </c>
    </row>
    <row r="43" spans="2:19" s="1" customFormat="1" x14ac:dyDescent="0.2">
      <c r="B43" s="83">
        <f t="shared" si="0"/>
        <v>46599</v>
      </c>
      <c r="C43" s="84">
        <f t="shared" si="11"/>
        <v>26</v>
      </c>
      <c r="D43" s="10">
        <f t="shared" si="1"/>
        <v>597042.25600069319</v>
      </c>
      <c r="E43" s="10">
        <f>IFERROR(-PMT($G43/12,$C$9*12-$C17,$D43)-F43,0)</f>
        <v>717.37586206165679</v>
      </c>
      <c r="F43" s="10">
        <f t="shared" si="2"/>
        <v>2487.676066669555</v>
      </c>
      <c r="G43" s="13">
        <f t="shared" si="3"/>
        <v>0.05</v>
      </c>
      <c r="H43" s="10">
        <f t="shared" si="4"/>
        <v>596324.88013863156</v>
      </c>
      <c r="I43" s="87">
        <f t="shared" si="5"/>
        <v>3205.0519287312118</v>
      </c>
      <c r="J43" s="88">
        <f>LOOKUP(B43,'Property-Input'!$F$3:$AJ$3,'Property-Input'!$F$4:$AJ$4)</f>
        <v>3</v>
      </c>
      <c r="L43" s="83">
        <f t="shared" si="6"/>
        <v>46843</v>
      </c>
      <c r="M43" s="84">
        <f t="shared" si="12"/>
        <v>26</v>
      </c>
      <c r="N43" s="10">
        <f t="shared" si="7"/>
        <v>163654.84232865603</v>
      </c>
      <c r="O43" s="218">
        <f>IFERROR(-PMT($M$9/12,$M$10*12-$M17,$N43)-P43,0)</f>
        <v>215.50938616554731</v>
      </c>
      <c r="P43" s="86">
        <f t="shared" si="8"/>
        <v>613.70565873246005</v>
      </c>
      <c r="Q43" s="10">
        <f t="shared" si="9"/>
        <v>163439.3329424905</v>
      </c>
      <c r="R43" s="87">
        <f t="shared" si="10"/>
        <v>829.21504489800736</v>
      </c>
      <c r="S43" s="88">
        <f>LOOKUP(L43,'Property-Input'!$F$3:$AJ$3,'Property-Input'!$F$4:$AJ$4)</f>
        <v>3</v>
      </c>
    </row>
    <row r="44" spans="2:19" s="1" customFormat="1" x14ac:dyDescent="0.2">
      <c r="B44" s="83">
        <f t="shared" si="0"/>
        <v>46630</v>
      </c>
      <c r="C44" s="84">
        <f t="shared" si="11"/>
        <v>27</v>
      </c>
      <c r="D44" s="10">
        <f t="shared" si="1"/>
        <v>596324.88013863156</v>
      </c>
      <c r="E44" s="10">
        <f>IFERROR(-PMT($G44/12,$C$9*12-$C17,$D44)-F44,0)</f>
        <v>716.51389940776335</v>
      </c>
      <c r="F44" s="10">
        <f t="shared" si="2"/>
        <v>2484.6870005776314</v>
      </c>
      <c r="G44" s="13">
        <f t="shared" si="3"/>
        <v>0.05</v>
      </c>
      <c r="H44" s="10">
        <f t="shared" si="4"/>
        <v>595608.36623922375</v>
      </c>
      <c r="I44" s="87">
        <f t="shared" si="5"/>
        <v>3201.2008999853947</v>
      </c>
      <c r="J44" s="88">
        <f>LOOKUP(B44,'Property-Input'!$F$3:$AJ$3,'Property-Input'!$F$4:$AJ$4)</f>
        <v>3</v>
      </c>
      <c r="L44" s="83">
        <f t="shared" si="6"/>
        <v>46873</v>
      </c>
      <c r="M44" s="84">
        <f t="shared" si="12"/>
        <v>27</v>
      </c>
      <c r="N44" s="10">
        <f t="shared" si="7"/>
        <v>163439.3329424905</v>
      </c>
      <c r="O44" s="218">
        <f>IFERROR(-PMT($M$9/12,$M$10*12-$M17,$N44)-P44,0)</f>
        <v>215.22559196267139</v>
      </c>
      <c r="P44" s="86">
        <f t="shared" si="8"/>
        <v>612.89749853433932</v>
      </c>
      <c r="Q44" s="10">
        <f t="shared" si="9"/>
        <v>163224.10735052783</v>
      </c>
      <c r="R44" s="87">
        <f t="shared" si="10"/>
        <v>828.12309049701071</v>
      </c>
      <c r="S44" s="88">
        <f>LOOKUP(L44,'Property-Input'!$F$3:$AJ$3,'Property-Input'!$F$4:$AJ$4)</f>
        <v>3</v>
      </c>
    </row>
    <row r="45" spans="2:19" s="1" customFormat="1" x14ac:dyDescent="0.2">
      <c r="B45" s="83">
        <f t="shared" si="0"/>
        <v>46660</v>
      </c>
      <c r="C45" s="84">
        <f t="shared" si="11"/>
        <v>28</v>
      </c>
      <c r="D45" s="10">
        <f t="shared" si="1"/>
        <v>595608.36623922375</v>
      </c>
      <c r="E45" s="10">
        <f>IFERROR(-PMT($G45/12,$C$9*12-$C17,$D45)-F45,0)</f>
        <v>715.65297244472049</v>
      </c>
      <c r="F45" s="10">
        <f t="shared" si="2"/>
        <v>2481.7015259967657</v>
      </c>
      <c r="G45" s="13">
        <f t="shared" si="3"/>
        <v>0.05</v>
      </c>
      <c r="H45" s="10">
        <f t="shared" si="4"/>
        <v>594892.71326677897</v>
      </c>
      <c r="I45" s="87">
        <f t="shared" si="5"/>
        <v>3197.3544984414862</v>
      </c>
      <c r="J45" s="88">
        <f>LOOKUP(B45,'Property-Input'!$F$3:$AJ$3,'Property-Input'!$F$4:$AJ$4)</f>
        <v>3</v>
      </c>
      <c r="L45" s="83">
        <f t="shared" si="6"/>
        <v>46904</v>
      </c>
      <c r="M45" s="84">
        <f t="shared" si="12"/>
        <v>28</v>
      </c>
      <c r="N45" s="10">
        <f t="shared" si="7"/>
        <v>163224.10735052783</v>
      </c>
      <c r="O45" s="218">
        <f>IFERROR(-PMT($M$9/12,$M$10*12-$M17,$N45)-P45,0)</f>
        <v>214.94217147507061</v>
      </c>
      <c r="P45" s="86">
        <f t="shared" si="8"/>
        <v>612.0904025644794</v>
      </c>
      <c r="Q45" s="10">
        <f t="shared" si="9"/>
        <v>163009.16517905277</v>
      </c>
      <c r="R45" s="87">
        <f t="shared" si="10"/>
        <v>827.03257403955001</v>
      </c>
      <c r="S45" s="88">
        <f>LOOKUP(L45,'Property-Input'!$F$3:$AJ$3,'Property-Input'!$F$4:$AJ$4)</f>
        <v>4</v>
      </c>
    </row>
    <row r="46" spans="2:19" s="1" customFormat="1" x14ac:dyDescent="0.2">
      <c r="B46" s="83">
        <f t="shared" si="0"/>
        <v>46691</v>
      </c>
      <c r="C46" s="84">
        <f t="shared" si="11"/>
        <v>29</v>
      </c>
      <c r="D46" s="10">
        <f t="shared" si="1"/>
        <v>594892.71326677897</v>
      </c>
      <c r="E46" s="10">
        <f>IFERROR(-PMT($G46/12,$C$9*12-$C17,$D46)-F46,0)</f>
        <v>714.79307992809436</v>
      </c>
      <c r="F46" s="10">
        <f t="shared" si="2"/>
        <v>2478.7196386115793</v>
      </c>
      <c r="G46" s="13">
        <f t="shared" si="3"/>
        <v>0.05</v>
      </c>
      <c r="H46" s="10">
        <f t="shared" si="4"/>
        <v>594177.92018685082</v>
      </c>
      <c r="I46" s="87">
        <f t="shared" si="5"/>
        <v>3193.5127185396736</v>
      </c>
      <c r="J46" s="88">
        <f>LOOKUP(B46,'Property-Input'!$F$3:$AJ$3,'Property-Input'!$F$4:$AJ$4)</f>
        <v>3</v>
      </c>
      <c r="L46" s="83">
        <f t="shared" si="6"/>
        <v>46934</v>
      </c>
      <c r="M46" s="84">
        <f t="shared" si="12"/>
        <v>29</v>
      </c>
      <c r="N46" s="10">
        <f t="shared" si="7"/>
        <v>163009.16517905277</v>
      </c>
      <c r="O46" s="218">
        <f>IFERROR(-PMT($M$9/12,$M$10*12-$M17,$N46)-P46,0)</f>
        <v>214.65912421061728</v>
      </c>
      <c r="P46" s="86">
        <f t="shared" si="8"/>
        <v>611.28436942144788</v>
      </c>
      <c r="Q46" s="10">
        <f t="shared" si="9"/>
        <v>162794.50605484215</v>
      </c>
      <c r="R46" s="87">
        <f t="shared" si="10"/>
        <v>825.94349363206516</v>
      </c>
      <c r="S46" s="88">
        <f>LOOKUP(L46,'Property-Input'!$F$3:$AJ$3,'Property-Input'!$F$4:$AJ$4)</f>
        <v>4</v>
      </c>
    </row>
    <row r="47" spans="2:19" s="1" customFormat="1" x14ac:dyDescent="0.2">
      <c r="B47" s="83">
        <f t="shared" si="0"/>
        <v>46721</v>
      </c>
      <c r="C47" s="84">
        <f t="shared" si="11"/>
        <v>30</v>
      </c>
      <c r="D47" s="10">
        <f t="shared" si="1"/>
        <v>594177.92018685082</v>
      </c>
      <c r="E47" s="10">
        <f>IFERROR(-PMT($G47/12,$C$9*12-$C17,$D47)-F47,0)</f>
        <v>713.9342206149463</v>
      </c>
      <c r="F47" s="10">
        <f t="shared" si="2"/>
        <v>2475.7413341118786</v>
      </c>
      <c r="G47" s="13">
        <f t="shared" si="3"/>
        <v>0.05</v>
      </c>
      <c r="H47" s="10">
        <f t="shared" si="4"/>
        <v>593463.98596623586</v>
      </c>
      <c r="I47" s="87">
        <f t="shared" si="5"/>
        <v>3189.6755547268249</v>
      </c>
      <c r="J47" s="88">
        <f>LOOKUP(B47,'Property-Input'!$F$3:$AJ$3,'Property-Input'!$F$4:$AJ$4)</f>
        <v>3</v>
      </c>
      <c r="L47" s="83">
        <f t="shared" si="6"/>
        <v>46965</v>
      </c>
      <c r="M47" s="84">
        <f t="shared" si="12"/>
        <v>30</v>
      </c>
      <c r="N47" s="10">
        <f t="shared" si="7"/>
        <v>162794.50605484215</v>
      </c>
      <c r="O47" s="218">
        <f>IFERROR(-PMT($M$9/12,$M$10*12-$M17,$N47)-P47,0)</f>
        <v>214.37644967783103</v>
      </c>
      <c r="P47" s="86">
        <f t="shared" si="8"/>
        <v>610.47939770565802</v>
      </c>
      <c r="Q47" s="10">
        <f t="shared" si="9"/>
        <v>162580.12960516431</v>
      </c>
      <c r="R47" s="87">
        <f t="shared" si="10"/>
        <v>824.85584738348905</v>
      </c>
      <c r="S47" s="88">
        <f>LOOKUP(L47,'Property-Input'!$F$3:$AJ$3,'Property-Input'!$F$4:$AJ$4)</f>
        <v>4</v>
      </c>
    </row>
    <row r="48" spans="2:19" s="1" customFormat="1" x14ac:dyDescent="0.2">
      <c r="B48" s="83">
        <f t="shared" si="0"/>
        <v>46752</v>
      </c>
      <c r="C48" s="84">
        <f t="shared" si="11"/>
        <v>31</v>
      </c>
      <c r="D48" s="10">
        <f t="shared" si="1"/>
        <v>593463.98596623586</v>
      </c>
      <c r="E48" s="10">
        <f>IFERROR(-PMT($G48/12,$C$9*12-$C17,$D48)-F48,0)</f>
        <v>713.07639326383105</v>
      </c>
      <c r="F48" s="10">
        <f t="shared" si="2"/>
        <v>2472.7666081926495</v>
      </c>
      <c r="G48" s="13">
        <f t="shared" si="3"/>
        <v>0.05</v>
      </c>
      <c r="H48" s="10">
        <f t="shared" si="4"/>
        <v>592750.90957297198</v>
      </c>
      <c r="I48" s="87">
        <f t="shared" si="5"/>
        <v>3185.8430014564806</v>
      </c>
      <c r="J48" s="88">
        <f>LOOKUP(B48,'Property-Input'!$F$3:$AJ$3,'Property-Input'!$F$4:$AJ$4)</f>
        <v>3</v>
      </c>
      <c r="L48" s="83">
        <f t="shared" si="6"/>
        <v>46996</v>
      </c>
      <c r="M48" s="84">
        <f t="shared" si="12"/>
        <v>31</v>
      </c>
      <c r="N48" s="10">
        <f t="shared" si="7"/>
        <v>162580.12960516431</v>
      </c>
      <c r="O48" s="218">
        <f>IFERROR(-PMT($M$9/12,$M$10*12-$M17,$N48)-P48,0)</f>
        <v>214.09414738587895</v>
      </c>
      <c r="P48" s="86">
        <f t="shared" si="8"/>
        <v>609.67548601936619</v>
      </c>
      <c r="Q48" s="10">
        <f t="shared" si="9"/>
        <v>162366.03545777843</v>
      </c>
      <c r="R48" s="87">
        <f t="shared" si="10"/>
        <v>823.76963340524514</v>
      </c>
      <c r="S48" s="88">
        <f>LOOKUP(L48,'Property-Input'!$F$3:$AJ$3,'Property-Input'!$F$4:$AJ$4)</f>
        <v>4</v>
      </c>
    </row>
    <row r="49" spans="2:19" s="1" customFormat="1" x14ac:dyDescent="0.2">
      <c r="B49" s="83">
        <f t="shared" si="0"/>
        <v>46783</v>
      </c>
      <c r="C49" s="84">
        <f t="shared" si="11"/>
        <v>32</v>
      </c>
      <c r="D49" s="10">
        <f t="shared" si="1"/>
        <v>592750.90957297198</v>
      </c>
      <c r="E49" s="10">
        <f>IFERROR(-PMT($G49/12,$C$9*12-$C17,$D49)-F49,0)</f>
        <v>712.21959663479493</v>
      </c>
      <c r="F49" s="10">
        <f t="shared" si="2"/>
        <v>2469.7954565540499</v>
      </c>
      <c r="G49" s="13">
        <f t="shared" si="3"/>
        <v>0.05</v>
      </c>
      <c r="H49" s="10">
        <f t="shared" si="4"/>
        <v>592038.68997633713</v>
      </c>
      <c r="I49" s="87">
        <f t="shared" si="5"/>
        <v>3182.0150531888448</v>
      </c>
      <c r="J49" s="88">
        <f>LOOKUP(B49,'Property-Input'!$F$3:$AJ$3,'Property-Input'!$F$4:$AJ$4)</f>
        <v>3</v>
      </c>
      <c r="L49" s="83">
        <f t="shared" si="6"/>
        <v>47026</v>
      </c>
      <c r="M49" s="84">
        <f t="shared" si="12"/>
        <v>32</v>
      </c>
      <c r="N49" s="10">
        <f t="shared" si="7"/>
        <v>162366.03545777843</v>
      </c>
      <c r="O49" s="218">
        <f>IFERROR(-PMT($M$9/12,$M$10*12-$M17,$N49)-P49,0)</f>
        <v>213.81221684457478</v>
      </c>
      <c r="P49" s="86">
        <f t="shared" si="8"/>
        <v>608.87263296666913</v>
      </c>
      <c r="Q49" s="10">
        <f t="shared" si="9"/>
        <v>162152.22324093385</v>
      </c>
      <c r="R49" s="87">
        <f t="shared" si="10"/>
        <v>822.68484981124391</v>
      </c>
      <c r="S49" s="88">
        <f>LOOKUP(L49,'Property-Input'!$F$3:$AJ$3,'Property-Input'!$F$4:$AJ$4)</f>
        <v>4</v>
      </c>
    </row>
    <row r="50" spans="2:19" s="1" customFormat="1" x14ac:dyDescent="0.2">
      <c r="B50" s="83">
        <f t="shared" si="0"/>
        <v>46812</v>
      </c>
      <c r="C50" s="84">
        <f t="shared" si="11"/>
        <v>33</v>
      </c>
      <c r="D50" s="10">
        <f t="shared" si="1"/>
        <v>592038.68997633713</v>
      </c>
      <c r="E50" s="10">
        <f>IFERROR(-PMT($G50/12,$C$9*12-$C17,$D50)-F50,0)</f>
        <v>711.36382948937444</v>
      </c>
      <c r="F50" s="10">
        <f t="shared" si="2"/>
        <v>2466.8278749014048</v>
      </c>
      <c r="G50" s="13">
        <f t="shared" si="3"/>
        <v>0.05</v>
      </c>
      <c r="H50" s="10">
        <f t="shared" si="4"/>
        <v>591327.3261468478</v>
      </c>
      <c r="I50" s="87">
        <f t="shared" si="5"/>
        <v>3178.1917043907793</v>
      </c>
      <c r="J50" s="88">
        <f>LOOKUP(B50,'Property-Input'!$F$3:$AJ$3,'Property-Input'!$F$4:$AJ$4)</f>
        <v>3</v>
      </c>
      <c r="L50" s="83">
        <f t="shared" si="6"/>
        <v>47057</v>
      </c>
      <c r="M50" s="84">
        <f t="shared" si="12"/>
        <v>33</v>
      </c>
      <c r="N50" s="10">
        <f t="shared" si="7"/>
        <v>162152.22324093385</v>
      </c>
      <c r="O50" s="218">
        <f>IFERROR(-PMT($M$9/12,$M$10*12-$M17,$N50)-P50,0)</f>
        <v>213.53065756437752</v>
      </c>
      <c r="P50" s="86">
        <f t="shared" si="8"/>
        <v>608.07083715350188</v>
      </c>
      <c r="Q50" s="10">
        <f t="shared" si="9"/>
        <v>161938.69258336947</v>
      </c>
      <c r="R50" s="87">
        <f t="shared" si="10"/>
        <v>821.6014947178794</v>
      </c>
      <c r="S50" s="88">
        <f>LOOKUP(L50,'Property-Input'!$F$3:$AJ$3,'Property-Input'!$F$4:$AJ$4)</f>
        <v>4</v>
      </c>
    </row>
    <row r="51" spans="2:19" s="1" customFormat="1" x14ac:dyDescent="0.2">
      <c r="B51" s="83">
        <f t="shared" si="0"/>
        <v>46843</v>
      </c>
      <c r="C51" s="84">
        <f t="shared" si="11"/>
        <v>34</v>
      </c>
      <c r="D51" s="10">
        <f t="shared" si="1"/>
        <v>591327.3261468478</v>
      </c>
      <c r="E51" s="10">
        <f>IFERROR(-PMT($G51/12,$C$9*12-$C17,$D51)-F51,0)</f>
        <v>710.50909059059404</v>
      </c>
      <c r="F51" s="10">
        <f t="shared" si="2"/>
        <v>2463.8638589451994</v>
      </c>
      <c r="G51" s="13">
        <f t="shared" si="3"/>
        <v>0.05</v>
      </c>
      <c r="H51" s="10">
        <f t="shared" si="4"/>
        <v>590616.81705625716</v>
      </c>
      <c r="I51" s="87">
        <f t="shared" si="5"/>
        <v>3174.3729495357934</v>
      </c>
      <c r="J51" s="88">
        <f>LOOKUP(B51,'Property-Input'!$F$3:$AJ$3,'Property-Input'!$F$4:$AJ$4)</f>
        <v>3</v>
      </c>
      <c r="L51" s="83">
        <f t="shared" si="6"/>
        <v>47087</v>
      </c>
      <c r="M51" s="84">
        <f t="shared" si="12"/>
        <v>34</v>
      </c>
      <c r="N51" s="10">
        <f t="shared" si="7"/>
        <v>161938.69258336947</v>
      </c>
      <c r="O51" s="218">
        <f>IFERROR(-PMT($M$9/12,$M$10*12-$M17,$N51)-P51,0)</f>
        <v>213.24946905639047</v>
      </c>
      <c r="P51" s="86">
        <f t="shared" si="8"/>
        <v>607.27009718763554</v>
      </c>
      <c r="Q51" s="10">
        <f t="shared" si="9"/>
        <v>161725.44311431309</v>
      </c>
      <c r="R51" s="87">
        <f t="shared" si="10"/>
        <v>820.51956624402601</v>
      </c>
      <c r="S51" s="88">
        <f>LOOKUP(L51,'Property-Input'!$F$3:$AJ$3,'Property-Input'!$F$4:$AJ$4)</f>
        <v>4</v>
      </c>
    </row>
    <row r="52" spans="2:19" s="1" customFormat="1" x14ac:dyDescent="0.2">
      <c r="B52" s="83">
        <f t="shared" si="0"/>
        <v>46873</v>
      </c>
      <c r="C52" s="84">
        <f t="shared" si="11"/>
        <v>35</v>
      </c>
      <c r="D52" s="10">
        <f t="shared" si="1"/>
        <v>590616.81705625716</v>
      </c>
      <c r="E52" s="10">
        <f>IFERROR(-PMT($G52/12,$C$9*12-$C17,$D52)-F52,0)</f>
        <v>709.65537870296384</v>
      </c>
      <c r="F52" s="10">
        <f t="shared" si="2"/>
        <v>2460.9034044010718</v>
      </c>
      <c r="G52" s="13">
        <f t="shared" si="3"/>
        <v>0.05</v>
      </c>
      <c r="H52" s="10">
        <f t="shared" si="4"/>
        <v>589907.16167755425</v>
      </c>
      <c r="I52" s="87">
        <f t="shared" si="5"/>
        <v>3170.5587831040357</v>
      </c>
      <c r="J52" s="88">
        <f>LOOKUP(B52,'Property-Input'!$F$3:$AJ$3,'Property-Input'!$F$4:$AJ$4)</f>
        <v>3</v>
      </c>
      <c r="L52" s="83">
        <f t="shared" si="6"/>
        <v>47118</v>
      </c>
      <c r="M52" s="84">
        <f t="shared" si="12"/>
        <v>35</v>
      </c>
      <c r="N52" s="10">
        <f t="shared" si="7"/>
        <v>161725.44311431309</v>
      </c>
      <c r="O52" s="218">
        <f>IFERROR(-PMT($M$9/12,$M$10*12-$M17,$N52)-P52,0)</f>
        <v>212.96865083236173</v>
      </c>
      <c r="P52" s="86">
        <f t="shared" si="8"/>
        <v>606.47041167867405</v>
      </c>
      <c r="Q52" s="10">
        <f t="shared" si="9"/>
        <v>161512.47446348073</v>
      </c>
      <c r="R52" s="87">
        <f t="shared" si="10"/>
        <v>819.43906251103579</v>
      </c>
      <c r="S52" s="88">
        <f>LOOKUP(L52,'Property-Input'!$F$3:$AJ$3,'Property-Input'!$F$4:$AJ$4)</f>
        <v>4</v>
      </c>
    </row>
    <row r="53" spans="2:19" s="1" customFormat="1" x14ac:dyDescent="0.2">
      <c r="B53" s="83">
        <f t="shared" si="0"/>
        <v>46904</v>
      </c>
      <c r="C53" s="84">
        <f t="shared" si="11"/>
        <v>36</v>
      </c>
      <c r="D53" s="10">
        <f t="shared" si="1"/>
        <v>589907.16167755425</v>
      </c>
      <c r="E53" s="10">
        <f>IFERROR(-PMT($G53/12,$C$9*12-$C17,$D53)-F53,0)</f>
        <v>708.80269259248098</v>
      </c>
      <c r="F53" s="10">
        <f t="shared" si="2"/>
        <v>2457.9465069898092</v>
      </c>
      <c r="G53" s="13">
        <f t="shared" si="3"/>
        <v>0.05</v>
      </c>
      <c r="H53" s="10">
        <f t="shared" si="4"/>
        <v>589198.35898496176</v>
      </c>
      <c r="I53" s="87">
        <f t="shared" si="5"/>
        <v>3166.7491995822902</v>
      </c>
      <c r="J53" s="88">
        <f>LOOKUP(B53,'Property-Input'!$F$3:$AJ$3,'Property-Input'!$F$4:$AJ$4)</f>
        <v>4</v>
      </c>
      <c r="L53" s="83">
        <f t="shared" si="6"/>
        <v>47149</v>
      </c>
      <c r="M53" s="84">
        <f t="shared" si="12"/>
        <v>36</v>
      </c>
      <c r="N53" s="10">
        <f t="shared" si="7"/>
        <v>161512.47446348073</v>
      </c>
      <c r="O53" s="218">
        <f>IFERROR(-PMT($M$9/12,$M$10*12-$M17,$N53)-P53,0)</f>
        <v>212.68820240468108</v>
      </c>
      <c r="P53" s="86">
        <f t="shared" si="8"/>
        <v>605.67177923805264</v>
      </c>
      <c r="Q53" s="10">
        <f t="shared" si="9"/>
        <v>161299.78626107605</v>
      </c>
      <c r="R53" s="87">
        <f t="shared" si="10"/>
        <v>818.35998164273371</v>
      </c>
      <c r="S53" s="88">
        <f>LOOKUP(L53,'Property-Input'!$F$3:$AJ$3,'Property-Input'!$F$4:$AJ$4)</f>
        <v>4</v>
      </c>
    </row>
    <row r="54" spans="2:19" s="1" customFormat="1" x14ac:dyDescent="0.2">
      <c r="B54" s="83">
        <f t="shared" si="0"/>
        <v>46934</v>
      </c>
      <c r="C54" s="84">
        <f t="shared" si="11"/>
        <v>37</v>
      </c>
      <c r="D54" s="10">
        <f t="shared" si="1"/>
        <v>589198.35898496176</v>
      </c>
      <c r="E54" s="10">
        <f>IFERROR(-PMT($G54/12,$C$9*12-$C17,$D54)-F54,0)</f>
        <v>707.95103102662051</v>
      </c>
      <c r="F54" s="10">
        <f t="shared" si="2"/>
        <v>2454.9931624373407</v>
      </c>
      <c r="G54" s="13">
        <f t="shared" si="3"/>
        <v>0.05</v>
      </c>
      <c r="H54" s="10">
        <f t="shared" si="4"/>
        <v>588490.40795393509</v>
      </c>
      <c r="I54" s="87">
        <f t="shared" si="5"/>
        <v>3162.9441934639613</v>
      </c>
      <c r="J54" s="88">
        <f>LOOKUP(B54,'Property-Input'!$F$3:$AJ$3,'Property-Input'!$F$4:$AJ$4)</f>
        <v>4</v>
      </c>
      <c r="L54" s="83">
        <f t="shared" si="6"/>
        <v>47177</v>
      </c>
      <c r="M54" s="84">
        <f t="shared" si="12"/>
        <v>37</v>
      </c>
      <c r="N54" s="10">
        <f t="shared" si="7"/>
        <v>161299.78626107605</v>
      </c>
      <c r="O54" s="218">
        <f>IFERROR(-PMT($M$9/12,$M$10*12-$M17,$N54)-P54,0)</f>
        <v>212.40812328638128</v>
      </c>
      <c r="P54" s="86">
        <f t="shared" si="8"/>
        <v>604.87419847903516</v>
      </c>
      <c r="Q54" s="10">
        <f t="shared" si="9"/>
        <v>161087.37813778967</v>
      </c>
      <c r="R54" s="87">
        <f t="shared" si="10"/>
        <v>817.28232176541644</v>
      </c>
      <c r="S54" s="88">
        <f>LOOKUP(L54,'Property-Input'!$F$3:$AJ$3,'Property-Input'!$F$4:$AJ$4)</f>
        <v>4</v>
      </c>
    </row>
    <row r="55" spans="2:19" s="1" customFormat="1" x14ac:dyDescent="0.2">
      <c r="B55" s="83">
        <f t="shared" si="0"/>
        <v>46965</v>
      </c>
      <c r="C55" s="84">
        <f t="shared" si="11"/>
        <v>38</v>
      </c>
      <c r="D55" s="10">
        <f t="shared" si="1"/>
        <v>588490.40795393509</v>
      </c>
      <c r="E55" s="10">
        <f>IFERROR(-PMT($G55/12,$C$9*12-$C17,$D55)-F55,0)</f>
        <v>707.10039277434271</v>
      </c>
      <c r="F55" s="10">
        <f t="shared" si="2"/>
        <v>2452.0433664747297</v>
      </c>
      <c r="G55" s="13">
        <f t="shared" si="3"/>
        <v>0.05</v>
      </c>
      <c r="H55" s="10">
        <f t="shared" si="4"/>
        <v>587783.30756116076</v>
      </c>
      <c r="I55" s="87">
        <f t="shared" si="5"/>
        <v>3159.1437592490724</v>
      </c>
      <c r="J55" s="88">
        <f>LOOKUP(B55,'Property-Input'!$F$3:$AJ$3,'Property-Input'!$F$4:$AJ$4)</f>
        <v>4</v>
      </c>
      <c r="L55" s="83">
        <f t="shared" si="6"/>
        <v>47208</v>
      </c>
      <c r="M55" s="84">
        <f t="shared" si="12"/>
        <v>38</v>
      </c>
      <c r="N55" s="10">
        <f t="shared" si="7"/>
        <v>161087.37813778967</v>
      </c>
      <c r="O55" s="218">
        <f>IFERROR(-PMT($M$9/12,$M$10*12-$M17,$N55)-P55,0)</f>
        <v>212.1284129911362</v>
      </c>
      <c r="P55" s="86">
        <f t="shared" si="8"/>
        <v>604.0776680167113</v>
      </c>
      <c r="Q55" s="10">
        <f t="shared" si="9"/>
        <v>160875.24972479854</v>
      </c>
      <c r="R55" s="87">
        <f t="shared" si="10"/>
        <v>816.2060810078475</v>
      </c>
      <c r="S55" s="88">
        <f>LOOKUP(L55,'Property-Input'!$F$3:$AJ$3,'Property-Input'!$F$4:$AJ$4)</f>
        <v>4</v>
      </c>
    </row>
    <row r="56" spans="2:19" s="1" customFormat="1" x14ac:dyDescent="0.2">
      <c r="B56" s="83">
        <f t="shared" si="0"/>
        <v>46996</v>
      </c>
      <c r="C56" s="84">
        <f t="shared" si="11"/>
        <v>39</v>
      </c>
      <c r="D56" s="10">
        <f t="shared" si="1"/>
        <v>587783.30756116076</v>
      </c>
      <c r="E56" s="10">
        <f>IFERROR(-PMT($G56/12,$C$9*12-$C17,$D56)-F56,0)</f>
        <v>706.25077660608622</v>
      </c>
      <c r="F56" s="10">
        <f t="shared" si="2"/>
        <v>2449.09711483817</v>
      </c>
      <c r="G56" s="13">
        <f t="shared" si="3"/>
        <v>0.05</v>
      </c>
      <c r="H56" s="10">
        <f t="shared" si="4"/>
        <v>587077.05678455473</v>
      </c>
      <c r="I56" s="87">
        <f t="shared" si="5"/>
        <v>3155.3478914442562</v>
      </c>
      <c r="J56" s="88">
        <f>LOOKUP(B56,'Property-Input'!$F$3:$AJ$3,'Property-Input'!$F$4:$AJ$4)</f>
        <v>4</v>
      </c>
      <c r="L56" s="83">
        <f t="shared" si="6"/>
        <v>47238</v>
      </c>
      <c r="M56" s="84">
        <f t="shared" si="12"/>
        <v>39</v>
      </c>
      <c r="N56" s="10">
        <f t="shared" si="7"/>
        <v>160875.24972479854</v>
      </c>
      <c r="O56" s="218">
        <f>IFERROR(-PMT($M$9/12,$M$10*12-$M17,$N56)-P56,0)</f>
        <v>211.84907103326032</v>
      </c>
      <c r="P56" s="86">
        <f t="shared" si="8"/>
        <v>603.28218646799451</v>
      </c>
      <c r="Q56" s="10">
        <f t="shared" si="9"/>
        <v>160663.40065376527</v>
      </c>
      <c r="R56" s="87">
        <f t="shared" si="10"/>
        <v>815.13125750125482</v>
      </c>
      <c r="S56" s="88">
        <f>LOOKUP(L56,'Property-Input'!$F$3:$AJ$3,'Property-Input'!$F$4:$AJ$4)</f>
        <v>4</v>
      </c>
    </row>
    <row r="57" spans="2:19" s="1" customFormat="1" x14ac:dyDescent="0.2">
      <c r="B57" s="83">
        <f t="shared" si="0"/>
        <v>47026</v>
      </c>
      <c r="C57" s="84">
        <f t="shared" si="11"/>
        <v>40</v>
      </c>
      <c r="D57" s="10">
        <f t="shared" si="1"/>
        <v>587077.05678455473</v>
      </c>
      <c r="E57" s="10">
        <f>IFERROR(-PMT($G57/12,$C$9*12-$C17,$D57)-F57,0)</f>
        <v>705.40218129376581</v>
      </c>
      <c r="F57" s="10">
        <f t="shared" si="2"/>
        <v>2446.1544032689781</v>
      </c>
      <c r="G57" s="13">
        <f t="shared" si="3"/>
        <v>0.05</v>
      </c>
      <c r="H57" s="10">
        <f t="shared" si="4"/>
        <v>586371.65460326092</v>
      </c>
      <c r="I57" s="87">
        <f t="shared" si="5"/>
        <v>3151.5565845627439</v>
      </c>
      <c r="J57" s="88">
        <f>LOOKUP(B57,'Property-Input'!$F$3:$AJ$3,'Property-Input'!$F$4:$AJ$4)</f>
        <v>4</v>
      </c>
      <c r="L57" s="83">
        <f t="shared" si="6"/>
        <v>47269</v>
      </c>
      <c r="M57" s="84">
        <f t="shared" si="12"/>
        <v>40</v>
      </c>
      <c r="N57" s="10">
        <f t="shared" si="7"/>
        <v>160663.40065376527</v>
      </c>
      <c r="O57" s="218">
        <f>IFERROR(-PMT($M$9/12,$M$10*12-$M17,$N57)-P57,0)</f>
        <v>211.5700969277068</v>
      </c>
      <c r="P57" s="86">
        <f t="shared" si="8"/>
        <v>602.48775245161971</v>
      </c>
      <c r="Q57" s="10">
        <f t="shared" si="9"/>
        <v>160451.83055683758</v>
      </c>
      <c r="R57" s="87">
        <f t="shared" si="10"/>
        <v>814.05784937932651</v>
      </c>
      <c r="S57" s="88">
        <f>LOOKUP(L57,'Property-Input'!$F$3:$AJ$3,'Property-Input'!$F$4:$AJ$4)</f>
        <v>5</v>
      </c>
    </row>
    <row r="58" spans="2:19" s="1" customFormat="1" x14ac:dyDescent="0.2">
      <c r="B58" s="83">
        <f t="shared" si="0"/>
        <v>47057</v>
      </c>
      <c r="C58" s="84">
        <f t="shared" si="11"/>
        <v>41</v>
      </c>
      <c r="D58" s="10">
        <f t="shared" si="1"/>
        <v>586371.65460326092</v>
      </c>
      <c r="E58" s="10">
        <f>IFERROR(-PMT($G58/12,$C$9*12-$C17,$D58)-F58,0)</f>
        <v>704.55460561077234</v>
      </c>
      <c r="F58" s="10">
        <f t="shared" si="2"/>
        <v>2443.2152275135873</v>
      </c>
      <c r="G58" s="13">
        <f t="shared" si="3"/>
        <v>0.05</v>
      </c>
      <c r="H58" s="10">
        <f t="shared" si="4"/>
        <v>585667.09999765013</v>
      </c>
      <c r="I58" s="87">
        <f t="shared" si="5"/>
        <v>3147.7698331243596</v>
      </c>
      <c r="J58" s="88">
        <f>LOOKUP(B58,'Property-Input'!$F$3:$AJ$3,'Property-Input'!$F$4:$AJ$4)</f>
        <v>4</v>
      </c>
      <c r="L58" s="83">
        <f t="shared" si="6"/>
        <v>47299</v>
      </c>
      <c r="M58" s="84">
        <f t="shared" si="12"/>
        <v>41</v>
      </c>
      <c r="N58" s="10">
        <f t="shared" si="7"/>
        <v>160451.83055683758</v>
      </c>
      <c r="O58" s="218">
        <f>IFERROR(-PMT($M$9/12,$M$10*12-$M17,$N58)-P58,0)</f>
        <v>211.29149019006866</v>
      </c>
      <c r="P58" s="86">
        <f t="shared" si="8"/>
        <v>601.69436458814096</v>
      </c>
      <c r="Q58" s="10">
        <f t="shared" si="9"/>
        <v>160240.5390666475</v>
      </c>
      <c r="R58" s="87">
        <f t="shared" si="10"/>
        <v>812.98585477820961</v>
      </c>
      <c r="S58" s="88">
        <f>LOOKUP(L58,'Property-Input'!$F$3:$AJ$3,'Property-Input'!$F$4:$AJ$4)</f>
        <v>5</v>
      </c>
    </row>
    <row r="59" spans="2:19" s="1" customFormat="1" x14ac:dyDescent="0.2">
      <c r="B59" s="83">
        <f t="shared" si="0"/>
        <v>47087</v>
      </c>
      <c r="C59" s="84">
        <f t="shared" si="11"/>
        <v>42</v>
      </c>
      <c r="D59" s="10">
        <f t="shared" si="1"/>
        <v>585667.09999765013</v>
      </c>
      <c r="E59" s="10">
        <f>IFERROR(-PMT($G59/12,$C$9*12-$C17,$D59)-F59,0)</f>
        <v>703.70804833197053</v>
      </c>
      <c r="F59" s="10">
        <f t="shared" si="2"/>
        <v>2440.2795833235423</v>
      </c>
      <c r="G59" s="13">
        <f t="shared" si="3"/>
        <v>0.05</v>
      </c>
      <c r="H59" s="10">
        <f t="shared" si="4"/>
        <v>584963.39194931812</v>
      </c>
      <c r="I59" s="87">
        <f t="shared" si="5"/>
        <v>3143.9876316555128</v>
      </c>
      <c r="J59" s="88">
        <f>LOOKUP(B59,'Property-Input'!$F$3:$AJ$3,'Property-Input'!$F$4:$AJ$4)</f>
        <v>4</v>
      </c>
      <c r="L59" s="83">
        <f t="shared" si="6"/>
        <v>47330</v>
      </c>
      <c r="M59" s="84">
        <f t="shared" si="12"/>
        <v>42</v>
      </c>
      <c r="N59" s="10">
        <f t="shared" si="7"/>
        <v>160240.5390666475</v>
      </c>
      <c r="O59" s="218">
        <f>IFERROR(-PMT($M$9/12,$M$10*12-$M17,$N59)-P59,0)</f>
        <v>211.01325033657611</v>
      </c>
      <c r="P59" s="86">
        <f t="shared" si="8"/>
        <v>600.90202149992808</v>
      </c>
      <c r="Q59" s="10">
        <f t="shared" si="9"/>
        <v>160029.52581631092</v>
      </c>
      <c r="R59" s="87">
        <f t="shared" si="10"/>
        <v>811.91527183650419</v>
      </c>
      <c r="S59" s="88">
        <f>LOOKUP(L59,'Property-Input'!$F$3:$AJ$3,'Property-Input'!$F$4:$AJ$4)</f>
        <v>5</v>
      </c>
    </row>
    <row r="60" spans="2:19" s="1" customFormat="1" x14ac:dyDescent="0.2">
      <c r="B60" s="83">
        <f t="shared" si="0"/>
        <v>47118</v>
      </c>
      <c r="C60" s="84">
        <f t="shared" si="11"/>
        <v>43</v>
      </c>
      <c r="D60" s="10">
        <f t="shared" si="1"/>
        <v>584963.39194931812</v>
      </c>
      <c r="E60" s="10">
        <f>IFERROR(-PMT($G60/12,$C$9*12-$C17,$D60)-F60,0)</f>
        <v>702.86250823369755</v>
      </c>
      <c r="F60" s="10">
        <f t="shared" si="2"/>
        <v>2437.3474664554924</v>
      </c>
      <c r="G60" s="13">
        <f t="shared" si="3"/>
        <v>0.05</v>
      </c>
      <c r="H60" s="10">
        <f t="shared" si="4"/>
        <v>584260.52944108436</v>
      </c>
      <c r="I60" s="87">
        <f t="shared" si="5"/>
        <v>3140.2099746891899</v>
      </c>
      <c r="J60" s="88">
        <f>LOOKUP(B60,'Property-Input'!$F$3:$AJ$3,'Property-Input'!$F$4:$AJ$4)</f>
        <v>4</v>
      </c>
      <c r="L60" s="83">
        <f t="shared" si="6"/>
        <v>47361</v>
      </c>
      <c r="M60" s="84">
        <f t="shared" si="12"/>
        <v>43</v>
      </c>
      <c r="N60" s="10">
        <f t="shared" si="7"/>
        <v>160029.52581631092</v>
      </c>
      <c r="O60" s="218">
        <f>IFERROR(-PMT($M$9/12,$M$10*12-$M17,$N60)-P60,0)</f>
        <v>210.73537688409681</v>
      </c>
      <c r="P60" s="86">
        <f t="shared" si="8"/>
        <v>600.11072181116594</v>
      </c>
      <c r="Q60" s="10">
        <f t="shared" si="9"/>
        <v>159818.79043942684</v>
      </c>
      <c r="R60" s="87">
        <f t="shared" si="10"/>
        <v>810.84609869526275</v>
      </c>
      <c r="S60" s="88">
        <f>LOOKUP(L60,'Property-Input'!$F$3:$AJ$3,'Property-Input'!$F$4:$AJ$4)</f>
        <v>5</v>
      </c>
    </row>
    <row r="61" spans="2:19" s="1" customFormat="1" x14ac:dyDescent="0.2">
      <c r="B61" s="83">
        <f t="shared" si="0"/>
        <v>47149</v>
      </c>
      <c r="C61" s="84">
        <f t="shared" si="11"/>
        <v>44</v>
      </c>
      <c r="D61" s="10">
        <f t="shared" si="1"/>
        <v>584260.52944108436</v>
      </c>
      <c r="E61" s="10">
        <f>IFERROR(-PMT($G61/12,$C$9*12-$C17,$D61)-F61,0)</f>
        <v>702.01798409376079</v>
      </c>
      <c r="F61" s="10">
        <f t="shared" si="2"/>
        <v>2434.418872671185</v>
      </c>
      <c r="G61" s="13">
        <f t="shared" si="3"/>
        <v>0.05</v>
      </c>
      <c r="H61" s="10">
        <f t="shared" si="4"/>
        <v>583558.51145699061</v>
      </c>
      <c r="I61" s="87">
        <f t="shared" si="5"/>
        <v>3136.4368567649458</v>
      </c>
      <c r="J61" s="88">
        <f>LOOKUP(B61,'Property-Input'!$F$3:$AJ$3,'Property-Input'!$F$4:$AJ$4)</f>
        <v>4</v>
      </c>
      <c r="L61" s="83">
        <f t="shared" si="6"/>
        <v>47391</v>
      </c>
      <c r="M61" s="84">
        <f t="shared" si="12"/>
        <v>44</v>
      </c>
      <c r="N61" s="10">
        <f t="shared" si="7"/>
        <v>159818.79043942684</v>
      </c>
      <c r="O61" s="218">
        <f>IFERROR(-PMT($M$9/12,$M$10*12-$M17,$N61)-P61,0)</f>
        <v>210.45786935013416</v>
      </c>
      <c r="P61" s="86">
        <f t="shared" si="8"/>
        <v>599.32046414785066</v>
      </c>
      <c r="Q61" s="10">
        <f t="shared" si="9"/>
        <v>159608.33257007672</v>
      </c>
      <c r="R61" s="87">
        <f t="shared" si="10"/>
        <v>809.77833349798482</v>
      </c>
      <c r="S61" s="88">
        <f>LOOKUP(L61,'Property-Input'!$F$3:$AJ$3,'Property-Input'!$F$4:$AJ$4)</f>
        <v>5</v>
      </c>
    </row>
    <row r="62" spans="2:19" s="1" customFormat="1" x14ac:dyDescent="0.2">
      <c r="B62" s="83">
        <f t="shared" si="0"/>
        <v>47177</v>
      </c>
      <c r="C62" s="84">
        <f t="shared" si="11"/>
        <v>45</v>
      </c>
      <c r="D62" s="10">
        <f t="shared" si="1"/>
        <v>583558.51145699061</v>
      </c>
      <c r="E62" s="10">
        <f>IFERROR(-PMT($G62/12,$C$9*12-$C17,$D62)-F62,0)</f>
        <v>701.17447469143553</v>
      </c>
      <c r="F62" s="10">
        <f t="shared" si="2"/>
        <v>2431.4937977374611</v>
      </c>
      <c r="G62" s="13">
        <f t="shared" si="3"/>
        <v>0.05</v>
      </c>
      <c r="H62" s="10">
        <f t="shared" si="4"/>
        <v>582857.33698229922</v>
      </c>
      <c r="I62" s="87">
        <f t="shared" si="5"/>
        <v>3132.6682724288967</v>
      </c>
      <c r="J62" s="88">
        <f>LOOKUP(B62,'Property-Input'!$F$3:$AJ$3,'Property-Input'!$F$4:$AJ$4)</f>
        <v>4</v>
      </c>
      <c r="L62" s="83">
        <f t="shared" si="6"/>
        <v>47422</v>
      </c>
      <c r="M62" s="84">
        <f t="shared" si="12"/>
        <v>45</v>
      </c>
      <c r="N62" s="10">
        <f t="shared" si="7"/>
        <v>159608.33257007672</v>
      </c>
      <c r="O62" s="218">
        <f>IFERROR(-PMT($M$9/12,$M$10*12-$M17,$N62)-P62,0)</f>
        <v>210.18072725282752</v>
      </c>
      <c r="P62" s="86">
        <f t="shared" si="8"/>
        <v>598.53124713778766</v>
      </c>
      <c r="Q62" s="10">
        <f t="shared" si="9"/>
        <v>159398.15184282389</v>
      </c>
      <c r="R62" s="87">
        <f t="shared" si="10"/>
        <v>808.71197439061518</v>
      </c>
      <c r="S62" s="88">
        <f>LOOKUP(L62,'Property-Input'!$F$3:$AJ$3,'Property-Input'!$F$4:$AJ$4)</f>
        <v>5</v>
      </c>
    </row>
    <row r="63" spans="2:19" s="1" customFormat="1" x14ac:dyDescent="0.2">
      <c r="B63" s="83">
        <f t="shared" si="0"/>
        <v>47208</v>
      </c>
      <c r="C63" s="84">
        <f t="shared" si="11"/>
        <v>46</v>
      </c>
      <c r="D63" s="10">
        <f t="shared" si="1"/>
        <v>582857.33698229922</v>
      </c>
      <c r="E63" s="10">
        <f>IFERROR(-PMT($G63/12,$C$9*12-$C17,$D63)-F63,0)</f>
        <v>700.33197880746457</v>
      </c>
      <c r="F63" s="10">
        <f t="shared" si="2"/>
        <v>2428.5722374262468</v>
      </c>
      <c r="G63" s="13">
        <f t="shared" si="3"/>
        <v>0.05</v>
      </c>
      <c r="H63" s="10">
        <f t="shared" si="4"/>
        <v>582157.00500349177</v>
      </c>
      <c r="I63" s="87">
        <f t="shared" si="5"/>
        <v>3128.9042162337114</v>
      </c>
      <c r="J63" s="88">
        <f>LOOKUP(B63,'Property-Input'!$F$3:$AJ$3,'Property-Input'!$F$4:$AJ$4)</f>
        <v>4</v>
      </c>
      <c r="L63" s="83">
        <f t="shared" si="6"/>
        <v>47452</v>
      </c>
      <c r="M63" s="84">
        <f t="shared" si="12"/>
        <v>46</v>
      </c>
      <c r="N63" s="10">
        <f t="shared" si="7"/>
        <v>159398.15184282389</v>
      </c>
      <c r="O63" s="218">
        <f>IFERROR(-PMT($M$9/12,$M$10*12-$M17,$N63)-P63,0)</f>
        <v>209.9039501109504</v>
      </c>
      <c r="P63" s="86">
        <f t="shared" si="8"/>
        <v>597.74306941058956</v>
      </c>
      <c r="Q63" s="10">
        <f t="shared" si="9"/>
        <v>159188.24789271294</v>
      </c>
      <c r="R63" s="87">
        <f t="shared" si="10"/>
        <v>807.64701952153996</v>
      </c>
      <c r="S63" s="88">
        <f>LOOKUP(L63,'Property-Input'!$F$3:$AJ$3,'Property-Input'!$F$4:$AJ$4)</f>
        <v>5</v>
      </c>
    </row>
    <row r="64" spans="2:19" s="1" customFormat="1" x14ac:dyDescent="0.2">
      <c r="B64" s="83">
        <f t="shared" si="0"/>
        <v>47238</v>
      </c>
      <c r="C64" s="84">
        <f t="shared" si="11"/>
        <v>47</v>
      </c>
      <c r="D64" s="10">
        <f t="shared" si="1"/>
        <v>582157.00500349177</v>
      </c>
      <c r="E64" s="10">
        <f>IFERROR(-PMT($G64/12,$C$9*12-$C17,$D64)-F64,0)</f>
        <v>699.49049522405494</v>
      </c>
      <c r="F64" s="10">
        <f t="shared" si="2"/>
        <v>2425.654187514549</v>
      </c>
      <c r="G64" s="13">
        <f t="shared" si="3"/>
        <v>0.05</v>
      </c>
      <c r="H64" s="10">
        <f t="shared" si="4"/>
        <v>581457.51450826775</v>
      </c>
      <c r="I64" s="87">
        <f t="shared" si="5"/>
        <v>3125.1446827386039</v>
      </c>
      <c r="J64" s="88">
        <f>LOOKUP(B64,'Property-Input'!$F$3:$AJ$3,'Property-Input'!$F$4:$AJ$4)</f>
        <v>4</v>
      </c>
      <c r="L64" s="83">
        <f t="shared" si="6"/>
        <v>47483</v>
      </c>
      <c r="M64" s="84">
        <f t="shared" si="12"/>
        <v>47</v>
      </c>
      <c r="N64" s="10">
        <f t="shared" si="7"/>
        <v>159188.24789271294</v>
      </c>
      <c r="O64" s="218">
        <f>IFERROR(-PMT($M$9/12,$M$10*12-$M17,$N64)-P64,0)</f>
        <v>209.62753744391</v>
      </c>
      <c r="P64" s="86">
        <f t="shared" si="8"/>
        <v>596.9559295976735</v>
      </c>
      <c r="Q64" s="10">
        <f t="shared" si="9"/>
        <v>158978.62035526903</v>
      </c>
      <c r="R64" s="87">
        <f t="shared" si="10"/>
        <v>806.5834670415835</v>
      </c>
      <c r="S64" s="88">
        <f>LOOKUP(L64,'Property-Input'!$F$3:$AJ$3,'Property-Input'!$F$4:$AJ$4)</f>
        <v>5</v>
      </c>
    </row>
    <row r="65" spans="2:19" s="1" customFormat="1" x14ac:dyDescent="0.2">
      <c r="B65" s="83">
        <f t="shared" si="0"/>
        <v>47269</v>
      </c>
      <c r="C65" s="84">
        <f t="shared" si="11"/>
        <v>48</v>
      </c>
      <c r="D65" s="10">
        <f t="shared" si="1"/>
        <v>581457.51450826775</v>
      </c>
      <c r="E65" s="10">
        <f>IFERROR(-PMT($G65/12,$C$9*12-$C17,$D65)-F65,0)</f>
        <v>698.650022724878</v>
      </c>
      <c r="F65" s="10">
        <f t="shared" si="2"/>
        <v>2422.7396437844491</v>
      </c>
      <c r="G65" s="13">
        <f t="shared" si="3"/>
        <v>0.05</v>
      </c>
      <c r="H65" s="10">
        <f t="shared" si="4"/>
        <v>580758.86448554287</v>
      </c>
      <c r="I65" s="87">
        <f t="shared" si="5"/>
        <v>3121.3896665093271</v>
      </c>
      <c r="J65" s="88">
        <f>LOOKUP(B65,'Property-Input'!$F$3:$AJ$3,'Property-Input'!$F$4:$AJ$4)</f>
        <v>5</v>
      </c>
      <c r="L65" s="83">
        <f t="shared" si="6"/>
        <v>47514</v>
      </c>
      <c r="M65" s="84">
        <f t="shared" si="12"/>
        <v>48</v>
      </c>
      <c r="N65" s="10">
        <f t="shared" si="7"/>
        <v>158978.62035526903</v>
      </c>
      <c r="O65" s="218">
        <f>IFERROR(-PMT($M$9/12,$M$10*12-$M17,$N65)-P65,0)</f>
        <v>209.35148877174663</v>
      </c>
      <c r="P65" s="86">
        <f t="shared" si="8"/>
        <v>596.16982633225882</v>
      </c>
      <c r="Q65" s="10">
        <f t="shared" si="9"/>
        <v>158769.26886649727</v>
      </c>
      <c r="R65" s="87">
        <f t="shared" si="10"/>
        <v>805.52131510400545</v>
      </c>
      <c r="S65" s="88">
        <f>LOOKUP(L65,'Property-Input'!$F$3:$AJ$3,'Property-Input'!$F$4:$AJ$4)</f>
        <v>5</v>
      </c>
    </row>
    <row r="66" spans="2:19" s="1" customFormat="1" x14ac:dyDescent="0.2">
      <c r="B66" s="83">
        <f t="shared" si="0"/>
        <v>47299</v>
      </c>
      <c r="C66" s="84">
        <f t="shared" si="11"/>
        <v>49</v>
      </c>
      <c r="D66" s="10">
        <f t="shared" si="1"/>
        <v>580758.86448554287</v>
      </c>
      <c r="E66" s="10">
        <f>IFERROR(-PMT($G66/12,$C$9*12-$C17,$D66)-F66,0)</f>
        <v>697.81056009506528</v>
      </c>
      <c r="F66" s="10">
        <f t="shared" si="2"/>
        <v>2419.8286020230953</v>
      </c>
      <c r="G66" s="13">
        <f t="shared" si="3"/>
        <v>0.05</v>
      </c>
      <c r="H66" s="10">
        <f t="shared" si="4"/>
        <v>580061.05392544786</v>
      </c>
      <c r="I66" s="87">
        <f t="shared" si="5"/>
        <v>3117.6391621181606</v>
      </c>
      <c r="J66" s="88">
        <f>LOOKUP(B66,'Property-Input'!$F$3:$AJ$3,'Property-Input'!$F$4:$AJ$4)</f>
        <v>5</v>
      </c>
      <c r="L66" s="83">
        <f t="shared" si="6"/>
        <v>47542</v>
      </c>
      <c r="M66" s="84">
        <f t="shared" si="12"/>
        <v>49</v>
      </c>
      <c r="N66" s="10">
        <f t="shared" si="7"/>
        <v>158769.26886649727</v>
      </c>
      <c r="O66" s="218">
        <f>IFERROR(-PMT($M$9/12,$M$10*12-$M17,$N66)-P66,0)</f>
        <v>209.07580361513249</v>
      </c>
      <c r="P66" s="86">
        <f t="shared" si="8"/>
        <v>595.38475824936472</v>
      </c>
      <c r="Q66" s="10">
        <f t="shared" si="9"/>
        <v>158560.19306288214</v>
      </c>
      <c r="R66" s="87">
        <f t="shared" si="10"/>
        <v>804.46056186449721</v>
      </c>
      <c r="S66" s="88">
        <f>LOOKUP(L66,'Property-Input'!$F$3:$AJ$3,'Property-Input'!$F$4:$AJ$4)</f>
        <v>5</v>
      </c>
    </row>
    <row r="67" spans="2:19" s="1" customFormat="1" x14ac:dyDescent="0.2">
      <c r="B67" s="83">
        <f t="shared" si="0"/>
        <v>47330</v>
      </c>
      <c r="C67" s="84">
        <f t="shared" si="11"/>
        <v>50</v>
      </c>
      <c r="D67" s="10">
        <f t="shared" si="1"/>
        <v>580061.05392544786</v>
      </c>
      <c r="E67" s="10">
        <f>IFERROR(-PMT($G67/12,$C$9*12-$C17,$D67)-F67,0)</f>
        <v>696.97210612120853</v>
      </c>
      <c r="F67" s="10">
        <f t="shared" si="2"/>
        <v>2416.9210580226995</v>
      </c>
      <c r="G67" s="13">
        <f t="shared" si="3"/>
        <v>0.05</v>
      </c>
      <c r="H67" s="10">
        <f t="shared" si="4"/>
        <v>579364.08181932662</v>
      </c>
      <c r="I67" s="87">
        <f t="shared" si="5"/>
        <v>3113.8931641439081</v>
      </c>
      <c r="J67" s="88">
        <f>LOOKUP(B67,'Property-Input'!$F$3:$AJ$3,'Property-Input'!$F$4:$AJ$4)</f>
        <v>5</v>
      </c>
      <c r="L67" s="83">
        <f t="shared" si="6"/>
        <v>47573</v>
      </c>
      <c r="M67" s="84">
        <f t="shared" si="12"/>
        <v>50</v>
      </c>
      <c r="N67" s="10">
        <f t="shared" si="7"/>
        <v>158560.19306288214</v>
      </c>
      <c r="O67" s="218">
        <f>IFERROR(-PMT($M$9/12,$M$10*12-$M17,$N67)-P67,0)</f>
        <v>208.80048149537083</v>
      </c>
      <c r="P67" s="86">
        <f t="shared" si="8"/>
        <v>594.60072398580803</v>
      </c>
      <c r="Q67" s="10">
        <f t="shared" si="9"/>
        <v>158351.39258138678</v>
      </c>
      <c r="R67" s="87">
        <f t="shared" si="10"/>
        <v>803.40120548117886</v>
      </c>
      <c r="S67" s="88">
        <f>LOOKUP(L67,'Property-Input'!$F$3:$AJ$3,'Property-Input'!$F$4:$AJ$4)</f>
        <v>5</v>
      </c>
    </row>
    <row r="68" spans="2:19" s="1" customFormat="1" x14ac:dyDescent="0.2">
      <c r="B68" s="83">
        <f t="shared" si="0"/>
        <v>47361</v>
      </c>
      <c r="C68" s="84">
        <f t="shared" si="11"/>
        <v>51</v>
      </c>
      <c r="D68" s="10">
        <f t="shared" si="1"/>
        <v>579364.08181932662</v>
      </c>
      <c r="E68" s="10">
        <f>IFERROR(-PMT($G68/12,$C$9*12-$C17,$D68)-F68,0)</f>
        <v>696.13465959135874</v>
      </c>
      <c r="F68" s="10">
        <f t="shared" si="2"/>
        <v>2414.0170075805277</v>
      </c>
      <c r="G68" s="13">
        <f t="shared" si="3"/>
        <v>0.05</v>
      </c>
      <c r="H68" s="10">
        <f t="shared" si="4"/>
        <v>578667.94715973525</v>
      </c>
      <c r="I68" s="87">
        <f t="shared" si="5"/>
        <v>3110.1516671718864</v>
      </c>
      <c r="J68" s="88">
        <f>LOOKUP(B68,'Property-Input'!$F$3:$AJ$3,'Property-Input'!$F$4:$AJ$4)</f>
        <v>5</v>
      </c>
      <c r="L68" s="83">
        <f t="shared" si="6"/>
        <v>47603</v>
      </c>
      <c r="M68" s="84">
        <f t="shared" si="12"/>
        <v>51</v>
      </c>
      <c r="N68" s="10">
        <f t="shared" si="7"/>
        <v>158351.39258138678</v>
      </c>
      <c r="O68" s="218">
        <f>IFERROR(-PMT($M$9/12,$M$10*12-$M17,$N68)-P68,0)</f>
        <v>208.5255219343959</v>
      </c>
      <c r="P68" s="86">
        <f t="shared" si="8"/>
        <v>593.81772218020035</v>
      </c>
      <c r="Q68" s="10">
        <f t="shared" si="9"/>
        <v>158142.8670594524</v>
      </c>
      <c r="R68" s="87">
        <f t="shared" si="10"/>
        <v>802.34324411459625</v>
      </c>
      <c r="S68" s="88">
        <f>LOOKUP(L68,'Property-Input'!$F$3:$AJ$3,'Property-Input'!$F$4:$AJ$4)</f>
        <v>5</v>
      </c>
    </row>
    <row r="69" spans="2:19" s="1" customFormat="1" x14ac:dyDescent="0.2">
      <c r="B69" s="83">
        <f t="shared" si="0"/>
        <v>47391</v>
      </c>
      <c r="C69" s="84">
        <f t="shared" si="11"/>
        <v>52</v>
      </c>
      <c r="D69" s="10">
        <f t="shared" si="1"/>
        <v>578667.94715973525</v>
      </c>
      <c r="E69" s="10">
        <f>IFERROR(-PMT($G69/12,$C$9*12-$C17,$D69)-F69,0)</f>
        <v>695.29821929502123</v>
      </c>
      <c r="F69" s="10">
        <f t="shared" si="2"/>
        <v>2411.1164464988969</v>
      </c>
      <c r="G69" s="13">
        <f t="shared" si="3"/>
        <v>0.05</v>
      </c>
      <c r="H69" s="10">
        <f t="shared" si="4"/>
        <v>577972.64894044027</v>
      </c>
      <c r="I69" s="87">
        <f t="shared" si="5"/>
        <v>3106.4146657939182</v>
      </c>
      <c r="J69" s="88">
        <f>LOOKUP(B69,'Property-Input'!$F$3:$AJ$3,'Property-Input'!$F$4:$AJ$4)</f>
        <v>5</v>
      </c>
      <c r="L69" s="83">
        <f t="shared" si="6"/>
        <v>47634</v>
      </c>
      <c r="M69" s="84">
        <f t="shared" si="12"/>
        <v>52</v>
      </c>
      <c r="N69" s="10">
        <f t="shared" si="7"/>
        <v>158142.8670594524</v>
      </c>
      <c r="O69" s="218">
        <f>IFERROR(-PMT($M$9/12,$M$10*12-$M17,$N69)-P69,0)</f>
        <v>208.25092445477048</v>
      </c>
      <c r="P69" s="86">
        <f t="shared" si="8"/>
        <v>593.03575147294646</v>
      </c>
      <c r="Q69" s="10">
        <f t="shared" si="9"/>
        <v>157934.61613499763</v>
      </c>
      <c r="R69" s="87">
        <f t="shared" si="10"/>
        <v>801.28667592771694</v>
      </c>
      <c r="S69" s="88">
        <f>LOOKUP(L69,'Property-Input'!$F$3:$AJ$3,'Property-Input'!$F$4:$AJ$4)</f>
        <v>6</v>
      </c>
    </row>
    <row r="70" spans="2:19" s="1" customFormat="1" x14ac:dyDescent="0.2">
      <c r="B70" s="83">
        <f t="shared" si="0"/>
        <v>47422</v>
      </c>
      <c r="C70" s="84">
        <f t="shared" si="11"/>
        <v>53</v>
      </c>
      <c r="D70" s="10">
        <f t="shared" si="1"/>
        <v>577972.64894044027</v>
      </c>
      <c r="E70" s="10">
        <f>IFERROR(-PMT($G70/12,$C$9*12-$C17,$D70)-F70,0)</f>
        <v>694.46278402315647</v>
      </c>
      <c r="F70" s="10">
        <f t="shared" si="2"/>
        <v>2408.2193705851678</v>
      </c>
      <c r="G70" s="13">
        <f t="shared" si="3"/>
        <v>0.05</v>
      </c>
      <c r="H70" s="10">
        <f t="shared" si="4"/>
        <v>577278.18615641713</v>
      </c>
      <c r="I70" s="87">
        <f t="shared" si="5"/>
        <v>3102.6821546083243</v>
      </c>
      <c r="J70" s="88">
        <f>LOOKUP(B70,'Property-Input'!$F$3:$AJ$3,'Property-Input'!$F$4:$AJ$4)</f>
        <v>5</v>
      </c>
      <c r="L70" s="83">
        <f t="shared" si="6"/>
        <v>47664</v>
      </c>
      <c r="M70" s="84">
        <f t="shared" si="12"/>
        <v>53</v>
      </c>
      <c r="N70" s="10">
        <f t="shared" si="7"/>
        <v>157934.61613499763</v>
      </c>
      <c r="O70" s="218">
        <f>IFERROR(-PMT($M$9/12,$M$10*12-$M17,$N70)-P70,0)</f>
        <v>207.97668857968688</v>
      </c>
      <c r="P70" s="86">
        <f t="shared" si="8"/>
        <v>592.25481050624114</v>
      </c>
      <c r="Q70" s="10">
        <f t="shared" si="9"/>
        <v>157726.63944641795</v>
      </c>
      <c r="R70" s="87">
        <f t="shared" si="10"/>
        <v>800.23149908592802</v>
      </c>
      <c r="S70" s="88">
        <f>LOOKUP(L70,'Property-Input'!$F$3:$AJ$3,'Property-Input'!$F$4:$AJ$4)</f>
        <v>6</v>
      </c>
    </row>
    <row r="71" spans="2:19" s="1" customFormat="1" x14ac:dyDescent="0.2">
      <c r="B71" s="83">
        <f t="shared" si="0"/>
        <v>47452</v>
      </c>
      <c r="C71" s="84">
        <f t="shared" si="11"/>
        <v>54</v>
      </c>
      <c r="D71" s="10">
        <f t="shared" si="1"/>
        <v>577278.18615641713</v>
      </c>
      <c r="E71" s="10">
        <f>IFERROR(-PMT($G71/12,$C$9*12-$C17,$D71)-F71,0)</f>
        <v>693.62835256817743</v>
      </c>
      <c r="F71" s="10">
        <f t="shared" si="2"/>
        <v>2405.3257756517382</v>
      </c>
      <c r="G71" s="13">
        <f t="shared" si="3"/>
        <v>0.05</v>
      </c>
      <c r="H71" s="10">
        <f t="shared" si="4"/>
        <v>576584.55780384899</v>
      </c>
      <c r="I71" s="87">
        <f t="shared" si="5"/>
        <v>3098.9541282199157</v>
      </c>
      <c r="J71" s="88">
        <f>LOOKUP(B71,'Property-Input'!$F$3:$AJ$3,'Property-Input'!$F$4:$AJ$4)</f>
        <v>5</v>
      </c>
      <c r="L71" s="83">
        <f t="shared" si="6"/>
        <v>47695</v>
      </c>
      <c r="M71" s="84">
        <f t="shared" si="12"/>
        <v>54</v>
      </c>
      <c r="N71" s="10">
        <f t="shared" si="7"/>
        <v>157726.63944641795</v>
      </c>
      <c r="O71" s="218">
        <f>IFERROR(-PMT($M$9/12,$M$10*12-$M17,$N71)-P71,0)</f>
        <v>207.70281383296515</v>
      </c>
      <c r="P71" s="86">
        <f t="shared" si="8"/>
        <v>591.47489792406725</v>
      </c>
      <c r="Q71" s="10">
        <f t="shared" si="9"/>
        <v>157518.93663258498</v>
      </c>
      <c r="R71" s="87">
        <f t="shared" si="10"/>
        <v>799.1777117570324</v>
      </c>
      <c r="S71" s="88">
        <f>LOOKUP(L71,'Property-Input'!$F$3:$AJ$3,'Property-Input'!$F$4:$AJ$4)</f>
        <v>6</v>
      </c>
    </row>
    <row r="72" spans="2:19" s="1" customFormat="1" x14ac:dyDescent="0.2">
      <c r="B72" s="83">
        <f t="shared" si="0"/>
        <v>47483</v>
      </c>
      <c r="C72" s="84">
        <f t="shared" si="11"/>
        <v>55</v>
      </c>
      <c r="D72" s="10">
        <f t="shared" si="1"/>
        <v>576584.55780384899</v>
      </c>
      <c r="E72" s="10">
        <f>IFERROR(-PMT($G72/12,$C$9*12-$C17,$D72)-F72,0)</f>
        <v>692.79492372394952</v>
      </c>
      <c r="F72" s="10">
        <f t="shared" si="2"/>
        <v>2402.4356575160377</v>
      </c>
      <c r="G72" s="13">
        <f t="shared" si="3"/>
        <v>0.05</v>
      </c>
      <c r="H72" s="10">
        <f t="shared" si="4"/>
        <v>575891.76288012508</v>
      </c>
      <c r="I72" s="87">
        <f t="shared" si="5"/>
        <v>3095.2305812399873</v>
      </c>
      <c r="J72" s="88">
        <f>LOOKUP(B72,'Property-Input'!$F$3:$AJ$3,'Property-Input'!$F$4:$AJ$4)</f>
        <v>5</v>
      </c>
      <c r="L72" s="83">
        <f t="shared" si="6"/>
        <v>47726</v>
      </c>
      <c r="M72" s="84">
        <f t="shared" si="12"/>
        <v>55</v>
      </c>
      <c r="N72" s="10">
        <f t="shared" si="7"/>
        <v>157518.93663258498</v>
      </c>
      <c r="O72" s="218">
        <f>IFERROR(-PMT($M$9/12,$M$10*12-$M17,$N72)-P72,0)</f>
        <v>207.42929973905223</v>
      </c>
      <c r="P72" s="86">
        <f t="shared" si="8"/>
        <v>590.69601237219365</v>
      </c>
      <c r="Q72" s="10">
        <f t="shared" si="9"/>
        <v>157311.50733284594</v>
      </c>
      <c r="R72" s="87">
        <f t="shared" si="10"/>
        <v>798.12531211124588</v>
      </c>
      <c r="S72" s="88">
        <f>LOOKUP(L72,'Property-Input'!$F$3:$AJ$3,'Property-Input'!$F$4:$AJ$4)</f>
        <v>6</v>
      </c>
    </row>
    <row r="73" spans="2:19" s="1" customFormat="1" x14ac:dyDescent="0.2">
      <c r="B73" s="83">
        <f t="shared" si="0"/>
        <v>47514</v>
      </c>
      <c r="C73" s="84">
        <f t="shared" si="11"/>
        <v>56</v>
      </c>
      <c r="D73" s="10">
        <f t="shared" si="1"/>
        <v>575891.76288012508</v>
      </c>
      <c r="E73" s="10">
        <f>IFERROR(-PMT($G73/12,$C$9*12-$C17,$D73)-F73,0)</f>
        <v>691.96249628578562</v>
      </c>
      <c r="F73" s="10">
        <f t="shared" si="2"/>
        <v>2399.5490120005211</v>
      </c>
      <c r="G73" s="13">
        <f t="shared" si="3"/>
        <v>0.05</v>
      </c>
      <c r="H73" s="10">
        <f t="shared" si="4"/>
        <v>575199.80038383929</v>
      </c>
      <c r="I73" s="87">
        <f t="shared" si="5"/>
        <v>3091.5115082863067</v>
      </c>
      <c r="J73" s="88">
        <f>LOOKUP(B73,'Property-Input'!$F$3:$AJ$3,'Property-Input'!$F$4:$AJ$4)</f>
        <v>5</v>
      </c>
      <c r="L73" s="83">
        <f t="shared" si="6"/>
        <v>47756</v>
      </c>
      <c r="M73" s="84">
        <f t="shared" si="12"/>
        <v>56</v>
      </c>
      <c r="N73" s="10">
        <f t="shared" si="7"/>
        <v>157311.50733284594</v>
      </c>
      <c r="O73" s="218">
        <f>IFERROR(-PMT($M$9/12,$M$10*12-$M17,$N73)-P73,0)</f>
        <v>207.15614582302123</v>
      </c>
      <c r="P73" s="86">
        <f t="shared" si="8"/>
        <v>589.91815249817228</v>
      </c>
      <c r="Q73" s="10">
        <f t="shared" si="9"/>
        <v>157104.35118702293</v>
      </c>
      <c r="R73" s="87">
        <f t="shared" si="10"/>
        <v>797.07429832119351</v>
      </c>
      <c r="S73" s="88">
        <f>LOOKUP(L73,'Property-Input'!$F$3:$AJ$3,'Property-Input'!$F$4:$AJ$4)</f>
        <v>6</v>
      </c>
    </row>
    <row r="74" spans="2:19" s="1" customFormat="1" x14ac:dyDescent="0.2">
      <c r="B74" s="83">
        <f t="shared" si="0"/>
        <v>47542</v>
      </c>
      <c r="C74" s="84">
        <f t="shared" si="11"/>
        <v>57</v>
      </c>
      <c r="D74" s="10">
        <f t="shared" si="1"/>
        <v>575199.80038383929</v>
      </c>
      <c r="E74" s="10">
        <f>IFERROR(-PMT($G74/12,$C$9*12-$C17,$D74)-F74,0)</f>
        <v>691.13106905044606</v>
      </c>
      <c r="F74" s="10">
        <f t="shared" si="2"/>
        <v>2396.665834932664</v>
      </c>
      <c r="G74" s="13">
        <f t="shared" si="3"/>
        <v>0.05</v>
      </c>
      <c r="H74" s="10">
        <f t="shared" si="4"/>
        <v>574508.66931478889</v>
      </c>
      <c r="I74" s="87">
        <f t="shared" si="5"/>
        <v>3087.79690398311</v>
      </c>
      <c r="J74" s="88">
        <f>LOOKUP(B74,'Property-Input'!$F$3:$AJ$3,'Property-Input'!$F$4:$AJ$4)</f>
        <v>5</v>
      </c>
      <c r="L74" s="83">
        <f t="shared" si="6"/>
        <v>47787</v>
      </c>
      <c r="M74" s="84">
        <f t="shared" si="12"/>
        <v>57</v>
      </c>
      <c r="N74" s="10">
        <f t="shared" si="7"/>
        <v>157104.35118702293</v>
      </c>
      <c r="O74" s="218">
        <f>IFERROR(-PMT($M$9/12,$M$10*12-$M17,$N74)-P74,0)</f>
        <v>206.8833516105708</v>
      </c>
      <c r="P74" s="86">
        <f t="shared" si="8"/>
        <v>589.14131695133597</v>
      </c>
      <c r="Q74" s="10">
        <f t="shared" si="9"/>
        <v>156897.46783541236</v>
      </c>
      <c r="R74" s="87">
        <f t="shared" si="10"/>
        <v>796.02466856190676</v>
      </c>
      <c r="S74" s="88">
        <f>LOOKUP(L74,'Property-Input'!$F$3:$AJ$3,'Property-Input'!$F$4:$AJ$4)</f>
        <v>6</v>
      </c>
    </row>
    <row r="75" spans="2:19" s="1" customFormat="1" x14ac:dyDescent="0.2">
      <c r="B75" s="83">
        <f t="shared" si="0"/>
        <v>47573</v>
      </c>
      <c r="C75" s="84">
        <f t="shared" si="11"/>
        <v>58</v>
      </c>
      <c r="D75" s="10">
        <f t="shared" si="1"/>
        <v>574508.66931478889</v>
      </c>
      <c r="E75" s="10">
        <f>IFERROR(-PMT($G75/12,$C$9*12-$C17,$D75)-F75,0)</f>
        <v>690.30064081613909</v>
      </c>
      <c r="F75" s="10">
        <f t="shared" si="2"/>
        <v>2393.7861221449539</v>
      </c>
      <c r="G75" s="13">
        <f t="shared" si="3"/>
        <v>0.05</v>
      </c>
      <c r="H75" s="10">
        <f t="shared" si="4"/>
        <v>573818.36867397279</v>
      </c>
      <c r="I75" s="87">
        <f t="shared" si="5"/>
        <v>3084.086762961093</v>
      </c>
      <c r="J75" s="88">
        <f>LOOKUP(B75,'Property-Input'!$F$3:$AJ$3,'Property-Input'!$F$4:$AJ$4)</f>
        <v>5</v>
      </c>
      <c r="L75" s="83">
        <f t="shared" si="6"/>
        <v>47817</v>
      </c>
      <c r="M75" s="84">
        <f t="shared" si="12"/>
        <v>58</v>
      </c>
      <c r="N75" s="10">
        <f t="shared" si="7"/>
        <v>156897.46783541236</v>
      </c>
      <c r="O75" s="218">
        <f>IFERROR(-PMT($M$9/12,$M$10*12-$M17,$N75)-P75,0)</f>
        <v>206.61091662802426</v>
      </c>
      <c r="P75" s="86">
        <f t="shared" si="8"/>
        <v>588.3655043827963</v>
      </c>
      <c r="Q75" s="10">
        <f t="shared" si="9"/>
        <v>156690.85691878432</v>
      </c>
      <c r="R75" s="87">
        <f t="shared" si="10"/>
        <v>794.97642101082056</v>
      </c>
      <c r="S75" s="88">
        <f>LOOKUP(L75,'Property-Input'!$F$3:$AJ$3,'Property-Input'!$F$4:$AJ$4)</f>
        <v>6</v>
      </c>
    </row>
    <row r="76" spans="2:19" s="1" customFormat="1" x14ac:dyDescent="0.2">
      <c r="B76" s="83">
        <f t="shared" si="0"/>
        <v>47603</v>
      </c>
      <c r="C76" s="84">
        <f t="shared" si="11"/>
        <v>59</v>
      </c>
      <c r="D76" s="10">
        <f t="shared" si="1"/>
        <v>573818.36867397279</v>
      </c>
      <c r="E76" s="10">
        <f>IFERROR(-PMT($G76/12,$C$9*12-$C17,$D76)-F76,0)</f>
        <v>689.47121038251362</v>
      </c>
      <c r="F76" s="10">
        <f t="shared" si="2"/>
        <v>2390.9098694748868</v>
      </c>
      <c r="G76" s="13">
        <f t="shared" si="3"/>
        <v>0.05</v>
      </c>
      <c r="H76" s="10">
        <f t="shared" si="4"/>
        <v>573128.89746359026</v>
      </c>
      <c r="I76" s="87">
        <f t="shared" si="5"/>
        <v>3080.3810798574004</v>
      </c>
      <c r="J76" s="88">
        <f>LOOKUP(B76,'Property-Input'!$F$3:$AJ$3,'Property-Input'!$F$4:$AJ$4)</f>
        <v>5</v>
      </c>
      <c r="L76" s="83">
        <f t="shared" si="6"/>
        <v>47848</v>
      </c>
      <c r="M76" s="84">
        <f t="shared" si="12"/>
        <v>59</v>
      </c>
      <c r="N76" s="10">
        <f t="shared" si="7"/>
        <v>156690.85691878432</v>
      </c>
      <c r="O76" s="218">
        <f>IFERROR(-PMT($M$9/12,$M$10*12-$M17,$N76)-P76,0)</f>
        <v>206.33884040232851</v>
      </c>
      <c r="P76" s="86">
        <f t="shared" si="8"/>
        <v>587.59071344544122</v>
      </c>
      <c r="Q76" s="10">
        <f t="shared" si="9"/>
        <v>156484.51807838198</v>
      </c>
      <c r="R76" s="87">
        <f t="shared" si="10"/>
        <v>793.92955384776974</v>
      </c>
      <c r="S76" s="88">
        <f>LOOKUP(L76,'Property-Input'!$F$3:$AJ$3,'Property-Input'!$F$4:$AJ$4)</f>
        <v>6</v>
      </c>
    </row>
    <row r="77" spans="2:19" s="1" customFormat="1" x14ac:dyDescent="0.2">
      <c r="B77" s="83">
        <f t="shared" si="0"/>
        <v>47634</v>
      </c>
      <c r="C77" s="84">
        <f t="shared" si="11"/>
        <v>60</v>
      </c>
      <c r="D77" s="10">
        <f t="shared" si="1"/>
        <v>573128.89746359026</v>
      </c>
      <c r="E77" s="10">
        <f>IFERROR(-PMT($G77/12,$C$9*12-$C17,$D77)-F77,0)</f>
        <v>688.64277655066417</v>
      </c>
      <c r="F77" s="10">
        <f t="shared" si="2"/>
        <v>2388.0370727649592</v>
      </c>
      <c r="G77" s="13">
        <f t="shared" si="3"/>
        <v>0.05</v>
      </c>
      <c r="H77" s="10">
        <f t="shared" si="4"/>
        <v>572440.25468703965</v>
      </c>
      <c r="I77" s="87">
        <f t="shared" si="5"/>
        <v>3076.6798493156234</v>
      </c>
      <c r="J77" s="88">
        <f>LOOKUP(B77,'Property-Input'!$F$3:$AJ$3,'Property-Input'!$F$4:$AJ$4)</f>
        <v>6</v>
      </c>
      <c r="L77" s="83">
        <f t="shared" si="6"/>
        <v>47879</v>
      </c>
      <c r="M77" s="84">
        <f t="shared" si="12"/>
        <v>60</v>
      </c>
      <c r="N77" s="10">
        <f t="shared" si="7"/>
        <v>156484.51807838198</v>
      </c>
      <c r="O77" s="218">
        <f>IFERROR(-PMT($M$9/12,$M$10*12-$M17,$N77)-P77,0)</f>
        <v>206.06712246105349</v>
      </c>
      <c r="P77" s="86">
        <f t="shared" si="8"/>
        <v>586.81694279393241</v>
      </c>
      <c r="Q77" s="10">
        <f t="shared" si="9"/>
        <v>156278.45095592094</v>
      </c>
      <c r="R77" s="87">
        <f t="shared" si="10"/>
        <v>792.8840652549859</v>
      </c>
      <c r="S77" s="88">
        <f>LOOKUP(L77,'Property-Input'!$F$3:$AJ$3,'Property-Input'!$F$4:$AJ$4)</f>
        <v>6</v>
      </c>
    </row>
    <row r="78" spans="2:19" s="1" customFormat="1" x14ac:dyDescent="0.2">
      <c r="B78" s="83">
        <f t="shared" si="0"/>
        <v>47664</v>
      </c>
      <c r="C78" s="84">
        <f t="shared" si="11"/>
        <v>61</v>
      </c>
      <c r="D78" s="10">
        <f t="shared" si="1"/>
        <v>572440.25468703965</v>
      </c>
      <c r="E78" s="10">
        <f>IFERROR(-PMT($G78/12,$C$9*12-$C17,$D78)-F78,0)</f>
        <v>687.81533812312364</v>
      </c>
      <c r="F78" s="10">
        <f t="shared" si="2"/>
        <v>2385.1677278626653</v>
      </c>
      <c r="G78" s="13">
        <f t="shared" si="3"/>
        <v>0.05</v>
      </c>
      <c r="H78" s="10">
        <f t="shared" si="4"/>
        <v>571752.43934891652</v>
      </c>
      <c r="I78" s="87">
        <f t="shared" si="5"/>
        <v>3072.9830659857889</v>
      </c>
      <c r="J78" s="88">
        <f>LOOKUP(B78,'Property-Input'!$F$3:$AJ$3,'Property-Input'!$F$4:$AJ$4)</f>
        <v>6</v>
      </c>
      <c r="L78" s="83">
        <f t="shared" si="6"/>
        <v>47907</v>
      </c>
      <c r="M78" s="84">
        <f t="shared" si="12"/>
        <v>61</v>
      </c>
      <c r="N78" s="10">
        <f t="shared" si="7"/>
        <v>156278.45095592094</v>
      </c>
      <c r="O78" s="218">
        <f>IFERROR(-PMT($M$9/12,$M$10*12-$M17,$N78)-P78,0)</f>
        <v>205.79576233239152</v>
      </c>
      <c r="P78" s="86">
        <f t="shared" si="8"/>
        <v>586.04419108470347</v>
      </c>
      <c r="Q78" s="10">
        <f t="shared" si="9"/>
        <v>156072.65519358855</v>
      </c>
      <c r="R78" s="87">
        <f t="shared" si="10"/>
        <v>791.83995341709499</v>
      </c>
      <c r="S78" s="88">
        <f>LOOKUP(L78,'Property-Input'!$F$3:$AJ$3,'Property-Input'!$F$4:$AJ$4)</f>
        <v>6</v>
      </c>
    </row>
    <row r="79" spans="2:19" s="1" customFormat="1" x14ac:dyDescent="0.2">
      <c r="B79" s="83">
        <f t="shared" si="0"/>
        <v>47695</v>
      </c>
      <c r="C79" s="84">
        <f t="shared" si="11"/>
        <v>62</v>
      </c>
      <c r="D79" s="10">
        <f t="shared" si="1"/>
        <v>571752.43934891652</v>
      </c>
      <c r="E79" s="10">
        <f>IFERROR(-PMT($G79/12,$C$9*12-$C17,$D79)-F79,0)</f>
        <v>686.98889390386421</v>
      </c>
      <c r="F79" s="10">
        <f t="shared" si="2"/>
        <v>2382.3018306204854</v>
      </c>
      <c r="G79" s="13">
        <f t="shared" si="3"/>
        <v>0.05</v>
      </c>
      <c r="H79" s="10">
        <f t="shared" si="4"/>
        <v>571065.45045501261</v>
      </c>
      <c r="I79" s="87">
        <f t="shared" si="5"/>
        <v>3069.2907245243496</v>
      </c>
      <c r="J79" s="88">
        <f>LOOKUP(B79,'Property-Input'!$F$3:$AJ$3,'Property-Input'!$F$4:$AJ$4)</f>
        <v>6</v>
      </c>
      <c r="L79" s="83">
        <f t="shared" si="6"/>
        <v>47938</v>
      </c>
      <c r="M79" s="84">
        <f t="shared" si="12"/>
        <v>62</v>
      </c>
      <c r="N79" s="10">
        <f t="shared" si="7"/>
        <v>156072.65519358855</v>
      </c>
      <c r="O79" s="218">
        <f>IFERROR(-PMT($M$9/12,$M$10*12-$M17,$N79)-P79,0)</f>
        <v>205.52475954515569</v>
      </c>
      <c r="P79" s="86">
        <f t="shared" si="8"/>
        <v>585.27245697595697</v>
      </c>
      <c r="Q79" s="10">
        <f t="shared" si="9"/>
        <v>155867.13043404339</v>
      </c>
      <c r="R79" s="87">
        <f t="shared" si="10"/>
        <v>790.79721652111266</v>
      </c>
      <c r="S79" s="88">
        <f>LOOKUP(L79,'Property-Input'!$F$3:$AJ$3,'Property-Input'!$F$4:$AJ$4)</f>
        <v>6</v>
      </c>
    </row>
    <row r="80" spans="2:19" s="1" customFormat="1" x14ac:dyDescent="0.2">
      <c r="B80" s="83">
        <f t="shared" si="0"/>
        <v>47726</v>
      </c>
      <c r="C80" s="84">
        <f t="shared" si="11"/>
        <v>63</v>
      </c>
      <c r="D80" s="10">
        <f t="shared" si="1"/>
        <v>571065.45045501261</v>
      </c>
      <c r="E80" s="10">
        <f>IFERROR(-PMT($G80/12,$C$9*12-$C17,$D80)-F80,0)</f>
        <v>686.16344269829597</v>
      </c>
      <c r="F80" s="10">
        <f t="shared" si="2"/>
        <v>2379.4393768958857</v>
      </c>
      <c r="G80" s="13">
        <f t="shared" si="3"/>
        <v>0.05</v>
      </c>
      <c r="H80" s="10">
        <f t="shared" si="4"/>
        <v>570379.28701231431</v>
      </c>
      <c r="I80" s="87">
        <f t="shared" si="5"/>
        <v>3065.6028195941817</v>
      </c>
      <c r="J80" s="88">
        <f>LOOKUP(B80,'Property-Input'!$F$3:$AJ$3,'Property-Input'!$F$4:$AJ$4)</f>
        <v>6</v>
      </c>
      <c r="L80" s="83">
        <f t="shared" si="6"/>
        <v>47968</v>
      </c>
      <c r="M80" s="84">
        <f t="shared" si="12"/>
        <v>63</v>
      </c>
      <c r="N80" s="10">
        <f t="shared" si="7"/>
        <v>155867.13043404339</v>
      </c>
      <c r="O80" s="218">
        <f>IFERROR(-PMT($M$9/12,$M$10*12-$M17,$N80)-P80,0)</f>
        <v>205.25411362877958</v>
      </c>
      <c r="P80" s="86">
        <f t="shared" si="8"/>
        <v>584.50173912766274</v>
      </c>
      <c r="Q80" s="10">
        <f t="shared" si="9"/>
        <v>155661.87632041459</v>
      </c>
      <c r="R80" s="87">
        <f t="shared" si="10"/>
        <v>789.75585275644232</v>
      </c>
      <c r="S80" s="88">
        <f>LOOKUP(L80,'Property-Input'!$F$3:$AJ$3,'Property-Input'!$F$4:$AJ$4)</f>
        <v>6</v>
      </c>
    </row>
    <row r="81" spans="2:19" s="1" customFormat="1" x14ac:dyDescent="0.2">
      <c r="B81" s="83">
        <f t="shared" ref="B81:B144" si="13">EOMONTH(B80,1)</f>
        <v>47756</v>
      </c>
      <c r="C81" s="84">
        <f t="shared" si="11"/>
        <v>64</v>
      </c>
      <c r="D81" s="10">
        <f t="shared" ref="D81:D144" si="14">H80</f>
        <v>570379.28701231431</v>
      </c>
      <c r="E81" s="10">
        <f>IFERROR(-PMT($G81/12,$C$9*12-$C81,$D81)-F81,0)</f>
        <v>980.4907008116561</v>
      </c>
      <c r="F81" s="10">
        <f t="shared" ref="F81:F144" si="15">D81*G81/12</f>
        <v>2376.5803625513095</v>
      </c>
      <c r="G81" s="13">
        <f t="shared" ref="G81:G144" si="16">IF($B81&lt;=$C$12,$C$8,$C$13)</f>
        <v>0.05</v>
      </c>
      <c r="H81" s="10">
        <f t="shared" ref="H81:H144" si="17">D81-E81</f>
        <v>569398.79631150269</v>
      </c>
      <c r="I81" s="87">
        <f t="shared" ref="I81:I144" si="18">E81+F81</f>
        <v>3357.0710633629656</v>
      </c>
      <c r="J81" s="88">
        <f>LOOKUP(B81,'Property-Input'!$F$3:$AJ$3,'Property-Input'!$F$4:$AJ$4)</f>
        <v>6</v>
      </c>
      <c r="L81" s="83">
        <f t="shared" ref="L81:L144" si="19">EOMONTH(L80,1)</f>
        <v>47999</v>
      </c>
      <c r="M81" s="84">
        <f t="shared" si="12"/>
        <v>64</v>
      </c>
      <c r="N81" s="10">
        <f t="shared" ref="N81:N144" si="20">Q80</f>
        <v>155661.87632041459</v>
      </c>
      <c r="O81" s="218">
        <f>IFERROR(-PMT($M$9/12,$M$10*12-$M81,$N81)-P81,0)</f>
        <v>287.82702571477898</v>
      </c>
      <c r="P81" s="86">
        <f t="shared" ref="P81:P144" si="21">N81*$M$9/12</f>
        <v>583.73203620155471</v>
      </c>
      <c r="Q81" s="10">
        <f t="shared" ref="Q81:Q144" si="22">N81-O81</f>
        <v>155374.04929469983</v>
      </c>
      <c r="R81" s="87">
        <f t="shared" ref="R81:R144" si="23">O81+P81</f>
        <v>871.55906191633369</v>
      </c>
      <c r="S81" s="88">
        <f>LOOKUP(L81,'Property-Input'!$F$3:$AJ$3,'Property-Input'!$F$4:$AJ$4)</f>
        <v>7</v>
      </c>
    </row>
    <row r="82" spans="2:19" s="1" customFormat="1" x14ac:dyDescent="0.2">
      <c r="B82" s="83">
        <f t="shared" si="13"/>
        <v>47787</v>
      </c>
      <c r="C82" s="84">
        <f t="shared" ref="C82:C145" si="24">C81+1</f>
        <v>65</v>
      </c>
      <c r="D82" s="10">
        <f t="shared" si="14"/>
        <v>569398.79631150269</v>
      </c>
      <c r="E82" s="10">
        <f>IFERROR(-PMT($G82/12,$C$9*12-$C81,$D82)-F82,0)</f>
        <v>978.80522233046122</v>
      </c>
      <c r="F82" s="10">
        <f t="shared" si="15"/>
        <v>2372.4949846312616</v>
      </c>
      <c r="G82" s="13">
        <f t="shared" si="16"/>
        <v>0.05</v>
      </c>
      <c r="H82" s="10">
        <f t="shared" si="17"/>
        <v>568419.9910891722</v>
      </c>
      <c r="I82" s="87">
        <f t="shared" si="18"/>
        <v>3351.3002069617228</v>
      </c>
      <c r="J82" s="88">
        <f>LOOKUP(B82,'Property-Input'!$F$3:$AJ$3,'Property-Input'!$F$4:$AJ$4)</f>
        <v>6</v>
      </c>
      <c r="L82" s="83">
        <f t="shared" si="19"/>
        <v>48029</v>
      </c>
      <c r="M82" s="84">
        <f t="shared" ref="M82:M145" si="25">M81+1</f>
        <v>65</v>
      </c>
      <c r="N82" s="10">
        <f t="shared" si="20"/>
        <v>155374.04929469983</v>
      </c>
      <c r="O82" s="218">
        <f>IFERROR(-PMT($M$9/12,$M$10*12-$M81,$N82)-P82,0)</f>
        <v>287.29481835167815</v>
      </c>
      <c r="P82" s="86">
        <f t="shared" si="21"/>
        <v>582.65268485512433</v>
      </c>
      <c r="Q82" s="10">
        <f t="shared" si="22"/>
        <v>155086.75447634814</v>
      </c>
      <c r="R82" s="87">
        <f t="shared" si="23"/>
        <v>869.94750320680248</v>
      </c>
      <c r="S82" s="88">
        <f>LOOKUP(L82,'Property-Input'!$F$3:$AJ$3,'Property-Input'!$F$4:$AJ$4)</f>
        <v>7</v>
      </c>
    </row>
    <row r="83" spans="2:19" s="1" customFormat="1" x14ac:dyDescent="0.2">
      <c r="B83" s="83">
        <f t="shared" si="13"/>
        <v>47817</v>
      </c>
      <c r="C83" s="84">
        <f t="shared" si="24"/>
        <v>66</v>
      </c>
      <c r="D83" s="10">
        <f t="shared" si="14"/>
        <v>568419.9910891722</v>
      </c>
      <c r="E83" s="10">
        <f>IFERROR(-PMT($G83/12,$C$9*12-$C81,$D83)-F83,0)</f>
        <v>977.12264121250382</v>
      </c>
      <c r="F83" s="10">
        <f t="shared" si="15"/>
        <v>2368.4166295382179</v>
      </c>
      <c r="G83" s="13">
        <f t="shared" si="16"/>
        <v>0.05</v>
      </c>
      <c r="H83" s="10">
        <f t="shared" si="17"/>
        <v>567442.86844795966</v>
      </c>
      <c r="I83" s="87">
        <f t="shared" si="18"/>
        <v>3345.5392707507217</v>
      </c>
      <c r="J83" s="88">
        <f>LOOKUP(B83,'Property-Input'!$F$3:$AJ$3,'Property-Input'!$F$4:$AJ$4)</f>
        <v>6</v>
      </c>
      <c r="L83" s="83">
        <f t="shared" si="19"/>
        <v>48060</v>
      </c>
      <c r="M83" s="84">
        <f t="shared" si="25"/>
        <v>66</v>
      </c>
      <c r="N83" s="10">
        <f t="shared" si="20"/>
        <v>155086.75447634814</v>
      </c>
      <c r="O83" s="218">
        <f>IFERROR(-PMT($M$9/12,$M$10*12-$M81,$N83)-P83,0)</f>
        <v>286.76359506808342</v>
      </c>
      <c r="P83" s="86">
        <f t="shared" si="21"/>
        <v>581.57532928630553</v>
      </c>
      <c r="Q83" s="10">
        <f t="shared" si="22"/>
        <v>154799.99088128007</v>
      </c>
      <c r="R83" s="87">
        <f t="shared" si="23"/>
        <v>868.33892435438895</v>
      </c>
      <c r="S83" s="88">
        <f>LOOKUP(L83,'Property-Input'!$F$3:$AJ$3,'Property-Input'!$F$4:$AJ$4)</f>
        <v>7</v>
      </c>
    </row>
    <row r="84" spans="2:19" s="1" customFormat="1" x14ac:dyDescent="0.2">
      <c r="B84" s="83">
        <f t="shared" si="13"/>
        <v>47848</v>
      </c>
      <c r="C84" s="84">
        <f t="shared" si="24"/>
        <v>67</v>
      </c>
      <c r="D84" s="10">
        <f t="shared" si="14"/>
        <v>567442.86844795966</v>
      </c>
      <c r="E84" s="10">
        <f>IFERROR(-PMT($G84/12,$C$9*12-$C81,$D84)-F84,0)</f>
        <v>975.44295247717218</v>
      </c>
      <c r="F84" s="10">
        <f t="shared" si="15"/>
        <v>2364.3452851998322</v>
      </c>
      <c r="G84" s="13">
        <f t="shared" si="16"/>
        <v>0.05</v>
      </c>
      <c r="H84" s="10">
        <f t="shared" si="17"/>
        <v>566467.42549548252</v>
      </c>
      <c r="I84" s="87">
        <f t="shared" si="18"/>
        <v>3339.7882376770044</v>
      </c>
      <c r="J84" s="88">
        <f>LOOKUP(B84,'Property-Input'!$F$3:$AJ$3,'Property-Input'!$F$4:$AJ$4)</f>
        <v>6</v>
      </c>
      <c r="L84" s="83">
        <f t="shared" si="19"/>
        <v>48091</v>
      </c>
      <c r="M84" s="84">
        <f t="shared" si="25"/>
        <v>67</v>
      </c>
      <c r="N84" s="10">
        <f t="shared" si="20"/>
        <v>154799.99088128007</v>
      </c>
      <c r="O84" s="218">
        <f>IFERROR(-PMT($M$9/12,$M$10*12-$M81,$N84)-P84,0)</f>
        <v>286.23335404438012</v>
      </c>
      <c r="P84" s="86">
        <f t="shared" si="21"/>
        <v>580.49996580480024</v>
      </c>
      <c r="Q84" s="10">
        <f t="shared" si="22"/>
        <v>154513.75752723569</v>
      </c>
      <c r="R84" s="87">
        <f t="shared" si="23"/>
        <v>866.73331984918036</v>
      </c>
      <c r="S84" s="88">
        <f>LOOKUP(L84,'Property-Input'!$F$3:$AJ$3,'Property-Input'!$F$4:$AJ$4)</f>
        <v>7</v>
      </c>
    </row>
    <row r="85" spans="2:19" s="1" customFormat="1" x14ac:dyDescent="0.2">
      <c r="B85" s="83">
        <f t="shared" si="13"/>
        <v>47879</v>
      </c>
      <c r="C85" s="84">
        <f t="shared" si="24"/>
        <v>68</v>
      </c>
      <c r="D85" s="10">
        <f t="shared" si="14"/>
        <v>566467.42549548252</v>
      </c>
      <c r="E85" s="10">
        <f>IFERROR(-PMT($G85/12,$C$9*12-$C81,$D85)-F85,0)</f>
        <v>973.7661511524152</v>
      </c>
      <c r="F85" s="10">
        <f t="shared" si="15"/>
        <v>2360.2809395645104</v>
      </c>
      <c r="G85" s="13">
        <f t="shared" si="16"/>
        <v>0.05</v>
      </c>
      <c r="H85" s="10">
        <f t="shared" si="17"/>
        <v>565493.65934433008</v>
      </c>
      <c r="I85" s="87">
        <f t="shared" si="18"/>
        <v>3334.0470907169256</v>
      </c>
      <c r="J85" s="88">
        <f>LOOKUP(B85,'Property-Input'!$F$3:$AJ$3,'Property-Input'!$F$4:$AJ$4)</f>
        <v>6</v>
      </c>
      <c r="L85" s="83">
        <f t="shared" si="19"/>
        <v>48121</v>
      </c>
      <c r="M85" s="84">
        <f t="shared" si="25"/>
        <v>68</v>
      </c>
      <c r="N85" s="10">
        <f t="shared" si="20"/>
        <v>154513.75752723569</v>
      </c>
      <c r="O85" s="218">
        <f>IFERROR(-PMT($M$9/12,$M$10*12-$M81,$N85)-P85,0)</f>
        <v>285.70409346431757</v>
      </c>
      <c r="P85" s="86">
        <f t="shared" si="21"/>
        <v>579.42659072713388</v>
      </c>
      <c r="Q85" s="10">
        <f t="shared" si="22"/>
        <v>154228.05343377136</v>
      </c>
      <c r="R85" s="87">
        <f t="shared" si="23"/>
        <v>865.13068419145145</v>
      </c>
      <c r="S85" s="88">
        <f>LOOKUP(L85,'Property-Input'!$F$3:$AJ$3,'Property-Input'!$F$4:$AJ$4)</f>
        <v>7</v>
      </c>
    </row>
    <row r="86" spans="2:19" s="1" customFormat="1" x14ac:dyDescent="0.2">
      <c r="B86" s="83">
        <f t="shared" si="13"/>
        <v>47907</v>
      </c>
      <c r="C86" s="84">
        <f t="shared" si="24"/>
        <v>69</v>
      </c>
      <c r="D86" s="10">
        <f t="shared" si="14"/>
        <v>565493.65934433008</v>
      </c>
      <c r="E86" s="10">
        <f>IFERROR(-PMT($G86/12,$C$9*12-$C81,$D86)-F86,0)</f>
        <v>972.09223227473058</v>
      </c>
      <c r="F86" s="10">
        <f t="shared" si="15"/>
        <v>2356.2235806013755</v>
      </c>
      <c r="G86" s="13">
        <f t="shared" si="16"/>
        <v>0.05</v>
      </c>
      <c r="H86" s="10">
        <f t="shared" si="17"/>
        <v>564521.56711205537</v>
      </c>
      <c r="I86" s="87">
        <f t="shared" si="18"/>
        <v>3328.3158128761061</v>
      </c>
      <c r="J86" s="88">
        <f>LOOKUP(B86,'Property-Input'!$F$3:$AJ$3,'Property-Input'!$F$4:$AJ$4)</f>
        <v>6</v>
      </c>
      <c r="L86" s="83">
        <f t="shared" si="19"/>
        <v>48152</v>
      </c>
      <c r="M86" s="84">
        <f t="shared" si="25"/>
        <v>69</v>
      </c>
      <c r="N86" s="10">
        <f t="shared" si="20"/>
        <v>154228.05343377136</v>
      </c>
      <c r="O86" s="218">
        <f>IFERROR(-PMT($M$9/12,$M$10*12-$M81,$N86)-P86,0)</f>
        <v>285.17581151500406</v>
      </c>
      <c r="P86" s="86">
        <f t="shared" si="21"/>
        <v>578.35520037664253</v>
      </c>
      <c r="Q86" s="10">
        <f t="shared" si="22"/>
        <v>153942.87762225635</v>
      </c>
      <c r="R86" s="87">
        <f t="shared" si="23"/>
        <v>863.53101189164659</v>
      </c>
      <c r="S86" s="88">
        <f>LOOKUP(L86,'Property-Input'!$F$3:$AJ$3,'Property-Input'!$F$4:$AJ$4)</f>
        <v>7</v>
      </c>
    </row>
    <row r="87" spans="2:19" s="1" customFormat="1" x14ac:dyDescent="0.2">
      <c r="B87" s="83">
        <f t="shared" si="13"/>
        <v>47938</v>
      </c>
      <c r="C87" s="84">
        <f t="shared" si="24"/>
        <v>70</v>
      </c>
      <c r="D87" s="10">
        <f t="shared" si="14"/>
        <v>564521.56711205537</v>
      </c>
      <c r="E87" s="10">
        <f>IFERROR(-PMT($G87/12,$C$9*12-$C81,$D87)-F87,0)</f>
        <v>970.42119088914842</v>
      </c>
      <c r="F87" s="10">
        <f t="shared" si="15"/>
        <v>2352.1731963002308</v>
      </c>
      <c r="G87" s="13">
        <f t="shared" si="16"/>
        <v>0.05</v>
      </c>
      <c r="H87" s="10">
        <f t="shared" si="17"/>
        <v>563551.14592116617</v>
      </c>
      <c r="I87" s="87">
        <f t="shared" si="18"/>
        <v>3322.5943871893792</v>
      </c>
      <c r="J87" s="88">
        <f>LOOKUP(B87,'Property-Input'!$F$3:$AJ$3,'Property-Input'!$F$4:$AJ$4)</f>
        <v>6</v>
      </c>
      <c r="L87" s="83">
        <f t="shared" si="19"/>
        <v>48182</v>
      </c>
      <c r="M87" s="84">
        <f t="shared" si="25"/>
        <v>70</v>
      </c>
      <c r="N87" s="10">
        <f t="shared" si="20"/>
        <v>153942.87762225635</v>
      </c>
      <c r="O87" s="218">
        <f>IFERROR(-PMT($M$9/12,$M$10*12-$M81,$N87)-P87,0)</f>
        <v>284.64850638689916</v>
      </c>
      <c r="P87" s="86">
        <f t="shared" si="21"/>
        <v>577.28579108346128</v>
      </c>
      <c r="Q87" s="10">
        <f t="shared" si="22"/>
        <v>153658.22911586944</v>
      </c>
      <c r="R87" s="87">
        <f t="shared" si="23"/>
        <v>861.93429747036043</v>
      </c>
      <c r="S87" s="88">
        <f>LOOKUP(L87,'Property-Input'!$F$3:$AJ$3,'Property-Input'!$F$4:$AJ$4)</f>
        <v>7</v>
      </c>
    </row>
    <row r="88" spans="2:19" s="1" customFormat="1" x14ac:dyDescent="0.2">
      <c r="B88" s="83">
        <f t="shared" si="13"/>
        <v>47968</v>
      </c>
      <c r="C88" s="84">
        <f t="shared" si="24"/>
        <v>71</v>
      </c>
      <c r="D88" s="10">
        <f t="shared" si="14"/>
        <v>563551.14592116617</v>
      </c>
      <c r="E88" s="10">
        <f>IFERROR(-PMT($G88/12,$C$9*12-$C81,$D88)-F88,0)</f>
        <v>968.75302204921491</v>
      </c>
      <c r="F88" s="10">
        <f t="shared" si="15"/>
        <v>2348.1297746715259</v>
      </c>
      <c r="G88" s="13">
        <f t="shared" si="16"/>
        <v>0.05</v>
      </c>
      <c r="H88" s="10">
        <f t="shared" si="17"/>
        <v>562582.39289911697</v>
      </c>
      <c r="I88" s="87">
        <f t="shared" si="18"/>
        <v>3316.8827967207408</v>
      </c>
      <c r="J88" s="88">
        <f>LOOKUP(B88,'Property-Input'!$F$3:$AJ$3,'Property-Input'!$F$4:$AJ$4)</f>
        <v>6</v>
      </c>
      <c r="L88" s="83">
        <f t="shared" si="19"/>
        <v>48213</v>
      </c>
      <c r="M88" s="84">
        <f t="shared" si="25"/>
        <v>71</v>
      </c>
      <c r="N88" s="10">
        <f t="shared" si="20"/>
        <v>153658.22911586944</v>
      </c>
      <c r="O88" s="218">
        <f>IFERROR(-PMT($M$9/12,$M$10*12-$M81,$N88)-P88,0)</f>
        <v>284.12217627380937</v>
      </c>
      <c r="P88" s="86">
        <f t="shared" si="21"/>
        <v>576.2183591845104</v>
      </c>
      <c r="Q88" s="10">
        <f t="shared" si="22"/>
        <v>153374.10693959563</v>
      </c>
      <c r="R88" s="87">
        <f t="shared" si="23"/>
        <v>860.34053545831978</v>
      </c>
      <c r="S88" s="88">
        <f>LOOKUP(L88,'Property-Input'!$F$3:$AJ$3,'Property-Input'!$F$4:$AJ$4)</f>
        <v>7</v>
      </c>
    </row>
    <row r="89" spans="2:19" s="1" customFormat="1" x14ac:dyDescent="0.2">
      <c r="B89" s="83">
        <f t="shared" si="13"/>
        <v>47999</v>
      </c>
      <c r="C89" s="84">
        <f t="shared" si="24"/>
        <v>72</v>
      </c>
      <c r="D89" s="10">
        <f t="shared" si="14"/>
        <v>562582.39289911697</v>
      </c>
      <c r="E89" s="10">
        <f>IFERROR(-PMT($G89/12,$C$9*12-$C81,$D89)-F89,0)</f>
        <v>967.08772081698089</v>
      </c>
      <c r="F89" s="10">
        <f t="shared" si="15"/>
        <v>2344.0933037463205</v>
      </c>
      <c r="G89" s="13">
        <f t="shared" si="16"/>
        <v>0.05</v>
      </c>
      <c r="H89" s="10">
        <f t="shared" si="17"/>
        <v>561615.30517830001</v>
      </c>
      <c r="I89" s="87">
        <f t="shared" si="18"/>
        <v>3311.1810245633014</v>
      </c>
      <c r="J89" s="88">
        <f>LOOKUP(B89,'Property-Input'!$F$3:$AJ$3,'Property-Input'!$F$4:$AJ$4)</f>
        <v>7</v>
      </c>
      <c r="L89" s="83">
        <f t="shared" si="19"/>
        <v>48244</v>
      </c>
      <c r="M89" s="84">
        <f t="shared" si="25"/>
        <v>72</v>
      </c>
      <c r="N89" s="10">
        <f t="shared" si="20"/>
        <v>153374.10693959563</v>
      </c>
      <c r="O89" s="218">
        <f>IFERROR(-PMT($M$9/12,$M$10*12-$M81,$N89)-P89,0)</f>
        <v>283.59681937288019</v>
      </c>
      <c r="P89" s="86">
        <f t="shared" si="21"/>
        <v>575.15290102348365</v>
      </c>
      <c r="Q89" s="10">
        <f t="shared" si="22"/>
        <v>153090.51012022275</v>
      </c>
      <c r="R89" s="87">
        <f t="shared" si="23"/>
        <v>858.74972039636384</v>
      </c>
      <c r="S89" s="88">
        <f>LOOKUP(L89,'Property-Input'!$F$3:$AJ$3,'Property-Input'!$F$4:$AJ$4)</f>
        <v>7</v>
      </c>
    </row>
    <row r="90" spans="2:19" s="1" customFormat="1" x14ac:dyDescent="0.2">
      <c r="B90" s="83">
        <f t="shared" si="13"/>
        <v>48029</v>
      </c>
      <c r="C90" s="84">
        <f t="shared" si="24"/>
        <v>73</v>
      </c>
      <c r="D90" s="10">
        <f t="shared" si="14"/>
        <v>561615.30517830001</v>
      </c>
      <c r="E90" s="10">
        <f>IFERROR(-PMT($G90/12,$C$9*12-$C81,$D90)-F90,0)</f>
        <v>965.42528226298464</v>
      </c>
      <c r="F90" s="10">
        <f t="shared" si="15"/>
        <v>2340.06377157625</v>
      </c>
      <c r="G90" s="13">
        <f t="shared" si="16"/>
        <v>0.05</v>
      </c>
      <c r="H90" s="10">
        <f t="shared" si="17"/>
        <v>560649.87989603705</v>
      </c>
      <c r="I90" s="87">
        <f t="shared" si="18"/>
        <v>3305.4890538392347</v>
      </c>
      <c r="J90" s="88">
        <f>LOOKUP(B90,'Property-Input'!$F$3:$AJ$3,'Property-Input'!$F$4:$AJ$4)</f>
        <v>7</v>
      </c>
      <c r="L90" s="83">
        <f t="shared" si="19"/>
        <v>48273</v>
      </c>
      <c r="M90" s="84">
        <f t="shared" si="25"/>
        <v>73</v>
      </c>
      <c r="N90" s="10">
        <f t="shared" si="20"/>
        <v>153090.51012022275</v>
      </c>
      <c r="O90" s="218">
        <f>IFERROR(-PMT($M$9/12,$M$10*12-$M81,$N90)-P90,0)</f>
        <v>283.07243388459131</v>
      </c>
      <c r="P90" s="86">
        <f t="shared" si="21"/>
        <v>574.08941295083525</v>
      </c>
      <c r="Q90" s="10">
        <f t="shared" si="22"/>
        <v>152807.43768633815</v>
      </c>
      <c r="R90" s="87">
        <f t="shared" si="23"/>
        <v>857.16184683542656</v>
      </c>
      <c r="S90" s="88">
        <f>LOOKUP(L90,'Property-Input'!$F$3:$AJ$3,'Property-Input'!$F$4:$AJ$4)</f>
        <v>7</v>
      </c>
    </row>
    <row r="91" spans="2:19" s="1" customFormat="1" x14ac:dyDescent="0.2">
      <c r="B91" s="83">
        <f t="shared" si="13"/>
        <v>48060</v>
      </c>
      <c r="C91" s="84">
        <f t="shared" si="24"/>
        <v>74</v>
      </c>
      <c r="D91" s="10">
        <f t="shared" si="14"/>
        <v>560649.87989603705</v>
      </c>
      <c r="E91" s="10">
        <f>IFERROR(-PMT($G91/12,$C$9*12-$C81,$D91)-F91,0)</f>
        <v>963.76570146623862</v>
      </c>
      <c r="F91" s="10">
        <f t="shared" si="15"/>
        <v>2336.0411662334877</v>
      </c>
      <c r="G91" s="13">
        <f t="shared" si="16"/>
        <v>0.05</v>
      </c>
      <c r="H91" s="10">
        <f t="shared" si="17"/>
        <v>559686.11419457081</v>
      </c>
      <c r="I91" s="87">
        <f t="shared" si="18"/>
        <v>3299.8068676997264</v>
      </c>
      <c r="J91" s="88">
        <f>LOOKUP(B91,'Property-Input'!$F$3:$AJ$3,'Property-Input'!$F$4:$AJ$4)</f>
        <v>7</v>
      </c>
      <c r="L91" s="83">
        <f t="shared" si="19"/>
        <v>48304</v>
      </c>
      <c r="M91" s="84">
        <f t="shared" si="25"/>
        <v>74</v>
      </c>
      <c r="N91" s="10">
        <f t="shared" si="20"/>
        <v>152807.43768633815</v>
      </c>
      <c r="O91" s="218">
        <f>IFERROR(-PMT($M$9/12,$M$10*12-$M81,$N91)-P91,0)</f>
        <v>282.54901801274912</v>
      </c>
      <c r="P91" s="86">
        <f t="shared" si="21"/>
        <v>573.02789132376802</v>
      </c>
      <c r="Q91" s="10">
        <f t="shared" si="22"/>
        <v>152524.88866832541</v>
      </c>
      <c r="R91" s="87">
        <f t="shared" si="23"/>
        <v>855.57690933651713</v>
      </c>
      <c r="S91" s="88">
        <f>LOOKUP(L91,'Property-Input'!$F$3:$AJ$3,'Property-Input'!$F$4:$AJ$4)</f>
        <v>7</v>
      </c>
    </row>
    <row r="92" spans="2:19" s="1" customFormat="1" x14ac:dyDescent="0.2">
      <c r="B92" s="83">
        <f t="shared" si="13"/>
        <v>48091</v>
      </c>
      <c r="C92" s="84">
        <f t="shared" si="24"/>
        <v>75</v>
      </c>
      <c r="D92" s="10">
        <f t="shared" si="14"/>
        <v>559686.11419457081</v>
      </c>
      <c r="E92" s="10">
        <f>IFERROR(-PMT($G92/12,$C$9*12-$C81,$D92)-F92,0)</f>
        <v>962.10897351421454</v>
      </c>
      <c r="F92" s="10">
        <f t="shared" si="15"/>
        <v>2332.0254758107117</v>
      </c>
      <c r="G92" s="13">
        <f t="shared" si="16"/>
        <v>0.05</v>
      </c>
      <c r="H92" s="10">
        <f t="shared" si="17"/>
        <v>558724.00522105664</v>
      </c>
      <c r="I92" s="87">
        <f t="shared" si="18"/>
        <v>3294.1344493249262</v>
      </c>
      <c r="J92" s="88">
        <f>LOOKUP(B92,'Property-Input'!$F$3:$AJ$3,'Property-Input'!$F$4:$AJ$4)</f>
        <v>7</v>
      </c>
      <c r="L92" s="83">
        <f t="shared" si="19"/>
        <v>48334</v>
      </c>
      <c r="M92" s="84">
        <f t="shared" si="25"/>
        <v>75</v>
      </c>
      <c r="N92" s="10">
        <f t="shared" si="20"/>
        <v>152524.88866832541</v>
      </c>
      <c r="O92" s="218">
        <f>IFERROR(-PMT($M$9/12,$M$10*12-$M81,$N92)-P92,0)</f>
        <v>282.02656996448161</v>
      </c>
      <c r="P92" s="86">
        <f t="shared" si="21"/>
        <v>571.96833250622024</v>
      </c>
      <c r="Q92" s="10">
        <f t="shared" si="22"/>
        <v>152242.86209836093</v>
      </c>
      <c r="R92" s="87">
        <f t="shared" si="23"/>
        <v>853.99490247070185</v>
      </c>
      <c r="S92" s="88">
        <f>LOOKUP(L92,'Property-Input'!$F$3:$AJ$3,'Property-Input'!$F$4:$AJ$4)</f>
        <v>7</v>
      </c>
    </row>
    <row r="93" spans="2:19" s="1" customFormat="1" x14ac:dyDescent="0.2">
      <c r="B93" s="83">
        <f t="shared" si="13"/>
        <v>48121</v>
      </c>
      <c r="C93" s="84">
        <f t="shared" si="24"/>
        <v>76</v>
      </c>
      <c r="D93" s="10">
        <f t="shared" si="14"/>
        <v>558724.00522105664</v>
      </c>
      <c r="E93" s="10">
        <f>IFERROR(-PMT($G93/12,$C$9*12-$C81,$D93)-F93,0)</f>
        <v>960.45509350282828</v>
      </c>
      <c r="F93" s="10">
        <f t="shared" si="15"/>
        <v>2328.0166884210694</v>
      </c>
      <c r="G93" s="13">
        <f t="shared" si="16"/>
        <v>0.05</v>
      </c>
      <c r="H93" s="10">
        <f t="shared" si="17"/>
        <v>557763.55012755375</v>
      </c>
      <c r="I93" s="87">
        <f t="shared" si="18"/>
        <v>3288.4717819238977</v>
      </c>
      <c r="J93" s="88">
        <f>LOOKUP(B93,'Property-Input'!$F$3:$AJ$3,'Property-Input'!$F$4:$AJ$4)</f>
        <v>7</v>
      </c>
      <c r="L93" s="83">
        <f t="shared" si="19"/>
        <v>48365</v>
      </c>
      <c r="M93" s="84">
        <f t="shared" si="25"/>
        <v>76</v>
      </c>
      <c r="N93" s="10">
        <f t="shared" si="20"/>
        <v>152242.86209836093</v>
      </c>
      <c r="O93" s="218">
        <f>IFERROR(-PMT($M$9/12,$M$10*12-$M81,$N93)-P93,0)</f>
        <v>281.50508795023222</v>
      </c>
      <c r="P93" s="86">
        <f t="shared" si="21"/>
        <v>570.91073286885342</v>
      </c>
      <c r="Q93" s="10">
        <f t="shared" si="22"/>
        <v>151961.35701041069</v>
      </c>
      <c r="R93" s="87">
        <f t="shared" si="23"/>
        <v>852.41582081908564</v>
      </c>
      <c r="S93" s="88">
        <f>LOOKUP(L93,'Property-Input'!$F$3:$AJ$3,'Property-Input'!$F$4:$AJ$4)</f>
        <v>8</v>
      </c>
    </row>
    <row r="94" spans="2:19" s="1" customFormat="1" x14ac:dyDescent="0.2">
      <c r="B94" s="83">
        <f t="shared" si="13"/>
        <v>48152</v>
      </c>
      <c r="C94" s="84">
        <f t="shared" si="24"/>
        <v>77</v>
      </c>
      <c r="D94" s="10">
        <f t="shared" si="14"/>
        <v>557763.55012755375</v>
      </c>
      <c r="E94" s="10">
        <f>IFERROR(-PMT($G94/12,$C$9*12-$C81,$D94)-F94,0)</f>
        <v>958.80405653642765</v>
      </c>
      <c r="F94" s="10">
        <f t="shared" si="15"/>
        <v>2324.0147921981406</v>
      </c>
      <c r="G94" s="13">
        <f t="shared" si="16"/>
        <v>0.05</v>
      </c>
      <c r="H94" s="10">
        <f t="shared" si="17"/>
        <v>556804.74607101735</v>
      </c>
      <c r="I94" s="87">
        <f t="shared" si="18"/>
        <v>3282.8188487345683</v>
      </c>
      <c r="J94" s="88">
        <f>LOOKUP(B94,'Property-Input'!$F$3:$AJ$3,'Property-Input'!$F$4:$AJ$4)</f>
        <v>7</v>
      </c>
      <c r="L94" s="83">
        <f t="shared" si="19"/>
        <v>48395</v>
      </c>
      <c r="M94" s="84">
        <f t="shared" si="25"/>
        <v>77</v>
      </c>
      <c r="N94" s="10">
        <f t="shared" si="20"/>
        <v>151961.35701041069</v>
      </c>
      <c r="O94" s="218">
        <f>IFERROR(-PMT($M$9/12,$M$10*12-$M81,$N94)-P94,0)</f>
        <v>280.98457018375291</v>
      </c>
      <c r="P94" s="86">
        <f t="shared" si="21"/>
        <v>569.85508878904</v>
      </c>
      <c r="Q94" s="10">
        <f t="shared" si="22"/>
        <v>151680.37244022693</v>
      </c>
      <c r="R94" s="87">
        <f t="shared" si="23"/>
        <v>850.8396589727929</v>
      </c>
      <c r="S94" s="88">
        <f>LOOKUP(L94,'Property-Input'!$F$3:$AJ$3,'Property-Input'!$F$4:$AJ$4)</f>
        <v>8</v>
      </c>
    </row>
    <row r="95" spans="2:19" s="1" customFormat="1" x14ac:dyDescent="0.2">
      <c r="B95" s="83">
        <f t="shared" si="13"/>
        <v>48182</v>
      </c>
      <c r="C95" s="84">
        <f t="shared" si="24"/>
        <v>78</v>
      </c>
      <c r="D95" s="10">
        <f t="shared" si="14"/>
        <v>556804.74607101735</v>
      </c>
      <c r="E95" s="10">
        <f>IFERROR(-PMT($G95/12,$C$9*12-$C81,$D95)-F95,0)</f>
        <v>957.15585772777422</v>
      </c>
      <c r="F95" s="10">
        <f t="shared" si="15"/>
        <v>2320.0197752959057</v>
      </c>
      <c r="G95" s="13">
        <f t="shared" si="16"/>
        <v>0.05</v>
      </c>
      <c r="H95" s="10">
        <f t="shared" si="17"/>
        <v>555847.5902132896</v>
      </c>
      <c r="I95" s="87">
        <f t="shared" si="18"/>
        <v>3277.1756330236799</v>
      </c>
      <c r="J95" s="88">
        <f>LOOKUP(B95,'Property-Input'!$F$3:$AJ$3,'Property-Input'!$F$4:$AJ$4)</f>
        <v>7</v>
      </c>
      <c r="L95" s="83">
        <f t="shared" si="19"/>
        <v>48426</v>
      </c>
      <c r="M95" s="84">
        <f t="shared" si="25"/>
        <v>78</v>
      </c>
      <c r="N95" s="10">
        <f t="shared" si="20"/>
        <v>151680.37244022693</v>
      </c>
      <c r="O95" s="218">
        <f>IFERROR(-PMT($M$9/12,$M$10*12-$M81,$N95)-P95,0)</f>
        <v>280.46501488209856</v>
      </c>
      <c r="P95" s="86">
        <f t="shared" si="21"/>
        <v>568.80139665085096</v>
      </c>
      <c r="Q95" s="10">
        <f t="shared" si="22"/>
        <v>151399.90742534483</v>
      </c>
      <c r="R95" s="87">
        <f t="shared" si="23"/>
        <v>849.26641153294952</v>
      </c>
      <c r="S95" s="88">
        <f>LOOKUP(L95,'Property-Input'!$F$3:$AJ$3,'Property-Input'!$F$4:$AJ$4)</f>
        <v>8</v>
      </c>
    </row>
    <row r="96" spans="2:19" s="1" customFormat="1" x14ac:dyDescent="0.2">
      <c r="B96" s="83">
        <f t="shared" si="13"/>
        <v>48213</v>
      </c>
      <c r="C96" s="84">
        <f t="shared" si="24"/>
        <v>79</v>
      </c>
      <c r="D96" s="10">
        <f t="shared" si="14"/>
        <v>555847.5902132896</v>
      </c>
      <c r="E96" s="10">
        <f>IFERROR(-PMT($G96/12,$C$9*12-$C81,$D96)-F96,0)</f>
        <v>955.51049219803053</v>
      </c>
      <c r="F96" s="10">
        <f t="shared" si="15"/>
        <v>2316.0316258887069</v>
      </c>
      <c r="G96" s="13">
        <f t="shared" si="16"/>
        <v>0.05</v>
      </c>
      <c r="H96" s="10">
        <f t="shared" si="17"/>
        <v>554892.07972109155</v>
      </c>
      <c r="I96" s="87">
        <f t="shared" si="18"/>
        <v>3271.5421180867374</v>
      </c>
      <c r="J96" s="88">
        <f>LOOKUP(B96,'Property-Input'!$F$3:$AJ$3,'Property-Input'!$F$4:$AJ$4)</f>
        <v>7</v>
      </c>
      <c r="L96" s="83">
        <f t="shared" si="19"/>
        <v>48457</v>
      </c>
      <c r="M96" s="84">
        <f t="shared" si="25"/>
        <v>79</v>
      </c>
      <c r="N96" s="10">
        <f t="shared" si="20"/>
        <v>151399.90742534483</v>
      </c>
      <c r="O96" s="218">
        <f>IFERROR(-PMT($M$9/12,$M$10*12-$M81,$N96)-P96,0)</f>
        <v>279.94642026562099</v>
      </c>
      <c r="P96" s="86">
        <f t="shared" si="21"/>
        <v>567.7496528450431</v>
      </c>
      <c r="Q96" s="10">
        <f t="shared" si="22"/>
        <v>151119.96100507921</v>
      </c>
      <c r="R96" s="87">
        <f t="shared" si="23"/>
        <v>847.69607311066409</v>
      </c>
      <c r="S96" s="88">
        <f>LOOKUP(L96,'Property-Input'!$F$3:$AJ$3,'Property-Input'!$F$4:$AJ$4)</f>
        <v>8</v>
      </c>
    </row>
    <row r="97" spans="2:19" s="1" customFormat="1" x14ac:dyDescent="0.2">
      <c r="B97" s="83">
        <f t="shared" si="13"/>
        <v>48244</v>
      </c>
      <c r="C97" s="84">
        <f t="shared" si="24"/>
        <v>80</v>
      </c>
      <c r="D97" s="10">
        <f t="shared" si="14"/>
        <v>554892.07972109155</v>
      </c>
      <c r="E97" s="10">
        <f>IFERROR(-PMT($G97/12,$C$9*12-$C81,$D97)-F97,0)</f>
        <v>953.86795507674879</v>
      </c>
      <c r="F97" s="10">
        <f t="shared" si="15"/>
        <v>2312.0503321712149</v>
      </c>
      <c r="G97" s="13">
        <f t="shared" si="16"/>
        <v>0.05</v>
      </c>
      <c r="H97" s="10">
        <f t="shared" si="17"/>
        <v>553938.21176601481</v>
      </c>
      <c r="I97" s="87">
        <f t="shared" si="18"/>
        <v>3265.9182872479637</v>
      </c>
      <c r="J97" s="88">
        <f>LOOKUP(B97,'Property-Input'!$F$3:$AJ$3,'Property-Input'!$F$4:$AJ$4)</f>
        <v>7</v>
      </c>
      <c r="L97" s="83">
        <f t="shared" si="19"/>
        <v>48487</v>
      </c>
      <c r="M97" s="84">
        <f t="shared" si="25"/>
        <v>80</v>
      </c>
      <c r="N97" s="10">
        <f t="shared" si="20"/>
        <v>151119.96100507921</v>
      </c>
      <c r="O97" s="218">
        <f>IFERROR(-PMT($M$9/12,$M$10*12-$M81,$N97)-P97,0)</f>
        <v>279.42878455796244</v>
      </c>
      <c r="P97" s="86">
        <f t="shared" si="21"/>
        <v>566.69985376904708</v>
      </c>
      <c r="Q97" s="10">
        <f t="shared" si="22"/>
        <v>150840.53222052124</v>
      </c>
      <c r="R97" s="87">
        <f t="shared" si="23"/>
        <v>846.12863832700953</v>
      </c>
      <c r="S97" s="88">
        <f>LOOKUP(L97,'Property-Input'!$F$3:$AJ$3,'Property-Input'!$F$4:$AJ$4)</f>
        <v>8</v>
      </c>
    </row>
    <row r="98" spans="2:19" s="1" customFormat="1" x14ac:dyDescent="0.2">
      <c r="B98" s="83">
        <f t="shared" si="13"/>
        <v>48273</v>
      </c>
      <c r="C98" s="84">
        <f t="shared" si="24"/>
        <v>81</v>
      </c>
      <c r="D98" s="10">
        <f t="shared" si="14"/>
        <v>553938.21176601481</v>
      </c>
      <c r="E98" s="10">
        <f>IFERROR(-PMT($G98/12,$C$9*12-$C81,$D98)-F98,0)</f>
        <v>952.22824150185033</v>
      </c>
      <c r="F98" s="10">
        <f t="shared" si="15"/>
        <v>2308.0758823583951</v>
      </c>
      <c r="G98" s="13">
        <f t="shared" si="16"/>
        <v>0.05</v>
      </c>
      <c r="H98" s="10">
        <f t="shared" si="17"/>
        <v>552985.98352451297</v>
      </c>
      <c r="I98" s="87">
        <f t="shared" si="18"/>
        <v>3260.3041238602455</v>
      </c>
      <c r="J98" s="88">
        <f>LOOKUP(B98,'Property-Input'!$F$3:$AJ$3,'Property-Input'!$F$4:$AJ$4)</f>
        <v>7</v>
      </c>
      <c r="L98" s="83">
        <f t="shared" si="19"/>
        <v>48518</v>
      </c>
      <c r="M98" s="84">
        <f t="shared" si="25"/>
        <v>81</v>
      </c>
      <c r="N98" s="10">
        <f t="shared" si="20"/>
        <v>150840.53222052124</v>
      </c>
      <c r="O98" s="218">
        <f>IFERROR(-PMT($M$9/12,$M$10*12-$M81,$N98)-P98,0)</f>
        <v>278.91210598605016</v>
      </c>
      <c r="P98" s="86">
        <f t="shared" si="21"/>
        <v>565.6519958269547</v>
      </c>
      <c r="Q98" s="10">
        <f t="shared" si="22"/>
        <v>150561.62011453518</v>
      </c>
      <c r="R98" s="87">
        <f t="shared" si="23"/>
        <v>844.56410181300487</v>
      </c>
      <c r="S98" s="88">
        <f>LOOKUP(L98,'Property-Input'!$F$3:$AJ$3,'Property-Input'!$F$4:$AJ$4)</f>
        <v>8</v>
      </c>
    </row>
    <row r="99" spans="2:19" s="1" customFormat="1" x14ac:dyDescent="0.2">
      <c r="B99" s="83">
        <f t="shared" si="13"/>
        <v>48304</v>
      </c>
      <c r="C99" s="84">
        <f t="shared" si="24"/>
        <v>82</v>
      </c>
      <c r="D99" s="10">
        <f t="shared" si="14"/>
        <v>552985.98352451297</v>
      </c>
      <c r="E99" s="10">
        <f>IFERROR(-PMT($G99/12,$C$9*12-$C81,$D99)-F99,0)</f>
        <v>950.59134661961616</v>
      </c>
      <c r="F99" s="10">
        <f t="shared" si="15"/>
        <v>2304.1082646854707</v>
      </c>
      <c r="G99" s="13">
        <f t="shared" si="16"/>
        <v>0.05</v>
      </c>
      <c r="H99" s="10">
        <f t="shared" si="17"/>
        <v>552035.39217789331</v>
      </c>
      <c r="I99" s="87">
        <f t="shared" si="18"/>
        <v>3254.6996113050868</v>
      </c>
      <c r="J99" s="88">
        <f>LOOKUP(B99,'Property-Input'!$F$3:$AJ$3,'Property-Input'!$F$4:$AJ$4)</f>
        <v>7</v>
      </c>
      <c r="L99" s="83">
        <f t="shared" si="19"/>
        <v>48548</v>
      </c>
      <c r="M99" s="84">
        <f t="shared" si="25"/>
        <v>82</v>
      </c>
      <c r="N99" s="10">
        <f t="shared" si="20"/>
        <v>150561.62011453518</v>
      </c>
      <c r="O99" s="218">
        <f>IFERROR(-PMT($M$9/12,$M$10*12-$M81,$N99)-P99,0)</f>
        <v>278.39638278008965</v>
      </c>
      <c r="P99" s="86">
        <f t="shared" si="21"/>
        <v>564.60607542950686</v>
      </c>
      <c r="Q99" s="10">
        <f t="shared" si="22"/>
        <v>150283.2237317551</v>
      </c>
      <c r="R99" s="87">
        <f t="shared" si="23"/>
        <v>843.00245820959651</v>
      </c>
      <c r="S99" s="88">
        <f>LOOKUP(L99,'Property-Input'!$F$3:$AJ$3,'Property-Input'!$F$4:$AJ$4)</f>
        <v>8</v>
      </c>
    </row>
    <row r="100" spans="2:19" s="1" customFormat="1" x14ac:dyDescent="0.2">
      <c r="B100" s="83">
        <f t="shared" si="13"/>
        <v>48334</v>
      </c>
      <c r="C100" s="84">
        <f t="shared" si="24"/>
        <v>83</v>
      </c>
      <c r="D100" s="10">
        <f t="shared" si="14"/>
        <v>552035.39217789331</v>
      </c>
      <c r="E100" s="10">
        <f>IFERROR(-PMT($G100/12,$C$9*12-$C81,$D100)-F100,0)</f>
        <v>948.95726558467049</v>
      </c>
      <c r="F100" s="10">
        <f t="shared" si="15"/>
        <v>2300.1474674078891</v>
      </c>
      <c r="G100" s="13">
        <f t="shared" si="16"/>
        <v>0.05</v>
      </c>
      <c r="H100" s="10">
        <f t="shared" si="17"/>
        <v>551086.4349123087</v>
      </c>
      <c r="I100" s="87">
        <f t="shared" si="18"/>
        <v>3249.1047329925595</v>
      </c>
      <c r="J100" s="88">
        <f>LOOKUP(B100,'Property-Input'!$F$3:$AJ$3,'Property-Input'!$F$4:$AJ$4)</f>
        <v>7</v>
      </c>
      <c r="L100" s="83">
        <f t="shared" si="19"/>
        <v>48579</v>
      </c>
      <c r="M100" s="84">
        <f t="shared" si="25"/>
        <v>83</v>
      </c>
      <c r="N100" s="10">
        <f t="shared" si="20"/>
        <v>150283.2237317551</v>
      </c>
      <c r="O100" s="218">
        <f>IFERROR(-PMT($M$9/12,$M$10*12-$M81,$N100)-P100,0)</f>
        <v>277.88161317355855</v>
      </c>
      <c r="P100" s="86">
        <f t="shared" si="21"/>
        <v>563.56208899408159</v>
      </c>
      <c r="Q100" s="10">
        <f t="shared" si="22"/>
        <v>150005.34211858155</v>
      </c>
      <c r="R100" s="87">
        <f t="shared" si="23"/>
        <v>841.44370216764014</v>
      </c>
      <c r="S100" s="88">
        <f>LOOKUP(L100,'Property-Input'!$F$3:$AJ$3,'Property-Input'!$F$4:$AJ$4)</f>
        <v>8</v>
      </c>
    </row>
    <row r="101" spans="2:19" s="1" customFormat="1" x14ac:dyDescent="0.2">
      <c r="B101" s="83">
        <f t="shared" si="13"/>
        <v>48365</v>
      </c>
      <c r="C101" s="84">
        <f t="shared" si="24"/>
        <v>84</v>
      </c>
      <c r="D101" s="10">
        <f t="shared" si="14"/>
        <v>551086.4349123087</v>
      </c>
      <c r="E101" s="10">
        <f>IFERROR(-PMT($G101/12,$C$9*12-$C81,$D101)-F101,0)</f>
        <v>947.32599355996717</v>
      </c>
      <c r="F101" s="10">
        <f t="shared" si="15"/>
        <v>2296.1934788012863</v>
      </c>
      <c r="G101" s="13">
        <f t="shared" si="16"/>
        <v>0.05</v>
      </c>
      <c r="H101" s="10">
        <f t="shared" si="17"/>
        <v>550139.10891874868</v>
      </c>
      <c r="I101" s="87">
        <f t="shared" si="18"/>
        <v>3243.5194723612535</v>
      </c>
      <c r="J101" s="88">
        <f>LOOKUP(B101,'Property-Input'!$F$3:$AJ$3,'Property-Input'!$F$4:$AJ$4)</f>
        <v>8</v>
      </c>
      <c r="L101" s="83">
        <f t="shared" si="19"/>
        <v>48610</v>
      </c>
      <c r="M101" s="84">
        <f t="shared" si="25"/>
        <v>84</v>
      </c>
      <c r="N101" s="10">
        <f t="shared" si="20"/>
        <v>150005.34211858155</v>
      </c>
      <c r="O101" s="218">
        <f>IFERROR(-PMT($M$9/12,$M$10*12-$M81,$N101)-P101,0)</f>
        <v>277.3677954032014</v>
      </c>
      <c r="P101" s="86">
        <f t="shared" si="21"/>
        <v>562.52003294468079</v>
      </c>
      <c r="Q101" s="10">
        <f t="shared" si="22"/>
        <v>149727.97432317835</v>
      </c>
      <c r="R101" s="87">
        <f t="shared" si="23"/>
        <v>839.88782834788219</v>
      </c>
      <c r="S101" s="88">
        <f>LOOKUP(L101,'Property-Input'!$F$3:$AJ$3,'Property-Input'!$F$4:$AJ$4)</f>
        <v>8</v>
      </c>
    </row>
    <row r="102" spans="2:19" s="1" customFormat="1" x14ac:dyDescent="0.2">
      <c r="B102" s="83">
        <f t="shared" si="13"/>
        <v>48395</v>
      </c>
      <c r="C102" s="84">
        <f t="shared" si="24"/>
        <v>85</v>
      </c>
      <c r="D102" s="10">
        <f t="shared" si="14"/>
        <v>550139.10891874868</v>
      </c>
      <c r="E102" s="10">
        <f>IFERROR(-PMT($G102/12,$C$9*12-$C81,$D102)-F102,0)</f>
        <v>945.69752571677463</v>
      </c>
      <c r="F102" s="10">
        <f t="shared" si="15"/>
        <v>2292.246287161453</v>
      </c>
      <c r="G102" s="13">
        <f t="shared" si="16"/>
        <v>0.05</v>
      </c>
      <c r="H102" s="10">
        <f t="shared" si="17"/>
        <v>549193.41139303194</v>
      </c>
      <c r="I102" s="87">
        <f t="shared" si="18"/>
        <v>3237.9438128782276</v>
      </c>
      <c r="J102" s="88">
        <f>LOOKUP(B102,'Property-Input'!$F$3:$AJ$3,'Property-Input'!$F$4:$AJ$4)</f>
        <v>8</v>
      </c>
      <c r="L102" s="83">
        <f t="shared" si="19"/>
        <v>48638</v>
      </c>
      <c r="M102" s="84">
        <f t="shared" si="25"/>
        <v>85</v>
      </c>
      <c r="N102" s="10">
        <f t="shared" si="20"/>
        <v>149727.97432317835</v>
      </c>
      <c r="O102" s="218">
        <f>IFERROR(-PMT($M$9/12,$M$10*12-$M81,$N102)-P102,0)</f>
        <v>276.85492770902272</v>
      </c>
      <c r="P102" s="86">
        <f t="shared" si="21"/>
        <v>561.47990371191884</v>
      </c>
      <c r="Q102" s="10">
        <f t="shared" si="22"/>
        <v>149451.11939546932</v>
      </c>
      <c r="R102" s="87">
        <f t="shared" si="23"/>
        <v>838.33483142094155</v>
      </c>
      <c r="S102" s="88">
        <f>LOOKUP(L102,'Property-Input'!$F$3:$AJ$3,'Property-Input'!$F$4:$AJ$4)</f>
        <v>8</v>
      </c>
    </row>
    <row r="103" spans="2:19" s="1" customFormat="1" x14ac:dyDescent="0.2">
      <c r="B103" s="83">
        <f t="shared" si="13"/>
        <v>48426</v>
      </c>
      <c r="C103" s="84">
        <f t="shared" si="24"/>
        <v>86</v>
      </c>
      <c r="D103" s="10">
        <f t="shared" si="14"/>
        <v>549193.41139303194</v>
      </c>
      <c r="E103" s="10">
        <f>IFERROR(-PMT($G103/12,$C$9*12-$C81,$D103)-F103,0)</f>
        <v>944.07185723466137</v>
      </c>
      <c r="F103" s="10">
        <f t="shared" si="15"/>
        <v>2288.3058808043002</v>
      </c>
      <c r="G103" s="13">
        <f t="shared" si="16"/>
        <v>0.05</v>
      </c>
      <c r="H103" s="10">
        <f t="shared" si="17"/>
        <v>548249.33953579725</v>
      </c>
      <c r="I103" s="87">
        <f t="shared" si="18"/>
        <v>3232.3777380389615</v>
      </c>
      <c r="J103" s="88">
        <f>LOOKUP(B103,'Property-Input'!$F$3:$AJ$3,'Property-Input'!$F$4:$AJ$4)</f>
        <v>8</v>
      </c>
      <c r="L103" s="83">
        <f t="shared" si="19"/>
        <v>48669</v>
      </c>
      <c r="M103" s="84">
        <f t="shared" si="25"/>
        <v>86</v>
      </c>
      <c r="N103" s="10">
        <f t="shared" si="20"/>
        <v>149451.11939546932</v>
      </c>
      <c r="O103" s="218">
        <f>IFERROR(-PMT($M$9/12,$M$10*12-$M81,$N103)-P103,0)</f>
        <v>276.34300833428176</v>
      </c>
      <c r="P103" s="86">
        <f t="shared" si="21"/>
        <v>560.44169773300985</v>
      </c>
      <c r="Q103" s="10">
        <f t="shared" si="22"/>
        <v>149174.77638713503</v>
      </c>
      <c r="R103" s="87">
        <f t="shared" si="23"/>
        <v>836.78470606729161</v>
      </c>
      <c r="S103" s="88">
        <f>LOOKUP(L103,'Property-Input'!$F$3:$AJ$3,'Property-Input'!$F$4:$AJ$4)</f>
        <v>8</v>
      </c>
    </row>
    <row r="104" spans="2:19" s="1" customFormat="1" x14ac:dyDescent="0.2">
      <c r="B104" s="83">
        <f t="shared" si="13"/>
        <v>48457</v>
      </c>
      <c r="C104" s="84">
        <f t="shared" si="24"/>
        <v>87</v>
      </c>
      <c r="D104" s="10">
        <f t="shared" si="14"/>
        <v>548249.33953579725</v>
      </c>
      <c r="E104" s="10">
        <f>IFERROR(-PMT($G104/12,$C$9*12-$C81,$D104)-F104,0)</f>
        <v>942.44898330148453</v>
      </c>
      <c r="F104" s="10">
        <f t="shared" si="15"/>
        <v>2284.3722480658221</v>
      </c>
      <c r="G104" s="13">
        <f t="shared" si="16"/>
        <v>0.05</v>
      </c>
      <c r="H104" s="10">
        <f t="shared" si="17"/>
        <v>547306.89055249572</v>
      </c>
      <c r="I104" s="87">
        <f t="shared" si="18"/>
        <v>3226.8212313673066</v>
      </c>
      <c r="J104" s="88">
        <f>LOOKUP(B104,'Property-Input'!$F$3:$AJ$3,'Property-Input'!$F$4:$AJ$4)</f>
        <v>8</v>
      </c>
      <c r="L104" s="83">
        <f t="shared" si="19"/>
        <v>48699</v>
      </c>
      <c r="M104" s="84">
        <f t="shared" si="25"/>
        <v>87</v>
      </c>
      <c r="N104" s="10">
        <f t="shared" si="20"/>
        <v>149174.77638713503</v>
      </c>
      <c r="O104" s="218">
        <f>IFERROR(-PMT($M$9/12,$M$10*12-$M81,$N104)-P104,0)</f>
        <v>275.83203552548548</v>
      </c>
      <c r="P104" s="86">
        <f t="shared" si="21"/>
        <v>559.40541145175632</v>
      </c>
      <c r="Q104" s="10">
        <f t="shared" si="22"/>
        <v>148898.94435160953</v>
      </c>
      <c r="R104" s="87">
        <f t="shared" si="23"/>
        <v>835.2374469772418</v>
      </c>
      <c r="S104" s="88">
        <f>LOOKUP(L104,'Property-Input'!$F$3:$AJ$3,'Property-Input'!$F$4:$AJ$4)</f>
        <v>8</v>
      </c>
    </row>
    <row r="105" spans="2:19" s="1" customFormat="1" x14ac:dyDescent="0.2">
      <c r="B105" s="83">
        <f t="shared" si="13"/>
        <v>48487</v>
      </c>
      <c r="C105" s="84">
        <f t="shared" si="24"/>
        <v>88</v>
      </c>
      <c r="D105" s="10">
        <f t="shared" si="14"/>
        <v>547306.89055249572</v>
      </c>
      <c r="E105" s="10">
        <f>IFERROR(-PMT($G105/12,$C$9*12-$C81,$D105)-F105,0)</f>
        <v>940.82889911337088</v>
      </c>
      <c r="F105" s="10">
        <f t="shared" si="15"/>
        <v>2280.4453773020655</v>
      </c>
      <c r="G105" s="13">
        <f t="shared" si="16"/>
        <v>0.05</v>
      </c>
      <c r="H105" s="10">
        <f t="shared" si="17"/>
        <v>546366.06165338238</v>
      </c>
      <c r="I105" s="87">
        <f t="shared" si="18"/>
        <v>3221.2742764154364</v>
      </c>
      <c r="J105" s="88">
        <f>LOOKUP(B105,'Property-Input'!$F$3:$AJ$3,'Property-Input'!$F$4:$AJ$4)</f>
        <v>8</v>
      </c>
      <c r="L105" s="83">
        <f t="shared" si="19"/>
        <v>48730</v>
      </c>
      <c r="M105" s="84">
        <f t="shared" si="25"/>
        <v>88</v>
      </c>
      <c r="N105" s="10">
        <f t="shared" si="20"/>
        <v>148898.94435160953</v>
      </c>
      <c r="O105" s="218">
        <f>IFERROR(-PMT($M$9/12,$M$10*12-$M81,$N105)-P105,0)</f>
        <v>275.32200753238362</v>
      </c>
      <c r="P105" s="86">
        <f t="shared" si="21"/>
        <v>558.37104131853573</v>
      </c>
      <c r="Q105" s="10">
        <f t="shared" si="22"/>
        <v>148623.62234407716</v>
      </c>
      <c r="R105" s="87">
        <f t="shared" si="23"/>
        <v>833.69304885091935</v>
      </c>
      <c r="S105" s="88">
        <f>LOOKUP(L105,'Property-Input'!$F$3:$AJ$3,'Property-Input'!$F$4:$AJ$4)</f>
        <v>9</v>
      </c>
    </row>
    <row r="106" spans="2:19" s="1" customFormat="1" x14ac:dyDescent="0.2">
      <c r="B106" s="83">
        <f t="shared" si="13"/>
        <v>48518</v>
      </c>
      <c r="C106" s="84">
        <f t="shared" si="24"/>
        <v>89</v>
      </c>
      <c r="D106" s="10">
        <f t="shared" si="14"/>
        <v>546366.06165338238</v>
      </c>
      <c r="E106" s="10">
        <f>IFERROR(-PMT($G106/12,$C$9*12-$C81,$D106)-F106,0)</f>
        <v>939.21159987470492</v>
      </c>
      <c r="F106" s="10">
        <f t="shared" si="15"/>
        <v>2276.5252568890933</v>
      </c>
      <c r="G106" s="13">
        <f t="shared" si="16"/>
        <v>0.05</v>
      </c>
      <c r="H106" s="10">
        <f t="shared" si="17"/>
        <v>545426.85005350772</v>
      </c>
      <c r="I106" s="87">
        <f t="shared" si="18"/>
        <v>3215.7368567637982</v>
      </c>
      <c r="J106" s="88">
        <f>LOOKUP(B106,'Property-Input'!$F$3:$AJ$3,'Property-Input'!$F$4:$AJ$4)</f>
        <v>8</v>
      </c>
      <c r="L106" s="83">
        <f t="shared" si="19"/>
        <v>48760</v>
      </c>
      <c r="M106" s="84">
        <f t="shared" si="25"/>
        <v>89</v>
      </c>
      <c r="N106" s="10">
        <f t="shared" si="20"/>
        <v>148623.62234407716</v>
      </c>
      <c r="O106" s="218">
        <f>IFERROR(-PMT($M$9/12,$M$10*12-$M81,$N106)-P106,0)</f>
        <v>274.81292260796226</v>
      </c>
      <c r="P106" s="86">
        <f t="shared" si="21"/>
        <v>557.33858379028936</v>
      </c>
      <c r="Q106" s="10">
        <f t="shared" si="22"/>
        <v>148348.8094214692</v>
      </c>
      <c r="R106" s="87">
        <f t="shared" si="23"/>
        <v>832.15150639825163</v>
      </c>
      <c r="S106" s="88">
        <f>LOOKUP(L106,'Property-Input'!$F$3:$AJ$3,'Property-Input'!$F$4:$AJ$4)</f>
        <v>9</v>
      </c>
    </row>
    <row r="107" spans="2:19" s="1" customFormat="1" x14ac:dyDescent="0.2">
      <c r="B107" s="83">
        <f t="shared" si="13"/>
        <v>48548</v>
      </c>
      <c r="C107" s="84">
        <f t="shared" si="24"/>
        <v>90</v>
      </c>
      <c r="D107" s="10">
        <f t="shared" si="14"/>
        <v>545426.85005350772</v>
      </c>
      <c r="E107" s="10">
        <f>IFERROR(-PMT($G107/12,$C$9*12-$C81,$D107)-F107,0)</f>
        <v>937.59708079811753</v>
      </c>
      <c r="F107" s="10">
        <f t="shared" si="15"/>
        <v>2272.611875222949</v>
      </c>
      <c r="G107" s="13">
        <f t="shared" si="16"/>
        <v>0.05</v>
      </c>
      <c r="H107" s="10">
        <f t="shared" si="17"/>
        <v>544489.2529727096</v>
      </c>
      <c r="I107" s="87">
        <f t="shared" si="18"/>
        <v>3210.2089560210666</v>
      </c>
      <c r="J107" s="88">
        <f>LOOKUP(B107,'Property-Input'!$F$3:$AJ$3,'Property-Input'!$F$4:$AJ$4)</f>
        <v>8</v>
      </c>
      <c r="L107" s="83">
        <f t="shared" si="19"/>
        <v>48791</v>
      </c>
      <c r="M107" s="84">
        <f t="shared" si="25"/>
        <v>90</v>
      </c>
      <c r="N107" s="10">
        <f t="shared" si="20"/>
        <v>148348.8094214692</v>
      </c>
      <c r="O107" s="218">
        <f>IFERROR(-PMT($M$9/12,$M$10*12-$M81,$N107)-P107,0)</f>
        <v>274.30477900843744</v>
      </c>
      <c r="P107" s="86">
        <f t="shared" si="21"/>
        <v>556.30803533050948</v>
      </c>
      <c r="Q107" s="10">
        <f t="shared" si="22"/>
        <v>148074.50464246076</v>
      </c>
      <c r="R107" s="87">
        <f t="shared" si="23"/>
        <v>830.61281433894692</v>
      </c>
      <c r="S107" s="88">
        <f>LOOKUP(L107,'Property-Input'!$F$3:$AJ$3,'Property-Input'!$F$4:$AJ$4)</f>
        <v>9</v>
      </c>
    </row>
    <row r="108" spans="2:19" s="1" customFormat="1" x14ac:dyDescent="0.2">
      <c r="B108" s="83">
        <f t="shared" si="13"/>
        <v>48579</v>
      </c>
      <c r="C108" s="84">
        <f t="shared" si="24"/>
        <v>91</v>
      </c>
      <c r="D108" s="10">
        <f t="shared" si="14"/>
        <v>544489.2529727096</v>
      </c>
      <c r="E108" s="10">
        <f>IFERROR(-PMT($G108/12,$C$9*12-$C81,$D108)-F108,0)</f>
        <v>935.98533710446782</v>
      </c>
      <c r="F108" s="10">
        <f t="shared" si="15"/>
        <v>2268.7052207196234</v>
      </c>
      <c r="G108" s="13">
        <f t="shared" si="16"/>
        <v>0.05</v>
      </c>
      <c r="H108" s="10">
        <f t="shared" si="17"/>
        <v>543553.26763560518</v>
      </c>
      <c r="I108" s="87">
        <f t="shared" si="18"/>
        <v>3204.6905578240912</v>
      </c>
      <c r="J108" s="88">
        <f>LOOKUP(B108,'Property-Input'!$F$3:$AJ$3,'Property-Input'!$F$4:$AJ$4)</f>
        <v>8</v>
      </c>
      <c r="L108" s="83">
        <f t="shared" si="19"/>
        <v>48822</v>
      </c>
      <c r="M108" s="84">
        <f t="shared" si="25"/>
        <v>91</v>
      </c>
      <c r="N108" s="10">
        <f t="shared" si="20"/>
        <v>148074.50464246076</v>
      </c>
      <c r="O108" s="218">
        <f>IFERROR(-PMT($M$9/12,$M$10*12-$M81,$N108)-P108,0)</f>
        <v>273.7975749932499</v>
      </c>
      <c r="P108" s="86">
        <f t="shared" si="21"/>
        <v>555.27939240922785</v>
      </c>
      <c r="Q108" s="10">
        <f t="shared" si="22"/>
        <v>147800.70706746751</v>
      </c>
      <c r="R108" s="87">
        <f t="shared" si="23"/>
        <v>829.07696740247775</v>
      </c>
      <c r="S108" s="88">
        <f>LOOKUP(L108,'Property-Input'!$F$3:$AJ$3,'Property-Input'!$F$4:$AJ$4)</f>
        <v>9</v>
      </c>
    </row>
    <row r="109" spans="2:19" s="1" customFormat="1" x14ac:dyDescent="0.2">
      <c r="B109" s="83">
        <f t="shared" si="13"/>
        <v>48610</v>
      </c>
      <c r="C109" s="84">
        <f t="shared" si="24"/>
        <v>92</v>
      </c>
      <c r="D109" s="10">
        <f t="shared" si="14"/>
        <v>543553.26763560518</v>
      </c>
      <c r="E109" s="10">
        <f>IFERROR(-PMT($G109/12,$C$9*12-$C81,$D109)-F109,0)</f>
        <v>934.37636402282942</v>
      </c>
      <c r="F109" s="10">
        <f t="shared" si="15"/>
        <v>2264.8052818150218</v>
      </c>
      <c r="G109" s="13">
        <f t="shared" si="16"/>
        <v>0.05</v>
      </c>
      <c r="H109" s="10">
        <f t="shared" si="17"/>
        <v>542618.89127158234</v>
      </c>
      <c r="I109" s="87">
        <f t="shared" si="18"/>
        <v>3199.1816458378512</v>
      </c>
      <c r="J109" s="88">
        <f>LOOKUP(B109,'Property-Input'!$F$3:$AJ$3,'Property-Input'!$F$4:$AJ$4)</f>
        <v>8</v>
      </c>
      <c r="L109" s="83">
        <f t="shared" si="19"/>
        <v>48852</v>
      </c>
      <c r="M109" s="84">
        <f t="shared" si="25"/>
        <v>92</v>
      </c>
      <c r="N109" s="10">
        <f t="shared" si="20"/>
        <v>147800.70706746751</v>
      </c>
      <c r="O109" s="218">
        <f>IFERROR(-PMT($M$9/12,$M$10*12-$M81,$N109)-P109,0)</f>
        <v>273.29130882505854</v>
      </c>
      <c r="P109" s="86">
        <f t="shared" si="21"/>
        <v>554.25265150300311</v>
      </c>
      <c r="Q109" s="10">
        <f t="shared" si="22"/>
        <v>147527.41575864246</v>
      </c>
      <c r="R109" s="87">
        <f t="shared" si="23"/>
        <v>827.54396032806164</v>
      </c>
      <c r="S109" s="88">
        <f>LOOKUP(L109,'Property-Input'!$F$3:$AJ$3,'Property-Input'!$F$4:$AJ$4)</f>
        <v>9</v>
      </c>
    </row>
    <row r="110" spans="2:19" s="1" customFormat="1" x14ac:dyDescent="0.2">
      <c r="B110" s="83">
        <f t="shared" si="13"/>
        <v>48638</v>
      </c>
      <c r="C110" s="84">
        <f t="shared" si="24"/>
        <v>93</v>
      </c>
      <c r="D110" s="10">
        <f t="shared" si="14"/>
        <v>542618.89127158234</v>
      </c>
      <c r="E110" s="10">
        <f>IFERROR(-PMT($G110/12,$C$9*12-$C81,$D110)-F110,0)</f>
        <v>932.77015679047781</v>
      </c>
      <c r="F110" s="10">
        <f t="shared" si="15"/>
        <v>2260.9120469649265</v>
      </c>
      <c r="G110" s="13">
        <f t="shared" si="16"/>
        <v>0.05</v>
      </c>
      <c r="H110" s="10">
        <f t="shared" si="17"/>
        <v>541686.12111479184</v>
      </c>
      <c r="I110" s="87">
        <f t="shared" si="18"/>
        <v>3193.6822037554043</v>
      </c>
      <c r="J110" s="88">
        <f>LOOKUP(B110,'Property-Input'!$F$3:$AJ$3,'Property-Input'!$F$4:$AJ$4)</f>
        <v>8</v>
      </c>
      <c r="L110" s="83">
        <f t="shared" si="19"/>
        <v>48883</v>
      </c>
      <c r="M110" s="84">
        <f t="shared" si="25"/>
        <v>93</v>
      </c>
      <c r="N110" s="10">
        <f t="shared" si="20"/>
        <v>147527.41575864246</v>
      </c>
      <c r="O110" s="218">
        <f>IFERROR(-PMT($M$9/12,$M$10*12-$M81,$N110)-P110,0)</f>
        <v>272.7859787697347</v>
      </c>
      <c r="P110" s="86">
        <f t="shared" si="21"/>
        <v>553.22780909490916</v>
      </c>
      <c r="Q110" s="10">
        <f t="shared" si="22"/>
        <v>147254.62977987272</v>
      </c>
      <c r="R110" s="87">
        <f t="shared" si="23"/>
        <v>826.01378786464386</v>
      </c>
      <c r="S110" s="88">
        <f>LOOKUP(L110,'Property-Input'!$F$3:$AJ$3,'Property-Input'!$F$4:$AJ$4)</f>
        <v>9</v>
      </c>
    </row>
    <row r="111" spans="2:19" s="1" customFormat="1" x14ac:dyDescent="0.2">
      <c r="B111" s="83">
        <f t="shared" si="13"/>
        <v>48669</v>
      </c>
      <c r="C111" s="84">
        <f t="shared" si="24"/>
        <v>94</v>
      </c>
      <c r="D111" s="10">
        <f t="shared" si="14"/>
        <v>541686.12111479184</v>
      </c>
      <c r="E111" s="10">
        <f>IFERROR(-PMT($G111/12,$C$9*12-$C81,$D111)-F111,0)</f>
        <v>931.16671065287665</v>
      </c>
      <c r="F111" s="10">
        <f t="shared" si="15"/>
        <v>2257.0255046449661</v>
      </c>
      <c r="G111" s="13">
        <f t="shared" si="16"/>
        <v>0.05</v>
      </c>
      <c r="H111" s="10">
        <f t="shared" si="17"/>
        <v>540754.95440413896</v>
      </c>
      <c r="I111" s="87">
        <f t="shared" si="18"/>
        <v>3188.1922152978427</v>
      </c>
      <c r="J111" s="88">
        <f>LOOKUP(B111,'Property-Input'!$F$3:$AJ$3,'Property-Input'!$F$4:$AJ$4)</f>
        <v>8</v>
      </c>
      <c r="L111" s="83">
        <f t="shared" si="19"/>
        <v>48913</v>
      </c>
      <c r="M111" s="84">
        <f t="shared" si="25"/>
        <v>94</v>
      </c>
      <c r="N111" s="10">
        <f t="shared" si="20"/>
        <v>147254.62977987272</v>
      </c>
      <c r="O111" s="218">
        <f>IFERROR(-PMT($M$9/12,$M$10*12-$M81,$N111)-P111,0)</f>
        <v>272.28158309635614</v>
      </c>
      <c r="P111" s="86">
        <f t="shared" si="21"/>
        <v>552.2048616745227</v>
      </c>
      <c r="Q111" s="10">
        <f t="shared" si="22"/>
        <v>146982.34819677635</v>
      </c>
      <c r="R111" s="87">
        <f t="shared" si="23"/>
        <v>824.48644477087885</v>
      </c>
      <c r="S111" s="88">
        <f>LOOKUP(L111,'Property-Input'!$F$3:$AJ$3,'Property-Input'!$F$4:$AJ$4)</f>
        <v>9</v>
      </c>
    </row>
    <row r="112" spans="2:19" s="1" customFormat="1" x14ac:dyDescent="0.2">
      <c r="B112" s="83">
        <f t="shared" si="13"/>
        <v>48699</v>
      </c>
      <c r="C112" s="84">
        <f t="shared" si="24"/>
        <v>95</v>
      </c>
      <c r="D112" s="10">
        <f t="shared" si="14"/>
        <v>540754.95440413896</v>
      </c>
      <c r="E112" s="10">
        <f>IFERROR(-PMT($G112/12,$C$9*12-$C81,$D112)-F112,0)</f>
        <v>929.56602086366138</v>
      </c>
      <c r="F112" s="10">
        <f t="shared" si="15"/>
        <v>2253.1456433505791</v>
      </c>
      <c r="G112" s="13">
        <f t="shared" si="16"/>
        <v>0.05</v>
      </c>
      <c r="H112" s="10">
        <f t="shared" si="17"/>
        <v>539825.38838327525</v>
      </c>
      <c r="I112" s="87">
        <f t="shared" si="18"/>
        <v>3182.7116642142405</v>
      </c>
      <c r="J112" s="88">
        <f>LOOKUP(B112,'Property-Input'!$F$3:$AJ$3,'Property-Input'!$F$4:$AJ$4)</f>
        <v>8</v>
      </c>
      <c r="L112" s="83">
        <f t="shared" si="19"/>
        <v>48944</v>
      </c>
      <c r="M112" s="84">
        <f t="shared" si="25"/>
        <v>95</v>
      </c>
      <c r="N112" s="10">
        <f t="shared" si="20"/>
        <v>146982.34819677635</v>
      </c>
      <c r="O112" s="218">
        <f>IFERROR(-PMT($M$9/12,$M$10*12-$M81,$N112)-P112,0)</f>
        <v>271.77812007720161</v>
      </c>
      <c r="P112" s="86">
        <f t="shared" si="21"/>
        <v>551.18380573791126</v>
      </c>
      <c r="Q112" s="10">
        <f t="shared" si="22"/>
        <v>146710.57007669914</v>
      </c>
      <c r="R112" s="87">
        <f t="shared" si="23"/>
        <v>822.96192581511286</v>
      </c>
      <c r="S112" s="88">
        <f>LOOKUP(L112,'Property-Input'!$F$3:$AJ$3,'Property-Input'!$F$4:$AJ$4)</f>
        <v>9</v>
      </c>
    </row>
    <row r="113" spans="2:19" s="1" customFormat="1" x14ac:dyDescent="0.2">
      <c r="B113" s="83">
        <f t="shared" si="13"/>
        <v>48730</v>
      </c>
      <c r="C113" s="84">
        <f t="shared" si="24"/>
        <v>96</v>
      </c>
      <c r="D113" s="10">
        <f t="shared" si="14"/>
        <v>539825.38838327525</v>
      </c>
      <c r="E113" s="10">
        <f>IFERROR(-PMT($G113/12,$C$9*12-$C81,$D113)-F113,0)</f>
        <v>927.96808268462701</v>
      </c>
      <c r="F113" s="10">
        <f t="shared" si="15"/>
        <v>2249.2724515969803</v>
      </c>
      <c r="G113" s="13">
        <f t="shared" si="16"/>
        <v>0.05</v>
      </c>
      <c r="H113" s="10">
        <f t="shared" si="17"/>
        <v>538897.42030059057</v>
      </c>
      <c r="I113" s="87">
        <f t="shared" si="18"/>
        <v>3177.2405342816073</v>
      </c>
      <c r="J113" s="88">
        <f>LOOKUP(B113,'Property-Input'!$F$3:$AJ$3,'Property-Input'!$F$4:$AJ$4)</f>
        <v>9</v>
      </c>
      <c r="L113" s="83">
        <f t="shared" si="19"/>
        <v>48975</v>
      </c>
      <c r="M113" s="84">
        <f t="shared" si="25"/>
        <v>96</v>
      </c>
      <c r="N113" s="10">
        <f t="shared" si="20"/>
        <v>146710.57007669914</v>
      </c>
      <c r="O113" s="218">
        <f>IFERROR(-PMT($M$9/12,$M$10*12-$M81,$N113)-P113,0)</f>
        <v>271.27558798774407</v>
      </c>
      <c r="P113" s="86">
        <f t="shared" si="21"/>
        <v>550.1646377876217</v>
      </c>
      <c r="Q113" s="10">
        <f t="shared" si="22"/>
        <v>146439.2944887114</v>
      </c>
      <c r="R113" s="87">
        <f t="shared" si="23"/>
        <v>821.44022577536578</v>
      </c>
      <c r="S113" s="88">
        <f>LOOKUP(L113,'Property-Input'!$F$3:$AJ$3,'Property-Input'!$F$4:$AJ$4)</f>
        <v>9</v>
      </c>
    </row>
    <row r="114" spans="2:19" s="1" customFormat="1" x14ac:dyDescent="0.2">
      <c r="B114" s="83">
        <f t="shared" si="13"/>
        <v>48760</v>
      </c>
      <c r="C114" s="84">
        <f t="shared" si="24"/>
        <v>97</v>
      </c>
      <c r="D114" s="10">
        <f t="shared" si="14"/>
        <v>538897.42030059057</v>
      </c>
      <c r="E114" s="10">
        <f>IFERROR(-PMT($G114/12,$C$9*12-$C81,$D114)-F114,0)</f>
        <v>926.37289138571396</v>
      </c>
      <c r="F114" s="10">
        <f t="shared" si="15"/>
        <v>2245.4059179191277</v>
      </c>
      <c r="G114" s="13">
        <f t="shared" si="16"/>
        <v>0.05</v>
      </c>
      <c r="H114" s="10">
        <f t="shared" si="17"/>
        <v>537971.04740920488</v>
      </c>
      <c r="I114" s="87">
        <f t="shared" si="18"/>
        <v>3171.7788093048416</v>
      </c>
      <c r="J114" s="88">
        <f>LOOKUP(B114,'Property-Input'!$F$3:$AJ$3,'Property-Input'!$F$4:$AJ$4)</f>
        <v>9</v>
      </c>
      <c r="L114" s="83">
        <f t="shared" si="19"/>
        <v>49003</v>
      </c>
      <c r="M114" s="84">
        <f t="shared" si="25"/>
        <v>97</v>
      </c>
      <c r="N114" s="10">
        <f t="shared" si="20"/>
        <v>146439.2944887114</v>
      </c>
      <c r="O114" s="218">
        <f>IFERROR(-PMT($M$9/12,$M$10*12-$M81,$N114)-P114,0)</f>
        <v>270.77398510664545</v>
      </c>
      <c r="P114" s="86">
        <f t="shared" si="21"/>
        <v>549.14735433266776</v>
      </c>
      <c r="Q114" s="10">
        <f t="shared" si="22"/>
        <v>146168.52050360476</v>
      </c>
      <c r="R114" s="87">
        <f t="shared" si="23"/>
        <v>819.92133943931321</v>
      </c>
      <c r="S114" s="88">
        <f>LOOKUP(L114,'Property-Input'!$F$3:$AJ$3,'Property-Input'!$F$4:$AJ$4)</f>
        <v>9</v>
      </c>
    </row>
    <row r="115" spans="2:19" s="1" customFormat="1" x14ac:dyDescent="0.2">
      <c r="B115" s="83">
        <f t="shared" si="13"/>
        <v>48791</v>
      </c>
      <c r="C115" s="84">
        <f t="shared" si="24"/>
        <v>98</v>
      </c>
      <c r="D115" s="10">
        <f t="shared" si="14"/>
        <v>537971.04740920488</v>
      </c>
      <c r="E115" s="10">
        <f>IFERROR(-PMT($G115/12,$C$9*12-$C81,$D115)-F115,0)</f>
        <v>924.78044224499308</v>
      </c>
      <c r="F115" s="10">
        <f t="shared" si="15"/>
        <v>2241.546030871687</v>
      </c>
      <c r="G115" s="13">
        <f t="shared" si="16"/>
        <v>0.05</v>
      </c>
      <c r="H115" s="10">
        <f t="shared" si="17"/>
        <v>537046.26696695993</v>
      </c>
      <c r="I115" s="87">
        <f t="shared" si="18"/>
        <v>3166.3264731166801</v>
      </c>
      <c r="J115" s="88">
        <f>LOOKUP(B115,'Property-Input'!$F$3:$AJ$3,'Property-Input'!$F$4:$AJ$4)</f>
        <v>9</v>
      </c>
      <c r="L115" s="83">
        <f t="shared" si="19"/>
        <v>49034</v>
      </c>
      <c r="M115" s="84">
        <f t="shared" si="25"/>
        <v>98</v>
      </c>
      <c r="N115" s="10">
        <f t="shared" si="20"/>
        <v>146168.52050360476</v>
      </c>
      <c r="O115" s="218">
        <f>IFERROR(-PMT($M$9/12,$M$10*12-$M81,$N115)-P115,0)</f>
        <v>270.27330971575032</v>
      </c>
      <c r="P115" s="86">
        <f t="shared" si="21"/>
        <v>548.13195188851785</v>
      </c>
      <c r="Q115" s="10">
        <f t="shared" si="22"/>
        <v>145898.24719388899</v>
      </c>
      <c r="R115" s="87">
        <f t="shared" si="23"/>
        <v>818.40526160426816</v>
      </c>
      <c r="S115" s="88">
        <f>LOOKUP(L115,'Property-Input'!$F$3:$AJ$3,'Property-Input'!$F$4:$AJ$4)</f>
        <v>9</v>
      </c>
    </row>
    <row r="116" spans="2:19" s="1" customFormat="1" x14ac:dyDescent="0.2">
      <c r="B116" s="83">
        <f t="shared" si="13"/>
        <v>48822</v>
      </c>
      <c r="C116" s="84">
        <f t="shared" si="24"/>
        <v>99</v>
      </c>
      <c r="D116" s="10">
        <f t="shared" si="14"/>
        <v>537046.26696695993</v>
      </c>
      <c r="E116" s="10">
        <f>IFERROR(-PMT($G116/12,$C$9*12-$C81,$D116)-F116,0)</f>
        <v>923.19073054865294</v>
      </c>
      <c r="F116" s="10">
        <f t="shared" si="15"/>
        <v>2237.6927790289997</v>
      </c>
      <c r="G116" s="13">
        <f t="shared" si="16"/>
        <v>0.05</v>
      </c>
      <c r="H116" s="10">
        <f t="shared" si="17"/>
        <v>536123.07623641123</v>
      </c>
      <c r="I116" s="87">
        <f t="shared" si="18"/>
        <v>3160.8835095776526</v>
      </c>
      <c r="J116" s="88">
        <f>LOOKUP(B116,'Property-Input'!$F$3:$AJ$3,'Property-Input'!$F$4:$AJ$4)</f>
        <v>9</v>
      </c>
      <c r="L116" s="83">
        <f t="shared" si="19"/>
        <v>49064</v>
      </c>
      <c r="M116" s="84">
        <f t="shared" si="25"/>
        <v>99</v>
      </c>
      <c r="N116" s="10">
        <f t="shared" si="20"/>
        <v>145898.24719388899</v>
      </c>
      <c r="O116" s="218">
        <f>IFERROR(-PMT($M$9/12,$M$10*12-$M81,$N116)-P116,0)</f>
        <v>269.77356010008054</v>
      </c>
      <c r="P116" s="86">
        <f t="shared" si="21"/>
        <v>547.11842697708369</v>
      </c>
      <c r="Q116" s="10">
        <f t="shared" si="22"/>
        <v>145628.4736337889</v>
      </c>
      <c r="R116" s="87">
        <f t="shared" si="23"/>
        <v>816.89198707716423</v>
      </c>
      <c r="S116" s="88">
        <f>LOOKUP(L116,'Property-Input'!$F$3:$AJ$3,'Property-Input'!$F$4:$AJ$4)</f>
        <v>9</v>
      </c>
    </row>
    <row r="117" spans="2:19" s="1" customFormat="1" x14ac:dyDescent="0.2">
      <c r="B117" s="83">
        <f t="shared" si="13"/>
        <v>48852</v>
      </c>
      <c r="C117" s="84">
        <f t="shared" si="24"/>
        <v>100</v>
      </c>
      <c r="D117" s="10">
        <f t="shared" si="14"/>
        <v>536123.07623641123</v>
      </c>
      <c r="E117" s="10">
        <f>IFERROR(-PMT($G117/12,$C$9*12-$C81,$D117)-F117,0)</f>
        <v>921.60375159098385</v>
      </c>
      <c r="F117" s="10">
        <f t="shared" si="15"/>
        <v>2233.8461509850472</v>
      </c>
      <c r="G117" s="13">
        <f t="shared" si="16"/>
        <v>0.05</v>
      </c>
      <c r="H117" s="10">
        <f t="shared" si="17"/>
        <v>535201.47248482029</v>
      </c>
      <c r="I117" s="87">
        <f t="shared" si="18"/>
        <v>3155.449902576031</v>
      </c>
      <c r="J117" s="88">
        <f>LOOKUP(B117,'Property-Input'!$F$3:$AJ$3,'Property-Input'!$F$4:$AJ$4)</f>
        <v>9</v>
      </c>
      <c r="L117" s="83">
        <f t="shared" si="19"/>
        <v>49095</v>
      </c>
      <c r="M117" s="84">
        <f t="shared" si="25"/>
        <v>100</v>
      </c>
      <c r="N117" s="10">
        <f t="shared" si="20"/>
        <v>145628.4736337889</v>
      </c>
      <c r="O117" s="218">
        <f>IFERROR(-PMT($M$9/12,$M$10*12-$M81,$N117)-P117,0)</f>
        <v>269.27473454782853</v>
      </c>
      <c r="P117" s="86">
        <f t="shared" si="21"/>
        <v>546.10677612670838</v>
      </c>
      <c r="Q117" s="10">
        <f t="shared" si="22"/>
        <v>145359.19889924108</v>
      </c>
      <c r="R117" s="87">
        <f t="shared" si="23"/>
        <v>815.38151067453691</v>
      </c>
      <c r="S117" s="88">
        <f>LOOKUP(L117,'Property-Input'!$F$3:$AJ$3,'Property-Input'!$F$4:$AJ$4)</f>
        <v>10</v>
      </c>
    </row>
    <row r="118" spans="2:19" s="1" customFormat="1" x14ac:dyDescent="0.2">
      <c r="B118" s="83">
        <f t="shared" si="13"/>
        <v>48883</v>
      </c>
      <c r="C118" s="84">
        <f t="shared" si="24"/>
        <v>101</v>
      </c>
      <c r="D118" s="10">
        <f t="shared" si="14"/>
        <v>535201.47248482029</v>
      </c>
      <c r="E118" s="10">
        <f>IFERROR(-PMT($G118/12,$C$9*12-$C81,$D118)-F118,0)</f>
        <v>920.01950067436837</v>
      </c>
      <c r="F118" s="10">
        <f t="shared" si="15"/>
        <v>2230.0061353534179</v>
      </c>
      <c r="G118" s="13">
        <f t="shared" si="16"/>
        <v>0.05</v>
      </c>
      <c r="H118" s="10">
        <f t="shared" si="17"/>
        <v>534281.45298414596</v>
      </c>
      <c r="I118" s="87">
        <f t="shared" si="18"/>
        <v>3150.0256360277863</v>
      </c>
      <c r="J118" s="88">
        <f>LOOKUP(B118,'Property-Input'!$F$3:$AJ$3,'Property-Input'!$F$4:$AJ$4)</f>
        <v>9</v>
      </c>
      <c r="L118" s="83">
        <f t="shared" si="19"/>
        <v>49125</v>
      </c>
      <c r="M118" s="84">
        <f t="shared" si="25"/>
        <v>101</v>
      </c>
      <c r="N118" s="10">
        <f t="shared" si="20"/>
        <v>145359.19889924108</v>
      </c>
      <c r="O118" s="218">
        <f>IFERROR(-PMT($M$9/12,$M$10*12-$M81,$N118)-P118,0)</f>
        <v>268.77683135035272</v>
      </c>
      <c r="P118" s="86">
        <f t="shared" si="21"/>
        <v>545.09699587215403</v>
      </c>
      <c r="Q118" s="10">
        <f t="shared" si="22"/>
        <v>145090.42206789073</v>
      </c>
      <c r="R118" s="87">
        <f t="shared" si="23"/>
        <v>813.87382722250675</v>
      </c>
      <c r="S118" s="88">
        <f>LOOKUP(L118,'Property-Input'!$F$3:$AJ$3,'Property-Input'!$F$4:$AJ$4)</f>
        <v>10</v>
      </c>
    </row>
    <row r="119" spans="2:19" s="1" customFormat="1" x14ac:dyDescent="0.2">
      <c r="B119" s="83">
        <f t="shared" si="13"/>
        <v>48913</v>
      </c>
      <c r="C119" s="84">
        <f t="shared" si="24"/>
        <v>102</v>
      </c>
      <c r="D119" s="10">
        <f t="shared" si="14"/>
        <v>534281.45298414596</v>
      </c>
      <c r="E119" s="10">
        <f>IFERROR(-PMT($G119/12,$C$9*12-$C81,$D119)-F119,0)</f>
        <v>918.43797310926038</v>
      </c>
      <c r="F119" s="10">
        <f t="shared" si="15"/>
        <v>2226.1727207672752</v>
      </c>
      <c r="G119" s="13">
        <f t="shared" si="16"/>
        <v>0.05</v>
      </c>
      <c r="H119" s="10">
        <f t="shared" si="17"/>
        <v>533363.01501103665</v>
      </c>
      <c r="I119" s="87">
        <f t="shared" si="18"/>
        <v>3144.6106938765356</v>
      </c>
      <c r="J119" s="88">
        <f>LOOKUP(B119,'Property-Input'!$F$3:$AJ$3,'Property-Input'!$F$4:$AJ$4)</f>
        <v>9</v>
      </c>
      <c r="L119" s="83">
        <f t="shared" si="19"/>
        <v>49156</v>
      </c>
      <c r="M119" s="84">
        <f t="shared" si="25"/>
        <v>102</v>
      </c>
      <c r="N119" s="10">
        <f t="shared" si="20"/>
        <v>145090.42206789073</v>
      </c>
      <c r="O119" s="218">
        <f>IFERROR(-PMT($M$9/12,$M$10*12-$M81,$N119)-P119,0)</f>
        <v>268.27984880217002</v>
      </c>
      <c r="P119" s="86">
        <f t="shared" si="21"/>
        <v>544.08908275459021</v>
      </c>
      <c r="Q119" s="10">
        <f t="shared" si="22"/>
        <v>144822.14221908856</v>
      </c>
      <c r="R119" s="87">
        <f t="shared" si="23"/>
        <v>812.36893155676023</v>
      </c>
      <c r="S119" s="88">
        <f>LOOKUP(L119,'Property-Input'!$F$3:$AJ$3,'Property-Input'!$F$4:$AJ$4)</f>
        <v>10</v>
      </c>
    </row>
    <row r="120" spans="2:19" s="1" customFormat="1" x14ac:dyDescent="0.2">
      <c r="B120" s="83">
        <f t="shared" si="13"/>
        <v>48944</v>
      </c>
      <c r="C120" s="84">
        <f t="shared" si="24"/>
        <v>103</v>
      </c>
      <c r="D120" s="10">
        <f t="shared" si="14"/>
        <v>533363.01501103665</v>
      </c>
      <c r="E120" s="10">
        <f>IFERROR(-PMT($G120/12,$C$9*12-$C81,$D120)-F120,0)</f>
        <v>916.85916421417778</v>
      </c>
      <c r="F120" s="10">
        <f t="shared" si="15"/>
        <v>2222.3458958793194</v>
      </c>
      <c r="G120" s="13">
        <f t="shared" si="16"/>
        <v>0.05</v>
      </c>
      <c r="H120" s="10">
        <f t="shared" si="17"/>
        <v>532446.15584682242</v>
      </c>
      <c r="I120" s="87">
        <f t="shared" si="18"/>
        <v>3139.2050600934972</v>
      </c>
      <c r="J120" s="88">
        <f>LOOKUP(B120,'Property-Input'!$F$3:$AJ$3,'Property-Input'!$F$4:$AJ$4)</f>
        <v>9</v>
      </c>
      <c r="L120" s="83">
        <f t="shared" si="19"/>
        <v>49187</v>
      </c>
      <c r="M120" s="84">
        <f t="shared" si="25"/>
        <v>103</v>
      </c>
      <c r="N120" s="10">
        <f t="shared" si="20"/>
        <v>144822.14221908856</v>
      </c>
      <c r="O120" s="218">
        <f>IFERROR(-PMT($M$9/12,$M$10*12-$M81,$N120)-P120,0)</f>
        <v>267.78378520095146</v>
      </c>
      <c r="P120" s="86">
        <f t="shared" si="21"/>
        <v>543.08303332158209</v>
      </c>
      <c r="Q120" s="10">
        <f t="shared" si="22"/>
        <v>144554.35843388762</v>
      </c>
      <c r="R120" s="87">
        <f t="shared" si="23"/>
        <v>810.86681852253355</v>
      </c>
      <c r="S120" s="88">
        <f>LOOKUP(L120,'Property-Input'!$F$3:$AJ$3,'Property-Input'!$F$4:$AJ$4)</f>
        <v>10</v>
      </c>
    </row>
    <row r="121" spans="2:19" s="1" customFormat="1" x14ac:dyDescent="0.2">
      <c r="B121" s="83">
        <f t="shared" si="13"/>
        <v>48975</v>
      </c>
      <c r="C121" s="84">
        <f t="shared" si="24"/>
        <v>104</v>
      </c>
      <c r="D121" s="10">
        <f t="shared" si="14"/>
        <v>532446.15584682242</v>
      </c>
      <c r="E121" s="10">
        <f>IFERROR(-PMT($G121/12,$C$9*12-$C81,$D121)-F121,0)</f>
        <v>915.28306931568477</v>
      </c>
      <c r="F121" s="10">
        <f t="shared" si="15"/>
        <v>2218.5256493617603</v>
      </c>
      <c r="G121" s="13">
        <f t="shared" si="16"/>
        <v>0.05</v>
      </c>
      <c r="H121" s="10">
        <f t="shared" si="17"/>
        <v>531530.87277750671</v>
      </c>
      <c r="I121" s="87">
        <f t="shared" si="18"/>
        <v>3133.8087186774451</v>
      </c>
      <c r="J121" s="88">
        <f>LOOKUP(B121,'Property-Input'!$F$3:$AJ$3,'Property-Input'!$F$4:$AJ$4)</f>
        <v>9</v>
      </c>
      <c r="L121" s="83">
        <f t="shared" si="19"/>
        <v>49217</v>
      </c>
      <c r="M121" s="84">
        <f t="shared" si="25"/>
        <v>104</v>
      </c>
      <c r="N121" s="10">
        <f t="shared" si="20"/>
        <v>144554.35843388762</v>
      </c>
      <c r="O121" s="218">
        <f>IFERROR(-PMT($M$9/12,$M$10*12-$M81,$N121)-P121,0)</f>
        <v>267.2886388475157</v>
      </c>
      <c r="P121" s="86">
        <f t="shared" si="21"/>
        <v>542.07884412707858</v>
      </c>
      <c r="Q121" s="10">
        <f t="shared" si="22"/>
        <v>144287.06979504012</v>
      </c>
      <c r="R121" s="87">
        <f t="shared" si="23"/>
        <v>809.36748297459428</v>
      </c>
      <c r="S121" s="88">
        <f>LOOKUP(L121,'Property-Input'!$F$3:$AJ$3,'Property-Input'!$F$4:$AJ$4)</f>
        <v>10</v>
      </c>
    </row>
    <row r="122" spans="2:19" s="1" customFormat="1" x14ac:dyDescent="0.2">
      <c r="B122" s="83">
        <f t="shared" si="13"/>
        <v>49003</v>
      </c>
      <c r="C122" s="84">
        <f t="shared" si="24"/>
        <v>105</v>
      </c>
      <c r="D122" s="10">
        <f t="shared" si="14"/>
        <v>531530.87277750671</v>
      </c>
      <c r="E122" s="10">
        <f>IFERROR(-PMT($G122/12,$C$9*12-$C81,$D122)-F122,0)</f>
        <v>913.70968374838048</v>
      </c>
      <c r="F122" s="10">
        <f t="shared" si="15"/>
        <v>2214.7119699062782</v>
      </c>
      <c r="G122" s="13">
        <f t="shared" si="16"/>
        <v>0.05</v>
      </c>
      <c r="H122" s="10">
        <f t="shared" si="17"/>
        <v>530617.16309375828</v>
      </c>
      <c r="I122" s="87">
        <f t="shared" si="18"/>
        <v>3128.4216536546587</v>
      </c>
      <c r="J122" s="88">
        <f>LOOKUP(B122,'Property-Input'!$F$3:$AJ$3,'Property-Input'!$F$4:$AJ$4)</f>
        <v>9</v>
      </c>
      <c r="L122" s="83">
        <f t="shared" si="19"/>
        <v>49248</v>
      </c>
      <c r="M122" s="84">
        <f t="shared" si="25"/>
        <v>105</v>
      </c>
      <c r="N122" s="10">
        <f t="shared" si="20"/>
        <v>144287.06979504012</v>
      </c>
      <c r="O122" s="218">
        <f>IFERROR(-PMT($M$9/12,$M$10*12-$M81,$N122)-P122,0)</f>
        <v>266.79440804582293</v>
      </c>
      <c r="P122" s="86">
        <f t="shared" si="21"/>
        <v>541.0765117314005</v>
      </c>
      <c r="Q122" s="10">
        <f t="shared" si="22"/>
        <v>144020.2753869943</v>
      </c>
      <c r="R122" s="87">
        <f t="shared" si="23"/>
        <v>807.87091977722343</v>
      </c>
      <c r="S122" s="88">
        <f>LOOKUP(L122,'Property-Input'!$F$3:$AJ$3,'Property-Input'!$F$4:$AJ$4)</f>
        <v>10</v>
      </c>
    </row>
    <row r="123" spans="2:19" s="1" customFormat="1" x14ac:dyDescent="0.2">
      <c r="B123" s="83">
        <f t="shared" si="13"/>
        <v>49034</v>
      </c>
      <c r="C123" s="84">
        <f t="shared" si="24"/>
        <v>106</v>
      </c>
      <c r="D123" s="10">
        <f t="shared" si="14"/>
        <v>530617.16309375828</v>
      </c>
      <c r="E123" s="10">
        <f>IFERROR(-PMT($G123/12,$C$9*12-$C81,$D123)-F123,0)</f>
        <v>912.13900285488307</v>
      </c>
      <c r="F123" s="10">
        <f t="shared" si="15"/>
        <v>2210.904846223993</v>
      </c>
      <c r="G123" s="13">
        <f t="shared" si="16"/>
        <v>0.05</v>
      </c>
      <c r="H123" s="10">
        <f t="shared" si="17"/>
        <v>529705.02409090335</v>
      </c>
      <c r="I123" s="87">
        <f t="shared" si="18"/>
        <v>3123.0438490788761</v>
      </c>
      <c r="J123" s="88">
        <f>LOOKUP(B123,'Property-Input'!$F$3:$AJ$3,'Property-Input'!$F$4:$AJ$4)</f>
        <v>9</v>
      </c>
      <c r="L123" s="83">
        <f t="shared" si="19"/>
        <v>49278</v>
      </c>
      <c r="M123" s="84">
        <f t="shared" si="25"/>
        <v>106</v>
      </c>
      <c r="N123" s="10">
        <f t="shared" si="20"/>
        <v>144020.2753869943</v>
      </c>
      <c r="O123" s="218">
        <f>IFERROR(-PMT($M$9/12,$M$10*12-$M81,$N123)-P123,0)</f>
        <v>266.30109110296985</v>
      </c>
      <c r="P123" s="86">
        <f t="shared" si="21"/>
        <v>540.07603270122866</v>
      </c>
      <c r="Q123" s="10">
        <f t="shared" si="22"/>
        <v>143753.97429589133</v>
      </c>
      <c r="R123" s="87">
        <f t="shared" si="23"/>
        <v>806.3771238041985</v>
      </c>
      <c r="S123" s="88">
        <f>LOOKUP(L123,'Property-Input'!$F$3:$AJ$3,'Property-Input'!$F$4:$AJ$4)</f>
        <v>10</v>
      </c>
    </row>
    <row r="124" spans="2:19" s="1" customFormat="1" x14ac:dyDescent="0.2">
      <c r="B124" s="83">
        <f t="shared" si="13"/>
        <v>49064</v>
      </c>
      <c r="C124" s="84">
        <f t="shared" si="24"/>
        <v>107</v>
      </c>
      <c r="D124" s="10">
        <f t="shared" si="14"/>
        <v>529705.02409090335</v>
      </c>
      <c r="E124" s="10">
        <f>IFERROR(-PMT($G124/12,$C$9*12-$C81,$D124)-F124,0)</f>
        <v>910.57102198581742</v>
      </c>
      <c r="F124" s="10">
        <f t="shared" si="15"/>
        <v>2207.1042670454308</v>
      </c>
      <c r="G124" s="13">
        <f t="shared" si="16"/>
        <v>0.05</v>
      </c>
      <c r="H124" s="10">
        <f t="shared" si="17"/>
        <v>528794.4530689175</v>
      </c>
      <c r="I124" s="87">
        <f t="shared" si="18"/>
        <v>3117.6752890312482</v>
      </c>
      <c r="J124" s="88">
        <f>LOOKUP(B124,'Property-Input'!$F$3:$AJ$3,'Property-Input'!$F$4:$AJ$4)</f>
        <v>9</v>
      </c>
      <c r="L124" s="83">
        <f t="shared" si="19"/>
        <v>49309</v>
      </c>
      <c r="M124" s="84">
        <f t="shared" si="25"/>
        <v>107</v>
      </c>
      <c r="N124" s="10">
        <f t="shared" si="20"/>
        <v>143753.97429589133</v>
      </c>
      <c r="O124" s="218">
        <f>IFERROR(-PMT($M$9/12,$M$10*12-$M81,$N124)-P124,0)</f>
        <v>265.80868632918316</v>
      </c>
      <c r="P124" s="86">
        <f t="shared" si="21"/>
        <v>539.07740360959247</v>
      </c>
      <c r="Q124" s="10">
        <f t="shared" si="22"/>
        <v>143488.16560956213</v>
      </c>
      <c r="R124" s="87">
        <f t="shared" si="23"/>
        <v>804.88608993877563</v>
      </c>
      <c r="S124" s="88">
        <f>LOOKUP(L124,'Property-Input'!$F$3:$AJ$3,'Property-Input'!$F$4:$AJ$4)</f>
        <v>10</v>
      </c>
    </row>
    <row r="125" spans="2:19" s="1" customFormat="1" x14ac:dyDescent="0.2">
      <c r="B125" s="83">
        <f t="shared" si="13"/>
        <v>49095</v>
      </c>
      <c r="C125" s="84">
        <f t="shared" si="24"/>
        <v>108</v>
      </c>
      <c r="D125" s="10">
        <f t="shared" si="14"/>
        <v>528794.4530689175</v>
      </c>
      <c r="E125" s="10">
        <f>IFERROR(-PMT($G125/12,$C$9*12-$C81,$D125)-F125,0)</f>
        <v>909.00573649979924</v>
      </c>
      <c r="F125" s="10">
        <f t="shared" si="15"/>
        <v>2203.3102211204896</v>
      </c>
      <c r="G125" s="13">
        <f t="shared" si="16"/>
        <v>0.05</v>
      </c>
      <c r="H125" s="10">
        <f t="shared" si="17"/>
        <v>527885.44733241771</v>
      </c>
      <c r="I125" s="87">
        <f t="shared" si="18"/>
        <v>3112.3159576202888</v>
      </c>
      <c r="J125" s="88">
        <f>LOOKUP(B125,'Property-Input'!$F$3:$AJ$3,'Property-Input'!$F$4:$AJ$4)</f>
        <v>10</v>
      </c>
      <c r="L125" s="83">
        <f t="shared" si="19"/>
        <v>49340</v>
      </c>
      <c r="M125" s="84">
        <f t="shared" si="25"/>
        <v>108</v>
      </c>
      <c r="N125" s="10">
        <f t="shared" si="20"/>
        <v>143488.16560956213</v>
      </c>
      <c r="O125" s="218">
        <f>IFERROR(-PMT($M$9/12,$M$10*12-$M81,$N125)-P125,0)</f>
        <v>265.31719203781404</v>
      </c>
      <c r="P125" s="86">
        <f t="shared" si="21"/>
        <v>538.08062103585792</v>
      </c>
      <c r="Q125" s="10">
        <f t="shared" si="22"/>
        <v>143222.84841752431</v>
      </c>
      <c r="R125" s="87">
        <f t="shared" si="23"/>
        <v>803.39781307367195</v>
      </c>
      <c r="S125" s="88">
        <f>LOOKUP(L125,'Property-Input'!$F$3:$AJ$3,'Property-Input'!$F$4:$AJ$4)</f>
        <v>10</v>
      </c>
    </row>
    <row r="126" spans="2:19" s="1" customFormat="1" x14ac:dyDescent="0.2">
      <c r="B126" s="83">
        <f t="shared" si="13"/>
        <v>49125</v>
      </c>
      <c r="C126" s="84">
        <f t="shared" si="24"/>
        <v>109</v>
      </c>
      <c r="D126" s="10">
        <f t="shared" si="14"/>
        <v>527885.44733241771</v>
      </c>
      <c r="E126" s="10">
        <f>IFERROR(-PMT($G126/12,$C$9*12-$C81,$D126)-F126,0)</f>
        <v>907.44314176342459</v>
      </c>
      <c r="F126" s="10">
        <f t="shared" si="15"/>
        <v>2199.5226972184073</v>
      </c>
      <c r="G126" s="13">
        <f t="shared" si="16"/>
        <v>0.05</v>
      </c>
      <c r="H126" s="10">
        <f t="shared" si="17"/>
        <v>526978.00419065426</v>
      </c>
      <c r="I126" s="87">
        <f t="shared" si="18"/>
        <v>3106.9658389818319</v>
      </c>
      <c r="J126" s="88">
        <f>LOOKUP(B126,'Property-Input'!$F$3:$AJ$3,'Property-Input'!$F$4:$AJ$4)</f>
        <v>10</v>
      </c>
      <c r="L126" s="83">
        <f t="shared" si="19"/>
        <v>49368</v>
      </c>
      <c r="M126" s="84">
        <f t="shared" si="25"/>
        <v>109</v>
      </c>
      <c r="N126" s="10">
        <f t="shared" si="20"/>
        <v>143222.84841752431</v>
      </c>
      <c r="O126" s="218">
        <f>IFERROR(-PMT($M$9/12,$M$10*12-$M81,$N126)-P126,0)</f>
        <v>264.82660654533265</v>
      </c>
      <c r="P126" s="86">
        <f t="shared" si="21"/>
        <v>537.08568156571607</v>
      </c>
      <c r="Q126" s="10">
        <f t="shared" si="22"/>
        <v>142958.02181097897</v>
      </c>
      <c r="R126" s="87">
        <f t="shared" si="23"/>
        <v>801.91228811104872</v>
      </c>
      <c r="S126" s="88">
        <f>LOOKUP(L126,'Property-Input'!$F$3:$AJ$3,'Property-Input'!$F$4:$AJ$4)</f>
        <v>10</v>
      </c>
    </row>
    <row r="127" spans="2:19" s="1" customFormat="1" x14ac:dyDescent="0.2">
      <c r="B127" s="83">
        <f t="shared" si="13"/>
        <v>49156</v>
      </c>
      <c r="C127" s="84">
        <f t="shared" si="24"/>
        <v>110</v>
      </c>
      <c r="D127" s="10">
        <f t="shared" si="14"/>
        <v>526978.00419065426</v>
      </c>
      <c r="E127" s="10">
        <f>IFERROR(-PMT($G127/12,$C$9*12-$C81,$D127)-F127,0)</f>
        <v>905.88323315125399</v>
      </c>
      <c r="F127" s="10">
        <f t="shared" si="15"/>
        <v>2195.7416841277263</v>
      </c>
      <c r="G127" s="13">
        <f t="shared" si="16"/>
        <v>0.05</v>
      </c>
      <c r="H127" s="10">
        <f t="shared" si="17"/>
        <v>526072.12095750298</v>
      </c>
      <c r="I127" s="87">
        <f t="shared" si="18"/>
        <v>3101.6249172789803</v>
      </c>
      <c r="J127" s="88">
        <f>LOOKUP(B127,'Property-Input'!$F$3:$AJ$3,'Property-Input'!$F$4:$AJ$4)</f>
        <v>10</v>
      </c>
      <c r="L127" s="83">
        <f t="shared" si="19"/>
        <v>49399</v>
      </c>
      <c r="M127" s="84">
        <f t="shared" si="25"/>
        <v>110</v>
      </c>
      <c r="N127" s="10">
        <f t="shared" si="20"/>
        <v>142958.02181097897</v>
      </c>
      <c r="O127" s="218">
        <f>IFERROR(-PMT($M$9/12,$M$10*12-$M81,$N127)-P127,0)</f>
        <v>264.33692817132157</v>
      </c>
      <c r="P127" s="86">
        <f t="shared" si="21"/>
        <v>536.09258179117114</v>
      </c>
      <c r="Q127" s="10">
        <f t="shared" si="22"/>
        <v>142693.68488280766</v>
      </c>
      <c r="R127" s="87">
        <f t="shared" si="23"/>
        <v>800.42950996249272</v>
      </c>
      <c r="S127" s="88">
        <f>LOOKUP(L127,'Property-Input'!$F$3:$AJ$3,'Property-Input'!$F$4:$AJ$4)</f>
        <v>10</v>
      </c>
    </row>
    <row r="128" spans="2:19" s="1" customFormat="1" x14ac:dyDescent="0.2">
      <c r="B128" s="83">
        <f t="shared" si="13"/>
        <v>49187</v>
      </c>
      <c r="C128" s="84">
        <f t="shared" si="24"/>
        <v>111</v>
      </c>
      <c r="D128" s="10">
        <f t="shared" si="14"/>
        <v>526072.12095750298</v>
      </c>
      <c r="E128" s="10">
        <f>IFERROR(-PMT($G128/12,$C$9*12-$C81,$D128)-F128,0)</f>
        <v>904.32600604579829</v>
      </c>
      <c r="F128" s="10">
        <f t="shared" si="15"/>
        <v>2191.9671706562626</v>
      </c>
      <c r="G128" s="13">
        <f t="shared" si="16"/>
        <v>0.05</v>
      </c>
      <c r="H128" s="10">
        <f t="shared" si="17"/>
        <v>525167.79495145718</v>
      </c>
      <c r="I128" s="87">
        <f t="shared" si="18"/>
        <v>3096.2931767020609</v>
      </c>
      <c r="J128" s="88">
        <f>LOOKUP(B128,'Property-Input'!$F$3:$AJ$3,'Property-Input'!$F$4:$AJ$4)</f>
        <v>10</v>
      </c>
      <c r="L128" s="83">
        <f t="shared" si="19"/>
        <v>49429</v>
      </c>
      <c r="M128" s="84">
        <f t="shared" si="25"/>
        <v>111</v>
      </c>
      <c r="N128" s="10">
        <f t="shared" si="20"/>
        <v>142693.68488280766</v>
      </c>
      <c r="O128" s="218">
        <f>IFERROR(-PMT($M$9/12,$M$10*12-$M81,$N128)-P128,0)</f>
        <v>263.84815523847124</v>
      </c>
      <c r="P128" s="86">
        <f t="shared" si="21"/>
        <v>535.10131831052865</v>
      </c>
      <c r="Q128" s="10">
        <f t="shared" si="22"/>
        <v>142429.8367275692</v>
      </c>
      <c r="R128" s="87">
        <f t="shared" si="23"/>
        <v>798.94947354899989</v>
      </c>
      <c r="S128" s="88">
        <f>LOOKUP(L128,'Property-Input'!$F$3:$AJ$3,'Property-Input'!$F$4:$AJ$4)</f>
        <v>10</v>
      </c>
    </row>
    <row r="129" spans="2:19" s="1" customFormat="1" x14ac:dyDescent="0.2">
      <c r="B129" s="83">
        <f t="shared" si="13"/>
        <v>49217</v>
      </c>
      <c r="C129" s="84">
        <f t="shared" si="24"/>
        <v>112</v>
      </c>
      <c r="D129" s="10">
        <f t="shared" si="14"/>
        <v>525167.79495145718</v>
      </c>
      <c r="E129" s="10">
        <f>IFERROR(-PMT($G129/12,$C$9*12-$C81,$D129)-F129,0)</f>
        <v>902.77145583750735</v>
      </c>
      <c r="F129" s="10">
        <f t="shared" si="15"/>
        <v>2188.1991456310716</v>
      </c>
      <c r="G129" s="13">
        <f t="shared" si="16"/>
        <v>0.05</v>
      </c>
      <c r="H129" s="10">
        <f t="shared" si="17"/>
        <v>524265.02349561965</v>
      </c>
      <c r="I129" s="87">
        <f t="shared" si="18"/>
        <v>3090.9706014685789</v>
      </c>
      <c r="J129" s="88">
        <f>LOOKUP(B129,'Property-Input'!$F$3:$AJ$3,'Property-Input'!$F$4:$AJ$4)</f>
        <v>10</v>
      </c>
      <c r="L129" s="83">
        <f t="shared" si="19"/>
        <v>49460</v>
      </c>
      <c r="M129" s="84">
        <f t="shared" si="25"/>
        <v>112</v>
      </c>
      <c r="N129" s="10">
        <f t="shared" si="20"/>
        <v>142429.8367275692</v>
      </c>
      <c r="O129" s="218">
        <f>IFERROR(-PMT($M$9/12,$M$10*12-$M81,$N129)-P129,0)</f>
        <v>263.36028607257288</v>
      </c>
      <c r="P129" s="86">
        <f t="shared" si="21"/>
        <v>534.11188772838443</v>
      </c>
      <c r="Q129" s="10">
        <f t="shared" si="22"/>
        <v>142166.47644149663</v>
      </c>
      <c r="R129" s="87">
        <f t="shared" si="23"/>
        <v>797.47217380095731</v>
      </c>
      <c r="S129" s="88">
        <f>LOOKUP(L129,'Property-Input'!$F$3:$AJ$3,'Property-Input'!$F$4:$AJ$4)</f>
        <v>11</v>
      </c>
    </row>
    <row r="130" spans="2:19" s="1" customFormat="1" x14ac:dyDescent="0.2">
      <c r="B130" s="83">
        <f t="shared" si="13"/>
        <v>49248</v>
      </c>
      <c r="C130" s="84">
        <f t="shared" si="24"/>
        <v>113</v>
      </c>
      <c r="D130" s="10">
        <f t="shared" si="14"/>
        <v>524265.02349561965</v>
      </c>
      <c r="E130" s="10">
        <f>IFERROR(-PMT($G130/12,$C$9*12-$C81,$D130)-F130,0)</f>
        <v>901.21957792475268</v>
      </c>
      <c r="F130" s="10">
        <f t="shared" si="15"/>
        <v>2184.4375978984153</v>
      </c>
      <c r="G130" s="13">
        <f t="shared" si="16"/>
        <v>0.05</v>
      </c>
      <c r="H130" s="10">
        <f t="shared" si="17"/>
        <v>523363.8039176949</v>
      </c>
      <c r="I130" s="87">
        <f t="shared" si="18"/>
        <v>3085.657175823168</v>
      </c>
      <c r="J130" s="88">
        <f>LOOKUP(B130,'Property-Input'!$F$3:$AJ$3,'Property-Input'!$F$4:$AJ$4)</f>
        <v>10</v>
      </c>
      <c r="L130" s="83">
        <f t="shared" si="19"/>
        <v>49490</v>
      </c>
      <c r="M130" s="84">
        <f t="shared" si="25"/>
        <v>113</v>
      </c>
      <c r="N130" s="10">
        <f t="shared" si="20"/>
        <v>142166.47644149663</v>
      </c>
      <c r="O130" s="218">
        <f>IFERROR(-PMT($M$9/12,$M$10*12-$M81,$N130)-P130,0)</f>
        <v>262.87331900251377</v>
      </c>
      <c r="P130" s="86">
        <f t="shared" si="21"/>
        <v>533.12428665561231</v>
      </c>
      <c r="Q130" s="10">
        <f t="shared" si="22"/>
        <v>141903.60312249413</v>
      </c>
      <c r="R130" s="87">
        <f t="shared" si="23"/>
        <v>795.99760565812608</v>
      </c>
      <c r="S130" s="88">
        <f>LOOKUP(L130,'Property-Input'!$F$3:$AJ$3,'Property-Input'!$F$4:$AJ$4)</f>
        <v>11</v>
      </c>
    </row>
    <row r="131" spans="2:19" s="1" customFormat="1" x14ac:dyDescent="0.2">
      <c r="B131" s="83">
        <f t="shared" si="13"/>
        <v>49278</v>
      </c>
      <c r="C131" s="84">
        <f t="shared" si="24"/>
        <v>114</v>
      </c>
      <c r="D131" s="10">
        <f t="shared" si="14"/>
        <v>523363.8039176949</v>
      </c>
      <c r="E131" s="10">
        <f>IFERROR(-PMT($G131/12,$C$9*12-$C81,$D131)-F131,0)</f>
        <v>899.67036771381891</v>
      </c>
      <c r="F131" s="10">
        <f t="shared" si="15"/>
        <v>2180.6825163237286</v>
      </c>
      <c r="G131" s="13">
        <f t="shared" si="16"/>
        <v>0.05</v>
      </c>
      <c r="H131" s="10">
        <f t="shared" si="17"/>
        <v>522464.13354998105</v>
      </c>
      <c r="I131" s="87">
        <f t="shared" si="18"/>
        <v>3080.3528840375475</v>
      </c>
      <c r="J131" s="88">
        <f>LOOKUP(B131,'Property-Input'!$F$3:$AJ$3,'Property-Input'!$F$4:$AJ$4)</f>
        <v>10</v>
      </c>
      <c r="L131" s="83">
        <f t="shared" si="19"/>
        <v>49521</v>
      </c>
      <c r="M131" s="84">
        <f t="shared" si="25"/>
        <v>114</v>
      </c>
      <c r="N131" s="10">
        <f t="shared" si="20"/>
        <v>141903.60312249413</v>
      </c>
      <c r="O131" s="218">
        <f>IFERROR(-PMT($M$9/12,$M$10*12-$M81,$N131)-P131,0)</f>
        <v>262.38725236027108</v>
      </c>
      <c r="P131" s="86">
        <f t="shared" si="21"/>
        <v>532.13851170935288</v>
      </c>
      <c r="Q131" s="10">
        <f t="shared" si="22"/>
        <v>141641.21587013386</v>
      </c>
      <c r="R131" s="87">
        <f t="shared" si="23"/>
        <v>794.52576406962396</v>
      </c>
      <c r="S131" s="88">
        <f>LOOKUP(L131,'Property-Input'!$F$3:$AJ$3,'Property-Input'!$F$4:$AJ$4)</f>
        <v>11</v>
      </c>
    </row>
    <row r="132" spans="2:19" s="1" customFormat="1" x14ac:dyDescent="0.2">
      <c r="B132" s="83">
        <f t="shared" si="13"/>
        <v>49309</v>
      </c>
      <c r="C132" s="84">
        <f t="shared" si="24"/>
        <v>115</v>
      </c>
      <c r="D132" s="10">
        <f t="shared" si="14"/>
        <v>522464.13354998105</v>
      </c>
      <c r="E132" s="10">
        <f>IFERROR(-PMT($G132/12,$C$9*12-$C81,$D132)-F132,0)</f>
        <v>898.12382061888547</v>
      </c>
      <c r="F132" s="10">
        <f t="shared" si="15"/>
        <v>2176.9338897915877</v>
      </c>
      <c r="G132" s="13">
        <f t="shared" si="16"/>
        <v>0.05</v>
      </c>
      <c r="H132" s="10">
        <f t="shared" si="17"/>
        <v>521566.00972936215</v>
      </c>
      <c r="I132" s="87">
        <f t="shared" si="18"/>
        <v>3075.0577104104732</v>
      </c>
      <c r="J132" s="88">
        <f>LOOKUP(B132,'Property-Input'!$F$3:$AJ$3,'Property-Input'!$F$4:$AJ$4)</f>
        <v>10</v>
      </c>
      <c r="L132" s="83">
        <f t="shared" si="19"/>
        <v>49552</v>
      </c>
      <c r="M132" s="84">
        <f t="shared" si="25"/>
        <v>115</v>
      </c>
      <c r="N132" s="10">
        <f t="shared" si="20"/>
        <v>141641.21587013386</v>
      </c>
      <c r="O132" s="218">
        <f>IFERROR(-PMT($M$9/12,$M$10*12-$M81,$N132)-P132,0)</f>
        <v>261.90208448090607</v>
      </c>
      <c r="P132" s="86">
        <f t="shared" si="21"/>
        <v>531.15455951300203</v>
      </c>
      <c r="Q132" s="10">
        <f t="shared" si="22"/>
        <v>141379.31378565295</v>
      </c>
      <c r="R132" s="87">
        <f t="shared" si="23"/>
        <v>793.0566439939081</v>
      </c>
      <c r="S132" s="88">
        <f>LOOKUP(L132,'Property-Input'!$F$3:$AJ$3,'Property-Input'!$F$4:$AJ$4)</f>
        <v>11</v>
      </c>
    </row>
    <row r="133" spans="2:19" s="1" customFormat="1" x14ac:dyDescent="0.2">
      <c r="B133" s="83">
        <f t="shared" si="13"/>
        <v>49340</v>
      </c>
      <c r="C133" s="84">
        <f t="shared" si="24"/>
        <v>116</v>
      </c>
      <c r="D133" s="10">
        <f t="shared" si="14"/>
        <v>521566.00972936215</v>
      </c>
      <c r="E133" s="10">
        <f>IFERROR(-PMT($G133/12,$C$9*12-$C81,$D133)-F133,0)</f>
        <v>896.57993206201445</v>
      </c>
      <c r="F133" s="10">
        <f t="shared" si="15"/>
        <v>2173.1917072056758</v>
      </c>
      <c r="G133" s="13">
        <f t="shared" si="16"/>
        <v>0.05</v>
      </c>
      <c r="H133" s="10">
        <f t="shared" si="17"/>
        <v>520669.42979730014</v>
      </c>
      <c r="I133" s="87">
        <f t="shared" si="18"/>
        <v>3069.7716392676903</v>
      </c>
      <c r="J133" s="88">
        <f>LOOKUP(B133,'Property-Input'!$F$3:$AJ$3,'Property-Input'!$F$4:$AJ$4)</f>
        <v>10</v>
      </c>
      <c r="L133" s="83">
        <f t="shared" si="19"/>
        <v>49582</v>
      </c>
      <c r="M133" s="84">
        <f t="shared" si="25"/>
        <v>116</v>
      </c>
      <c r="N133" s="10">
        <f t="shared" si="20"/>
        <v>141379.31378565295</v>
      </c>
      <c r="O133" s="218">
        <f>IFERROR(-PMT($M$9/12,$M$10*12-$M81,$N133)-P133,0)</f>
        <v>261.4178137025591</v>
      </c>
      <c r="P133" s="86">
        <f t="shared" si="21"/>
        <v>530.17242669619861</v>
      </c>
      <c r="Q133" s="10">
        <f t="shared" si="22"/>
        <v>141117.89597195041</v>
      </c>
      <c r="R133" s="87">
        <f t="shared" si="23"/>
        <v>791.59024039875771</v>
      </c>
      <c r="S133" s="88">
        <f>LOOKUP(L133,'Property-Input'!$F$3:$AJ$3,'Property-Input'!$F$4:$AJ$4)</f>
        <v>11</v>
      </c>
    </row>
    <row r="134" spans="2:19" s="1" customFormat="1" x14ac:dyDescent="0.2">
      <c r="B134" s="83">
        <f t="shared" si="13"/>
        <v>49368</v>
      </c>
      <c r="C134" s="84">
        <f t="shared" si="24"/>
        <v>117</v>
      </c>
      <c r="D134" s="10">
        <f t="shared" si="14"/>
        <v>520669.42979730014</v>
      </c>
      <c r="E134" s="10">
        <f>IFERROR(-PMT($G134/12,$C$9*12-$C81,$D134)-F134,0)</f>
        <v>895.03869747314002</v>
      </c>
      <c r="F134" s="10">
        <f t="shared" si="15"/>
        <v>2169.4559574887508</v>
      </c>
      <c r="G134" s="13">
        <f t="shared" si="16"/>
        <v>0.05</v>
      </c>
      <c r="H134" s="10">
        <f t="shared" si="17"/>
        <v>519774.39109982701</v>
      </c>
      <c r="I134" s="87">
        <f t="shared" si="18"/>
        <v>3064.4946549618908</v>
      </c>
      <c r="J134" s="88">
        <f>LOOKUP(B134,'Property-Input'!$F$3:$AJ$3,'Property-Input'!$F$4:$AJ$4)</f>
        <v>10</v>
      </c>
      <c r="L134" s="83">
        <f t="shared" si="19"/>
        <v>49613</v>
      </c>
      <c r="M134" s="84">
        <f t="shared" si="25"/>
        <v>117</v>
      </c>
      <c r="N134" s="10">
        <f t="shared" si="20"/>
        <v>141117.89597195041</v>
      </c>
      <c r="O134" s="218">
        <f>IFERROR(-PMT($M$9/12,$M$10*12-$M81,$N134)-P134,0)</f>
        <v>260.93443836644281</v>
      </c>
      <c r="P134" s="86">
        <f t="shared" si="21"/>
        <v>529.19210989481405</v>
      </c>
      <c r="Q134" s="10">
        <f t="shared" si="22"/>
        <v>140856.96153358396</v>
      </c>
      <c r="R134" s="87">
        <f t="shared" si="23"/>
        <v>790.12654826125686</v>
      </c>
      <c r="S134" s="88">
        <f>LOOKUP(L134,'Property-Input'!$F$3:$AJ$3,'Property-Input'!$F$4:$AJ$4)</f>
        <v>11</v>
      </c>
    </row>
    <row r="135" spans="2:19" s="1" customFormat="1" x14ac:dyDescent="0.2">
      <c r="B135" s="83">
        <f t="shared" si="13"/>
        <v>49399</v>
      </c>
      <c r="C135" s="84">
        <f t="shared" si="24"/>
        <v>118</v>
      </c>
      <c r="D135" s="10">
        <f t="shared" si="14"/>
        <v>519774.39109982701</v>
      </c>
      <c r="E135" s="10">
        <f>IFERROR(-PMT($G135/12,$C$9*12-$C81,$D135)-F135,0)</f>
        <v>893.5001122900494</v>
      </c>
      <c r="F135" s="10">
        <f t="shared" si="15"/>
        <v>2165.7266295826125</v>
      </c>
      <c r="G135" s="13">
        <f t="shared" si="16"/>
        <v>0.05</v>
      </c>
      <c r="H135" s="10">
        <f t="shared" si="17"/>
        <v>518880.89098753699</v>
      </c>
      <c r="I135" s="87">
        <f t="shared" si="18"/>
        <v>3059.2267418726619</v>
      </c>
      <c r="J135" s="88">
        <f>LOOKUP(B135,'Property-Input'!$F$3:$AJ$3,'Property-Input'!$F$4:$AJ$4)</f>
        <v>10</v>
      </c>
      <c r="L135" s="83">
        <f t="shared" si="19"/>
        <v>49643</v>
      </c>
      <c r="M135" s="84">
        <f t="shared" si="25"/>
        <v>118</v>
      </c>
      <c r="N135" s="10">
        <f t="shared" si="20"/>
        <v>140856.96153358396</v>
      </c>
      <c r="O135" s="218">
        <f>IFERROR(-PMT($M$9/12,$M$10*12-$M81,$N135)-P135,0)</f>
        <v>260.45195681683742</v>
      </c>
      <c r="P135" s="86">
        <f t="shared" si="21"/>
        <v>528.21360575093979</v>
      </c>
      <c r="Q135" s="10">
        <f t="shared" si="22"/>
        <v>140596.50957676713</v>
      </c>
      <c r="R135" s="87">
        <f t="shared" si="23"/>
        <v>788.66556256777722</v>
      </c>
      <c r="S135" s="88">
        <f>LOOKUP(L135,'Property-Input'!$F$3:$AJ$3,'Property-Input'!$F$4:$AJ$4)</f>
        <v>11</v>
      </c>
    </row>
    <row r="136" spans="2:19" s="1" customFormat="1" x14ac:dyDescent="0.2">
      <c r="B136" s="83">
        <f t="shared" si="13"/>
        <v>49429</v>
      </c>
      <c r="C136" s="84">
        <f t="shared" si="24"/>
        <v>119</v>
      </c>
      <c r="D136" s="10">
        <f t="shared" si="14"/>
        <v>518880.89098753699</v>
      </c>
      <c r="E136" s="10">
        <f>IFERROR(-PMT($G136/12,$C$9*12-$C81,$D136)-F136,0)</f>
        <v>891.96417195837375</v>
      </c>
      <c r="F136" s="10">
        <f t="shared" si="15"/>
        <v>2162.0037124480709</v>
      </c>
      <c r="G136" s="13">
        <f t="shared" si="16"/>
        <v>0.05</v>
      </c>
      <c r="H136" s="10">
        <f t="shared" si="17"/>
        <v>517988.9268155786</v>
      </c>
      <c r="I136" s="87">
        <f t="shared" si="18"/>
        <v>3053.9678844064447</v>
      </c>
      <c r="J136" s="88">
        <f>LOOKUP(B136,'Property-Input'!$F$3:$AJ$3,'Property-Input'!$F$4:$AJ$4)</f>
        <v>10</v>
      </c>
      <c r="L136" s="83">
        <f t="shared" si="19"/>
        <v>49674</v>
      </c>
      <c r="M136" s="84">
        <f t="shared" si="25"/>
        <v>119</v>
      </c>
      <c r="N136" s="10">
        <f t="shared" si="20"/>
        <v>140596.50957676713</v>
      </c>
      <c r="O136" s="218">
        <f>IFERROR(-PMT($M$9/12,$M$10*12-$M81,$N136)-P136,0)</f>
        <v>259.97036740108422</v>
      </c>
      <c r="P136" s="86">
        <f t="shared" si="21"/>
        <v>527.23691091287674</v>
      </c>
      <c r="Q136" s="10">
        <f t="shared" si="22"/>
        <v>140336.53920936605</v>
      </c>
      <c r="R136" s="87">
        <f t="shared" si="23"/>
        <v>787.20727831396096</v>
      </c>
      <c r="S136" s="88">
        <f>LOOKUP(L136,'Property-Input'!$F$3:$AJ$3,'Property-Input'!$F$4:$AJ$4)</f>
        <v>11</v>
      </c>
    </row>
    <row r="137" spans="2:19" x14ac:dyDescent="0.2">
      <c r="B137" s="83">
        <f t="shared" si="13"/>
        <v>49460</v>
      </c>
      <c r="C137" s="84">
        <f t="shared" si="24"/>
        <v>120</v>
      </c>
      <c r="D137" s="10">
        <f t="shared" si="14"/>
        <v>517988.9268155786</v>
      </c>
      <c r="E137" s="10">
        <f>IFERROR(-PMT($G137/12,$C$9*12-$C81,$D137)-F137,0)</f>
        <v>1029.0536683836062</v>
      </c>
      <c r="F137" s="10">
        <f t="shared" si="15"/>
        <v>1726.6297560519288</v>
      </c>
      <c r="G137" s="13">
        <f t="shared" si="16"/>
        <v>0.04</v>
      </c>
      <c r="H137" s="10">
        <f t="shared" si="17"/>
        <v>516959.87314719497</v>
      </c>
      <c r="I137" s="87">
        <f t="shared" si="18"/>
        <v>2755.683424435535</v>
      </c>
      <c r="J137" s="88">
        <f>LOOKUP(B137,'Property-Input'!$F$3:$AJ$3,'Property-Input'!$F$4:$AJ$4)</f>
        <v>11</v>
      </c>
      <c r="L137" s="83">
        <f t="shared" si="19"/>
        <v>49705</v>
      </c>
      <c r="M137" s="84">
        <f t="shared" si="25"/>
        <v>120</v>
      </c>
      <c r="N137" s="10">
        <f t="shared" si="20"/>
        <v>140336.53920936605</v>
      </c>
      <c r="O137" s="218">
        <f>IFERROR(-PMT($M$9/12,$M$10*12-$M81,$N137)-P137,0)</f>
        <v>259.48966846958092</v>
      </c>
      <c r="P137" s="86">
        <f t="shared" si="21"/>
        <v>526.26202203512264</v>
      </c>
      <c r="Q137" s="10">
        <f t="shared" si="22"/>
        <v>140077.04954089646</v>
      </c>
      <c r="R137" s="87">
        <f t="shared" si="23"/>
        <v>785.75169050470356</v>
      </c>
      <c r="S137" s="88">
        <f>LOOKUP(L137,'Property-Input'!$F$3:$AJ$3,'Property-Input'!$F$4:$AJ$4)</f>
        <v>11</v>
      </c>
    </row>
    <row r="138" spans="2:19" x14ac:dyDescent="0.2">
      <c r="B138" s="83">
        <f t="shared" si="13"/>
        <v>49490</v>
      </c>
      <c r="C138" s="84">
        <f t="shared" si="24"/>
        <v>121</v>
      </c>
      <c r="D138" s="10">
        <f t="shared" si="14"/>
        <v>516959.87314719497</v>
      </c>
      <c r="E138" s="10">
        <f>IFERROR(-PMT($G138/12,$C$9*12-$C81,$D138)-F138,0)</f>
        <v>1027.0093168587123</v>
      </c>
      <c r="F138" s="10">
        <f t="shared" si="15"/>
        <v>1723.1995771573165</v>
      </c>
      <c r="G138" s="13">
        <f t="shared" si="16"/>
        <v>0.04</v>
      </c>
      <c r="H138" s="10">
        <f t="shared" si="17"/>
        <v>515932.86383033625</v>
      </c>
      <c r="I138" s="87">
        <f t="shared" si="18"/>
        <v>2750.2088940160288</v>
      </c>
      <c r="J138" s="88">
        <f>LOOKUP(B138,'Property-Input'!$F$3:$AJ$3,'Property-Input'!$F$4:$AJ$4)</f>
        <v>11</v>
      </c>
      <c r="L138" s="83">
        <f t="shared" si="19"/>
        <v>49734</v>
      </c>
      <c r="M138" s="84">
        <f t="shared" si="25"/>
        <v>121</v>
      </c>
      <c r="N138" s="10">
        <f t="shared" si="20"/>
        <v>140077.04954089646</v>
      </c>
      <c r="O138" s="218">
        <f>IFERROR(-PMT($M$9/12,$M$10*12-$M81,$N138)-P138,0)</f>
        <v>259.00985837577491</v>
      </c>
      <c r="P138" s="86">
        <f t="shared" si="21"/>
        <v>525.28893577836175</v>
      </c>
      <c r="Q138" s="10">
        <f t="shared" si="22"/>
        <v>139818.0396825207</v>
      </c>
      <c r="R138" s="87">
        <f t="shared" si="23"/>
        <v>784.29879415413666</v>
      </c>
      <c r="S138" s="88">
        <f>LOOKUP(L138,'Property-Input'!$F$3:$AJ$3,'Property-Input'!$F$4:$AJ$4)</f>
        <v>11</v>
      </c>
    </row>
    <row r="139" spans="2:19" x14ac:dyDescent="0.2">
      <c r="B139" s="83">
        <f t="shared" si="13"/>
        <v>49521</v>
      </c>
      <c r="C139" s="84">
        <f t="shared" si="24"/>
        <v>122</v>
      </c>
      <c r="D139" s="10">
        <f t="shared" si="14"/>
        <v>515932.86383033625</v>
      </c>
      <c r="E139" s="10">
        <f>IFERROR(-PMT($G139/12,$C$9*12-$C81,$D139)-F139,0)</f>
        <v>1024.9690267091239</v>
      </c>
      <c r="F139" s="10">
        <f t="shared" si="15"/>
        <v>1719.7762127677877</v>
      </c>
      <c r="G139" s="13">
        <f t="shared" si="16"/>
        <v>0.04</v>
      </c>
      <c r="H139" s="10">
        <f t="shared" si="17"/>
        <v>514907.8948036271</v>
      </c>
      <c r="I139" s="87">
        <f t="shared" si="18"/>
        <v>2744.7452394769116</v>
      </c>
      <c r="J139" s="88">
        <f>LOOKUP(B139,'Property-Input'!$F$3:$AJ$3,'Property-Input'!$F$4:$AJ$4)</f>
        <v>11</v>
      </c>
      <c r="L139" s="83">
        <f t="shared" si="19"/>
        <v>49765</v>
      </c>
      <c r="M139" s="84">
        <f t="shared" si="25"/>
        <v>122</v>
      </c>
      <c r="N139" s="10">
        <f t="shared" si="20"/>
        <v>139818.0396825207</v>
      </c>
      <c r="O139" s="218">
        <f>IFERROR(-PMT($M$9/12,$M$10*12-$M81,$N139)-P139,0)</f>
        <v>258.53093547615845</v>
      </c>
      <c r="P139" s="86">
        <f t="shared" si="21"/>
        <v>524.31764880945263</v>
      </c>
      <c r="Q139" s="10">
        <f t="shared" si="22"/>
        <v>139559.50874704454</v>
      </c>
      <c r="R139" s="87">
        <f t="shared" si="23"/>
        <v>782.84858428561108</v>
      </c>
      <c r="S139" s="88">
        <f>LOOKUP(L139,'Property-Input'!$F$3:$AJ$3,'Property-Input'!$F$4:$AJ$4)</f>
        <v>11</v>
      </c>
    </row>
    <row r="140" spans="2:19" x14ac:dyDescent="0.2">
      <c r="B140" s="83">
        <f t="shared" si="13"/>
        <v>49552</v>
      </c>
      <c r="C140" s="84">
        <f t="shared" si="24"/>
        <v>123</v>
      </c>
      <c r="D140" s="10">
        <f t="shared" si="14"/>
        <v>514907.8948036271</v>
      </c>
      <c r="E140" s="10">
        <f>IFERROR(-PMT($G140/12,$C$9*12-$C81,$D140)-F140,0)</f>
        <v>1022.9327898663817</v>
      </c>
      <c r="F140" s="10">
        <f t="shared" si="15"/>
        <v>1716.3596493454236</v>
      </c>
      <c r="G140" s="13">
        <f t="shared" si="16"/>
        <v>0.04</v>
      </c>
      <c r="H140" s="10">
        <f t="shared" si="17"/>
        <v>513884.9620137607</v>
      </c>
      <c r="I140" s="87">
        <f t="shared" si="18"/>
        <v>2739.2924392118052</v>
      </c>
      <c r="J140" s="88">
        <f>LOOKUP(B140,'Property-Input'!$F$3:$AJ$3,'Property-Input'!$F$4:$AJ$4)</f>
        <v>11</v>
      </c>
      <c r="L140" s="83">
        <f t="shared" si="19"/>
        <v>49795</v>
      </c>
      <c r="M140" s="84">
        <f t="shared" si="25"/>
        <v>123</v>
      </c>
      <c r="N140" s="10">
        <f t="shared" si="20"/>
        <v>139559.50874704454</v>
      </c>
      <c r="O140" s="218">
        <f>IFERROR(-PMT($M$9/12,$M$10*12-$M81,$N140)-P140,0)</f>
        <v>258.05289813026286</v>
      </c>
      <c r="P140" s="86">
        <f t="shared" si="21"/>
        <v>523.34815780141696</v>
      </c>
      <c r="Q140" s="10">
        <f t="shared" si="22"/>
        <v>139301.45584891428</v>
      </c>
      <c r="R140" s="87">
        <f t="shared" si="23"/>
        <v>781.40105593167982</v>
      </c>
      <c r="S140" s="88">
        <f>LOOKUP(L140,'Property-Input'!$F$3:$AJ$3,'Property-Input'!$F$4:$AJ$4)</f>
        <v>11</v>
      </c>
    </row>
    <row r="141" spans="2:19" x14ac:dyDescent="0.2">
      <c r="B141" s="83">
        <f t="shared" si="13"/>
        <v>49582</v>
      </c>
      <c r="C141" s="84">
        <f t="shared" si="24"/>
        <v>124</v>
      </c>
      <c r="D141" s="10">
        <f t="shared" si="14"/>
        <v>513884.9620137607</v>
      </c>
      <c r="E141" s="10">
        <f>IFERROR(-PMT($G141/12,$C$9*12-$C81,$D141)-F141,0)</f>
        <v>1020.9005982780532</v>
      </c>
      <c r="F141" s="10">
        <f t="shared" si="15"/>
        <v>1712.9498733792025</v>
      </c>
      <c r="G141" s="13">
        <f t="shared" si="16"/>
        <v>0.04</v>
      </c>
      <c r="H141" s="10">
        <f t="shared" si="17"/>
        <v>512864.06141548266</v>
      </c>
      <c r="I141" s="87">
        <f t="shared" si="18"/>
        <v>2733.8504716572556</v>
      </c>
      <c r="J141" s="88">
        <f>LOOKUP(B141,'Property-Input'!$F$3:$AJ$3,'Property-Input'!$F$4:$AJ$4)</f>
        <v>11</v>
      </c>
      <c r="L141" s="83">
        <f t="shared" si="19"/>
        <v>49826</v>
      </c>
      <c r="M141" s="84">
        <f t="shared" si="25"/>
        <v>124</v>
      </c>
      <c r="N141" s="10">
        <f t="shared" si="20"/>
        <v>139301.45584891428</v>
      </c>
      <c r="O141" s="218">
        <f>IFERROR(-PMT($M$9/12,$M$10*12-$M81,$N141)-P141,0)</f>
        <v>257.57574470065219</v>
      </c>
      <c r="P141" s="86">
        <f t="shared" si="21"/>
        <v>522.38045943342854</v>
      </c>
      <c r="Q141" s="10">
        <f t="shared" si="22"/>
        <v>139043.88010421363</v>
      </c>
      <c r="R141" s="87">
        <f t="shared" si="23"/>
        <v>779.95620413408074</v>
      </c>
      <c r="S141" s="88">
        <f>LOOKUP(L141,'Property-Input'!$F$3:$AJ$3,'Property-Input'!$F$4:$AJ$4)</f>
        <v>12</v>
      </c>
    </row>
    <row r="142" spans="2:19" x14ac:dyDescent="0.2">
      <c r="B142" s="83">
        <f t="shared" si="13"/>
        <v>49613</v>
      </c>
      <c r="C142" s="84">
        <f t="shared" si="24"/>
        <v>125</v>
      </c>
      <c r="D142" s="10">
        <f t="shared" si="14"/>
        <v>512864.06141548266</v>
      </c>
      <c r="E142" s="10">
        <f>IFERROR(-PMT($G142/12,$C$9*12-$C81,$D142)-F142,0)</f>
        <v>1018.8724439077046</v>
      </c>
      <c r="F142" s="10">
        <f t="shared" si="15"/>
        <v>1709.5468713849423</v>
      </c>
      <c r="G142" s="13">
        <f t="shared" si="16"/>
        <v>0.04</v>
      </c>
      <c r="H142" s="10">
        <f t="shared" si="17"/>
        <v>511845.18897157494</v>
      </c>
      <c r="I142" s="87">
        <f t="shared" si="18"/>
        <v>2728.4193152926468</v>
      </c>
      <c r="J142" s="88">
        <f>LOOKUP(B142,'Property-Input'!$F$3:$AJ$3,'Property-Input'!$F$4:$AJ$4)</f>
        <v>11</v>
      </c>
      <c r="L142" s="83">
        <f t="shared" si="19"/>
        <v>49856</v>
      </c>
      <c r="M142" s="84">
        <f t="shared" si="25"/>
        <v>125</v>
      </c>
      <c r="N142" s="10">
        <f t="shared" si="20"/>
        <v>139043.88010421363</v>
      </c>
      <c r="O142" s="218">
        <f>IFERROR(-PMT($M$9/12,$M$10*12-$M81,$N142)-P142,0)</f>
        <v>257.09947355291877</v>
      </c>
      <c r="P142" s="86">
        <f t="shared" si="21"/>
        <v>521.41455039080108</v>
      </c>
      <c r="Q142" s="10">
        <f t="shared" si="22"/>
        <v>138786.78063066071</v>
      </c>
      <c r="R142" s="87">
        <f t="shared" si="23"/>
        <v>778.51402394371985</v>
      </c>
      <c r="S142" s="88">
        <f>LOOKUP(L142,'Property-Input'!$F$3:$AJ$3,'Property-Input'!$F$4:$AJ$4)</f>
        <v>12</v>
      </c>
    </row>
    <row r="143" spans="2:19" x14ac:dyDescent="0.2">
      <c r="B143" s="83">
        <f t="shared" si="13"/>
        <v>49643</v>
      </c>
      <c r="C143" s="84">
        <f t="shared" si="24"/>
        <v>126</v>
      </c>
      <c r="D143" s="10">
        <f t="shared" si="14"/>
        <v>511845.18897157494</v>
      </c>
      <c r="E143" s="10">
        <f>IFERROR(-PMT($G143/12,$C$9*12-$C81,$D143)-F143,0)</f>
        <v>1016.8483187348679</v>
      </c>
      <c r="F143" s="10">
        <f t="shared" si="15"/>
        <v>1706.1506299052498</v>
      </c>
      <c r="G143" s="13">
        <f t="shared" si="16"/>
        <v>0.04</v>
      </c>
      <c r="H143" s="10">
        <f t="shared" si="17"/>
        <v>510828.3406528401</v>
      </c>
      <c r="I143" s="87">
        <f t="shared" si="18"/>
        <v>2722.9989486401178</v>
      </c>
      <c r="J143" s="88">
        <f>LOOKUP(B143,'Property-Input'!$F$3:$AJ$3,'Property-Input'!$F$4:$AJ$4)</f>
        <v>11</v>
      </c>
      <c r="L143" s="83">
        <f t="shared" si="19"/>
        <v>49887</v>
      </c>
      <c r="M143" s="84">
        <f t="shared" si="25"/>
        <v>126</v>
      </c>
      <c r="N143" s="10">
        <f t="shared" si="20"/>
        <v>138786.78063066071</v>
      </c>
      <c r="O143" s="218">
        <f>IFERROR(-PMT($M$9/12,$M$10*12-$M81,$N143)-P143,0)</f>
        <v>256.62408305567692</v>
      </c>
      <c r="P143" s="86">
        <f t="shared" si="21"/>
        <v>520.4504273649776</v>
      </c>
      <c r="Q143" s="10">
        <f t="shared" si="22"/>
        <v>138530.15654760503</v>
      </c>
      <c r="R143" s="87">
        <f t="shared" si="23"/>
        <v>777.07451042065452</v>
      </c>
      <c r="S143" s="88">
        <f>LOOKUP(L143,'Property-Input'!$F$3:$AJ$3,'Property-Input'!$F$4:$AJ$4)</f>
        <v>12</v>
      </c>
    </row>
    <row r="144" spans="2:19" x14ac:dyDescent="0.2">
      <c r="B144" s="83">
        <f t="shared" si="13"/>
        <v>49674</v>
      </c>
      <c r="C144" s="84">
        <f t="shared" si="24"/>
        <v>127</v>
      </c>
      <c r="D144" s="10">
        <f t="shared" si="14"/>
        <v>510828.3406528401</v>
      </c>
      <c r="E144" s="10">
        <f>IFERROR(-PMT($G144/12,$C$9*12-$C81,$D144)-F144,0)</f>
        <v>1014.8282147550074</v>
      </c>
      <c r="F144" s="10">
        <f t="shared" si="15"/>
        <v>1702.7611355094671</v>
      </c>
      <c r="G144" s="13">
        <f t="shared" si="16"/>
        <v>0.04</v>
      </c>
      <c r="H144" s="10">
        <f t="shared" si="17"/>
        <v>509813.5124380851</v>
      </c>
      <c r="I144" s="87">
        <f t="shared" si="18"/>
        <v>2717.5893502644744</v>
      </c>
      <c r="J144" s="88">
        <f>LOOKUP(B144,'Property-Input'!$F$3:$AJ$3,'Property-Input'!$F$4:$AJ$4)</f>
        <v>11</v>
      </c>
      <c r="L144" s="83">
        <f t="shared" si="19"/>
        <v>49918</v>
      </c>
      <c r="M144" s="84">
        <f t="shared" si="25"/>
        <v>127</v>
      </c>
      <c r="N144" s="10">
        <f t="shared" si="20"/>
        <v>138530.15654760503</v>
      </c>
      <c r="O144" s="218">
        <f>IFERROR(-PMT($M$9/12,$M$10*12-$M81,$N144)-P144,0)</f>
        <v>256.14957158055711</v>
      </c>
      <c r="P144" s="86">
        <f t="shared" si="21"/>
        <v>519.48808705351883</v>
      </c>
      <c r="Q144" s="10">
        <f t="shared" si="22"/>
        <v>138274.00697602448</v>
      </c>
      <c r="R144" s="87">
        <f t="shared" si="23"/>
        <v>775.63765863407593</v>
      </c>
      <c r="S144" s="88">
        <f>LOOKUP(L144,'Property-Input'!$F$3:$AJ$3,'Property-Input'!$F$4:$AJ$4)</f>
        <v>12</v>
      </c>
    </row>
    <row r="145" spans="2:19" x14ac:dyDescent="0.2">
      <c r="B145" s="83">
        <f t="shared" ref="B145:B208" si="26">EOMONTH(B144,1)</f>
        <v>49705</v>
      </c>
      <c r="C145" s="84">
        <f t="shared" si="24"/>
        <v>128</v>
      </c>
      <c r="D145" s="10">
        <f t="shared" ref="D145:D208" si="27">H144</f>
        <v>509813.5124380851</v>
      </c>
      <c r="E145" s="10">
        <f>IFERROR(-PMT($G145/12,$C$9*12-$C145,$D145)-F145,0)</f>
        <v>1459.7056844680858</v>
      </c>
      <c r="F145" s="10">
        <f t="shared" ref="F145:F208" si="28">D145*G145/12</f>
        <v>1699.378374793617</v>
      </c>
      <c r="G145" s="13">
        <f t="shared" ref="G145:G208" si="29">IF($B145&lt;=$C$12,$C$8,$C$13)</f>
        <v>0.04</v>
      </c>
      <c r="H145" s="10">
        <f t="shared" ref="H145:H208" si="30">D145-E145</f>
        <v>508353.80675361701</v>
      </c>
      <c r="I145" s="87">
        <f t="shared" ref="I145:I208" si="31">E145+F145</f>
        <v>3159.0840592617028</v>
      </c>
      <c r="J145" s="88">
        <f>LOOKUP(B145,'Property-Input'!$F$3:$AJ$3,'Property-Input'!$F$4:$AJ$4)</f>
        <v>11</v>
      </c>
      <c r="L145" s="83">
        <f t="shared" ref="L145:L208" si="32">EOMONTH(L144,1)</f>
        <v>49948</v>
      </c>
      <c r="M145" s="84">
        <f t="shared" si="25"/>
        <v>128</v>
      </c>
      <c r="N145" s="10">
        <f t="shared" ref="N145:N208" si="33">Q144</f>
        <v>138274.00697602448</v>
      </c>
      <c r="O145" s="218">
        <f>IFERROR(-PMT($M$9/12,$M$10*12-$M145,$N145)-P145,0)</f>
        <v>374.92136817147843</v>
      </c>
      <c r="P145" s="86">
        <f t="shared" ref="P145:P208" si="34">N145*$M$9/12</f>
        <v>518.52752616009172</v>
      </c>
      <c r="Q145" s="10">
        <f t="shared" ref="Q145:Q208" si="35">N145-O145</f>
        <v>137899.08560785299</v>
      </c>
      <c r="R145" s="87">
        <f t="shared" ref="R145:R208" si="36">O145+P145</f>
        <v>893.44889433157016</v>
      </c>
      <c r="S145" s="88">
        <f>LOOKUP(L145,'Property-Input'!$F$3:$AJ$3,'Property-Input'!$F$4:$AJ$4)</f>
        <v>12</v>
      </c>
    </row>
    <row r="146" spans="2:19" x14ac:dyDescent="0.2">
      <c r="B146" s="83">
        <f t="shared" si="26"/>
        <v>49734</v>
      </c>
      <c r="C146" s="84">
        <f t="shared" ref="C146:C209" si="37">C145+1</f>
        <v>129</v>
      </c>
      <c r="D146" s="10">
        <f t="shared" si="27"/>
        <v>508353.80675361701</v>
      </c>
      <c r="E146" s="10">
        <f>IFERROR(-PMT($G146/12,$C$9*12-$C145,$D146)-F146,0)</f>
        <v>1455.5262332897939</v>
      </c>
      <c r="F146" s="10">
        <f t="shared" si="28"/>
        <v>1694.5126891787233</v>
      </c>
      <c r="G146" s="13">
        <f t="shared" si="29"/>
        <v>0.04</v>
      </c>
      <c r="H146" s="10">
        <f t="shared" si="30"/>
        <v>506898.28052032721</v>
      </c>
      <c r="I146" s="87">
        <f t="shared" si="31"/>
        <v>3150.0389224685173</v>
      </c>
      <c r="J146" s="88">
        <f>LOOKUP(B146,'Property-Input'!$F$3:$AJ$3,'Property-Input'!$F$4:$AJ$4)</f>
        <v>11</v>
      </c>
      <c r="L146" s="83">
        <f t="shared" si="32"/>
        <v>49979</v>
      </c>
      <c r="M146" s="84">
        <f t="shared" ref="M146:M209" si="38">M145+1</f>
        <v>129</v>
      </c>
      <c r="N146" s="10">
        <f t="shared" si="33"/>
        <v>137899.08560785299</v>
      </c>
      <c r="O146" s="218">
        <f>IFERROR(-PMT($M$9/12,$M$10*12-$M145,$N146)-P146,0)</f>
        <v>373.90479220477528</v>
      </c>
      <c r="P146" s="86">
        <f t="shared" si="34"/>
        <v>517.12157102944866</v>
      </c>
      <c r="Q146" s="10">
        <f t="shared" si="35"/>
        <v>137525.18081564823</v>
      </c>
      <c r="R146" s="87">
        <f t="shared" si="36"/>
        <v>891.02636323422394</v>
      </c>
      <c r="S146" s="88">
        <f>LOOKUP(L146,'Property-Input'!$F$3:$AJ$3,'Property-Input'!$F$4:$AJ$4)</f>
        <v>12</v>
      </c>
    </row>
    <row r="147" spans="2:19" x14ac:dyDescent="0.2">
      <c r="B147" s="83">
        <f t="shared" si="26"/>
        <v>49765</v>
      </c>
      <c r="C147" s="84">
        <f t="shared" si="37"/>
        <v>130</v>
      </c>
      <c r="D147" s="10">
        <f t="shared" si="27"/>
        <v>506898.28052032721</v>
      </c>
      <c r="E147" s="10">
        <f>IFERROR(-PMT($G147/12,$C$9*12-$C145,$D147)-F147,0)</f>
        <v>1451.3587487787129</v>
      </c>
      <c r="F147" s="10">
        <f t="shared" si="28"/>
        <v>1689.6609350677575</v>
      </c>
      <c r="G147" s="13">
        <f t="shared" si="29"/>
        <v>0.04</v>
      </c>
      <c r="H147" s="10">
        <f t="shared" si="30"/>
        <v>505446.92177154851</v>
      </c>
      <c r="I147" s="87">
        <f t="shared" si="31"/>
        <v>3141.0196838464703</v>
      </c>
      <c r="J147" s="88">
        <f>LOOKUP(B147,'Property-Input'!$F$3:$AJ$3,'Property-Input'!$F$4:$AJ$4)</f>
        <v>11</v>
      </c>
      <c r="L147" s="83">
        <f t="shared" si="32"/>
        <v>50009</v>
      </c>
      <c r="M147" s="84">
        <f t="shared" si="38"/>
        <v>130</v>
      </c>
      <c r="N147" s="10">
        <f t="shared" si="33"/>
        <v>137525.18081564823</v>
      </c>
      <c r="O147" s="218">
        <f>IFERROR(-PMT($M$9/12,$M$10*12-$M145,$N147)-P147,0)</f>
        <v>372.89097262056669</v>
      </c>
      <c r="P147" s="86">
        <f t="shared" si="34"/>
        <v>515.71942805868082</v>
      </c>
      <c r="Q147" s="10">
        <f t="shared" si="35"/>
        <v>137152.28984302765</v>
      </c>
      <c r="R147" s="87">
        <f t="shared" si="36"/>
        <v>888.6104006792475</v>
      </c>
      <c r="S147" s="88">
        <f>LOOKUP(L147,'Property-Input'!$F$3:$AJ$3,'Property-Input'!$F$4:$AJ$4)</f>
        <v>12</v>
      </c>
    </row>
    <row r="148" spans="2:19" x14ac:dyDescent="0.2">
      <c r="B148" s="83">
        <f t="shared" si="26"/>
        <v>49795</v>
      </c>
      <c r="C148" s="84">
        <f t="shared" si="37"/>
        <v>131</v>
      </c>
      <c r="D148" s="10">
        <f t="shared" si="27"/>
        <v>505446.92177154851</v>
      </c>
      <c r="E148" s="10">
        <f>IFERROR(-PMT($G148/12,$C$9*12-$C145,$D148)-F148,0)</f>
        <v>1447.2031966717013</v>
      </c>
      <c r="F148" s="10">
        <f t="shared" si="28"/>
        <v>1684.8230725718286</v>
      </c>
      <c r="G148" s="13">
        <f t="shared" si="29"/>
        <v>0.04</v>
      </c>
      <c r="H148" s="10">
        <f t="shared" si="30"/>
        <v>503999.71857487684</v>
      </c>
      <c r="I148" s="87">
        <f t="shared" si="31"/>
        <v>3132.0262692435299</v>
      </c>
      <c r="J148" s="88">
        <f>LOOKUP(B148,'Property-Input'!$F$3:$AJ$3,'Property-Input'!$F$4:$AJ$4)</f>
        <v>11</v>
      </c>
      <c r="L148" s="83">
        <f t="shared" si="32"/>
        <v>50040</v>
      </c>
      <c r="M148" s="84">
        <f t="shared" si="38"/>
        <v>131</v>
      </c>
      <c r="N148" s="10">
        <f t="shared" si="33"/>
        <v>137152.28984302765</v>
      </c>
      <c r="O148" s="218">
        <f>IFERROR(-PMT($M$9/12,$M$10*12-$M145,$N148)-P148,0)</f>
        <v>371.87990194509291</v>
      </c>
      <c r="P148" s="86">
        <f t="shared" si="34"/>
        <v>514.32108691135375</v>
      </c>
      <c r="Q148" s="10">
        <f t="shared" si="35"/>
        <v>136780.40994108256</v>
      </c>
      <c r="R148" s="87">
        <f t="shared" si="36"/>
        <v>886.20098885644666</v>
      </c>
      <c r="S148" s="88">
        <f>LOOKUP(L148,'Property-Input'!$F$3:$AJ$3,'Property-Input'!$F$4:$AJ$4)</f>
        <v>12</v>
      </c>
    </row>
    <row r="149" spans="2:19" x14ac:dyDescent="0.2">
      <c r="B149" s="83">
        <f t="shared" si="26"/>
        <v>49826</v>
      </c>
      <c r="C149" s="84">
        <f t="shared" si="37"/>
        <v>132</v>
      </c>
      <c r="D149" s="10">
        <f t="shared" si="27"/>
        <v>503999.71857487684</v>
      </c>
      <c r="E149" s="10">
        <f>IFERROR(-PMT($G149/12,$C$9*12-$C145,$D149)-F149,0)</f>
        <v>1443.0595428037229</v>
      </c>
      <c r="F149" s="10">
        <f t="shared" si="28"/>
        <v>1679.9990619162561</v>
      </c>
      <c r="G149" s="13">
        <f t="shared" si="29"/>
        <v>0.04</v>
      </c>
      <c r="H149" s="10">
        <f t="shared" si="30"/>
        <v>502556.6590320731</v>
      </c>
      <c r="I149" s="87">
        <f t="shared" si="31"/>
        <v>3123.058604719979</v>
      </c>
      <c r="J149" s="88">
        <f>LOOKUP(B149,'Property-Input'!$F$3:$AJ$3,'Property-Input'!$F$4:$AJ$4)</f>
        <v>12</v>
      </c>
      <c r="L149" s="83">
        <f t="shared" si="32"/>
        <v>50071</v>
      </c>
      <c r="M149" s="84">
        <f t="shared" si="38"/>
        <v>132</v>
      </c>
      <c r="N149" s="10">
        <f t="shared" si="33"/>
        <v>136780.40994108256</v>
      </c>
      <c r="O149" s="218">
        <f>IFERROR(-PMT($M$9/12,$M$10*12-$M145,$N149)-P149,0)</f>
        <v>370.87157272485922</v>
      </c>
      <c r="P149" s="86">
        <f t="shared" si="34"/>
        <v>512.92653727905952</v>
      </c>
      <c r="Q149" s="10">
        <f t="shared" si="35"/>
        <v>136409.53836835769</v>
      </c>
      <c r="R149" s="87">
        <f t="shared" si="36"/>
        <v>883.79811000391874</v>
      </c>
      <c r="S149" s="88">
        <f>LOOKUP(L149,'Property-Input'!$F$3:$AJ$3,'Property-Input'!$F$4:$AJ$4)</f>
        <v>12</v>
      </c>
    </row>
    <row r="150" spans="2:19" x14ac:dyDescent="0.2">
      <c r="B150" s="83">
        <f t="shared" si="26"/>
        <v>49856</v>
      </c>
      <c r="C150" s="84">
        <f t="shared" si="37"/>
        <v>133</v>
      </c>
      <c r="D150" s="10">
        <f t="shared" si="27"/>
        <v>502556.6590320731</v>
      </c>
      <c r="E150" s="10">
        <f>IFERROR(-PMT($G150/12,$C$9*12-$C145,$D150)-F150,0)</f>
        <v>1438.9277531075597</v>
      </c>
      <c r="F150" s="10">
        <f t="shared" si="28"/>
        <v>1675.1888634402437</v>
      </c>
      <c r="G150" s="13">
        <f t="shared" si="29"/>
        <v>0.04</v>
      </c>
      <c r="H150" s="10">
        <f t="shared" si="30"/>
        <v>501117.73127896554</v>
      </c>
      <c r="I150" s="87">
        <f t="shared" si="31"/>
        <v>3114.1166165478035</v>
      </c>
      <c r="J150" s="88">
        <f>LOOKUP(B150,'Property-Input'!$F$3:$AJ$3,'Property-Input'!$F$4:$AJ$4)</f>
        <v>12</v>
      </c>
      <c r="L150" s="83">
        <f t="shared" si="32"/>
        <v>50099</v>
      </c>
      <c r="M150" s="84">
        <f t="shared" si="38"/>
        <v>133</v>
      </c>
      <c r="N150" s="10">
        <f t="shared" si="33"/>
        <v>136409.53836835769</v>
      </c>
      <c r="O150" s="218">
        <f>IFERROR(-PMT($M$9/12,$M$10*12-$M145,$N150)-P150,0)</f>
        <v>369.86597752658014</v>
      </c>
      <c r="P150" s="86">
        <f t="shared" si="34"/>
        <v>511.53576888134131</v>
      </c>
      <c r="Q150" s="10">
        <f t="shared" si="35"/>
        <v>136039.67239083111</v>
      </c>
      <c r="R150" s="87">
        <f t="shared" si="36"/>
        <v>881.40174640792145</v>
      </c>
      <c r="S150" s="88">
        <f>LOOKUP(L150,'Property-Input'!$F$3:$AJ$3,'Property-Input'!$F$4:$AJ$4)</f>
        <v>12</v>
      </c>
    </row>
    <row r="151" spans="2:19" x14ac:dyDescent="0.2">
      <c r="B151" s="83">
        <f t="shared" si="26"/>
        <v>49887</v>
      </c>
      <c r="C151" s="84">
        <f t="shared" si="37"/>
        <v>134</v>
      </c>
      <c r="D151" s="10">
        <f t="shared" si="27"/>
        <v>501117.73127896554</v>
      </c>
      <c r="E151" s="10">
        <f>IFERROR(-PMT($G151/12,$C$9*12-$C145,$D151)-F151,0)</f>
        <v>1434.8077936135376</v>
      </c>
      <c r="F151" s="10">
        <f t="shared" si="28"/>
        <v>1670.3924375965519</v>
      </c>
      <c r="G151" s="13">
        <f t="shared" si="29"/>
        <v>0.04</v>
      </c>
      <c r="H151" s="10">
        <f t="shared" si="30"/>
        <v>499682.92348535202</v>
      </c>
      <c r="I151" s="87">
        <f t="shared" si="31"/>
        <v>3105.2002312100894</v>
      </c>
      <c r="J151" s="88">
        <f>LOOKUP(B151,'Property-Input'!$F$3:$AJ$3,'Property-Input'!$F$4:$AJ$4)</f>
        <v>12</v>
      </c>
      <c r="L151" s="83">
        <f t="shared" si="32"/>
        <v>50130</v>
      </c>
      <c r="M151" s="84">
        <f t="shared" si="38"/>
        <v>134</v>
      </c>
      <c r="N151" s="10">
        <f t="shared" si="33"/>
        <v>136039.67239083111</v>
      </c>
      <c r="O151" s="218">
        <f>IFERROR(-PMT($M$9/12,$M$10*12-$M145,$N151)-P151,0)</f>
        <v>368.86310893712493</v>
      </c>
      <c r="P151" s="86">
        <f t="shared" si="34"/>
        <v>510.14877146561662</v>
      </c>
      <c r="Q151" s="10">
        <f t="shared" si="35"/>
        <v>135670.80928189398</v>
      </c>
      <c r="R151" s="87">
        <f t="shared" si="36"/>
        <v>879.01188040274155</v>
      </c>
      <c r="S151" s="88">
        <f>LOOKUP(L151,'Property-Input'!$F$3:$AJ$3,'Property-Input'!$F$4:$AJ$4)</f>
        <v>12</v>
      </c>
    </row>
    <row r="152" spans="2:19" x14ac:dyDescent="0.2">
      <c r="B152" s="83">
        <f t="shared" si="26"/>
        <v>49918</v>
      </c>
      <c r="C152" s="84">
        <f t="shared" si="37"/>
        <v>135</v>
      </c>
      <c r="D152" s="10">
        <f t="shared" si="27"/>
        <v>499682.92348535202</v>
      </c>
      <c r="E152" s="10">
        <f>IFERROR(-PMT($G152/12,$C$9*12-$C145,$D152)-F152,0)</f>
        <v>1430.6996304492445</v>
      </c>
      <c r="F152" s="10">
        <f t="shared" si="28"/>
        <v>1665.6097449511735</v>
      </c>
      <c r="G152" s="13">
        <f t="shared" si="29"/>
        <v>0.04</v>
      </c>
      <c r="H152" s="10">
        <f t="shared" si="30"/>
        <v>498252.22385490278</v>
      </c>
      <c r="I152" s="87">
        <f t="shared" si="31"/>
        <v>3096.309375400418</v>
      </c>
      <c r="J152" s="88">
        <f>LOOKUP(B152,'Property-Input'!$F$3:$AJ$3,'Property-Input'!$F$4:$AJ$4)</f>
        <v>12</v>
      </c>
      <c r="L152" s="83">
        <f t="shared" si="32"/>
        <v>50160</v>
      </c>
      <c r="M152" s="84">
        <f t="shared" si="38"/>
        <v>135</v>
      </c>
      <c r="N152" s="10">
        <f t="shared" si="33"/>
        <v>135670.80928189398</v>
      </c>
      <c r="O152" s="218">
        <f>IFERROR(-PMT($M$9/12,$M$10*12-$M145,$N152)-P152,0)</f>
        <v>367.86295956346379</v>
      </c>
      <c r="P152" s="86">
        <f t="shared" si="34"/>
        <v>508.76553480710237</v>
      </c>
      <c r="Q152" s="10">
        <f t="shared" si="35"/>
        <v>135302.94632233051</v>
      </c>
      <c r="R152" s="87">
        <f t="shared" si="36"/>
        <v>876.62849437056616</v>
      </c>
      <c r="S152" s="88">
        <f>LOOKUP(L152,'Property-Input'!$F$3:$AJ$3,'Property-Input'!$F$4:$AJ$4)</f>
        <v>12</v>
      </c>
    </row>
    <row r="153" spans="2:19" x14ac:dyDescent="0.2">
      <c r="B153" s="83">
        <f t="shared" si="26"/>
        <v>49948</v>
      </c>
      <c r="C153" s="84">
        <f t="shared" si="37"/>
        <v>136</v>
      </c>
      <c r="D153" s="10">
        <f t="shared" si="27"/>
        <v>498252.22385490278</v>
      </c>
      <c r="E153" s="10">
        <f>IFERROR(-PMT($G153/12,$C$9*12-$C145,$D153)-F153,0)</f>
        <v>1426.6032298392538</v>
      </c>
      <c r="F153" s="10">
        <f t="shared" si="28"/>
        <v>1660.8407461830093</v>
      </c>
      <c r="G153" s="13">
        <f t="shared" si="29"/>
        <v>0.04</v>
      </c>
      <c r="H153" s="10">
        <f t="shared" si="30"/>
        <v>496825.62062506354</v>
      </c>
      <c r="I153" s="87">
        <f t="shared" si="31"/>
        <v>3087.4439760222631</v>
      </c>
      <c r="J153" s="88">
        <f>LOOKUP(B153,'Property-Input'!$F$3:$AJ$3,'Property-Input'!$F$4:$AJ$4)</f>
        <v>12</v>
      </c>
      <c r="L153" s="83">
        <f t="shared" si="32"/>
        <v>50191</v>
      </c>
      <c r="M153" s="84">
        <f t="shared" si="38"/>
        <v>136</v>
      </c>
      <c r="N153" s="10">
        <f t="shared" si="33"/>
        <v>135302.94632233051</v>
      </c>
      <c r="O153" s="218">
        <f>IFERROR(-PMT($M$9/12,$M$10*12-$M145,$N153)-P153,0)</f>
        <v>366.86552203261209</v>
      </c>
      <c r="P153" s="86">
        <f t="shared" si="34"/>
        <v>507.38604870873934</v>
      </c>
      <c r="Q153" s="10">
        <f t="shared" si="35"/>
        <v>134936.0808002979</v>
      </c>
      <c r="R153" s="87">
        <f t="shared" si="36"/>
        <v>874.25157074135143</v>
      </c>
      <c r="S153" s="88">
        <f>LOOKUP(L153,'Property-Input'!$F$3:$AJ$3,'Property-Input'!$F$4:$AJ$4)</f>
        <v>13</v>
      </c>
    </row>
    <row r="154" spans="2:19" x14ac:dyDescent="0.2">
      <c r="B154" s="83">
        <f t="shared" si="26"/>
        <v>49979</v>
      </c>
      <c r="C154" s="84">
        <f t="shared" si="37"/>
        <v>137</v>
      </c>
      <c r="D154" s="10">
        <f t="shared" si="27"/>
        <v>496825.62062506354</v>
      </c>
      <c r="E154" s="10">
        <f>IFERROR(-PMT($G154/12,$C$9*12-$C145,$D154)-F154,0)</f>
        <v>1422.518558104842</v>
      </c>
      <c r="F154" s="10">
        <f t="shared" si="28"/>
        <v>1656.0854020835452</v>
      </c>
      <c r="G154" s="13">
        <f t="shared" si="29"/>
        <v>0.04</v>
      </c>
      <c r="H154" s="10">
        <f t="shared" si="30"/>
        <v>495403.10206695873</v>
      </c>
      <c r="I154" s="87">
        <f t="shared" si="31"/>
        <v>3078.6039601883872</v>
      </c>
      <c r="J154" s="88">
        <f>LOOKUP(B154,'Property-Input'!$F$3:$AJ$3,'Property-Input'!$F$4:$AJ$4)</f>
        <v>12</v>
      </c>
      <c r="L154" s="83">
        <f t="shared" si="32"/>
        <v>50221</v>
      </c>
      <c r="M154" s="84">
        <f t="shared" si="38"/>
        <v>137</v>
      </c>
      <c r="N154" s="10">
        <f t="shared" si="33"/>
        <v>134936.0808002979</v>
      </c>
      <c r="O154" s="218">
        <f>IFERROR(-PMT($M$9/12,$M$10*12-$M145,$N154)-P154,0)</f>
        <v>365.87078899157655</v>
      </c>
      <c r="P154" s="86">
        <f t="shared" si="34"/>
        <v>506.01030300111711</v>
      </c>
      <c r="Q154" s="10">
        <f t="shared" si="35"/>
        <v>134570.21001130634</v>
      </c>
      <c r="R154" s="87">
        <f t="shared" si="36"/>
        <v>871.88109199269365</v>
      </c>
      <c r="S154" s="88">
        <f>LOOKUP(L154,'Property-Input'!$F$3:$AJ$3,'Property-Input'!$F$4:$AJ$4)</f>
        <v>13</v>
      </c>
    </row>
    <row r="155" spans="2:19" x14ac:dyDescent="0.2">
      <c r="B155" s="83">
        <f t="shared" si="26"/>
        <v>50009</v>
      </c>
      <c r="C155" s="84">
        <f t="shared" si="37"/>
        <v>138</v>
      </c>
      <c r="D155" s="10">
        <f t="shared" si="27"/>
        <v>495403.10206695873</v>
      </c>
      <c r="E155" s="10">
        <f>IFERROR(-PMT($G155/12,$C$9*12-$C145,$D155)-F155,0)</f>
        <v>1418.4455816637178</v>
      </c>
      <c r="F155" s="10">
        <f t="shared" si="28"/>
        <v>1651.3436735565292</v>
      </c>
      <c r="G155" s="13">
        <f t="shared" si="29"/>
        <v>0.04</v>
      </c>
      <c r="H155" s="10">
        <f t="shared" si="30"/>
        <v>493984.65648529504</v>
      </c>
      <c r="I155" s="87">
        <f t="shared" si="31"/>
        <v>3069.789255220247</v>
      </c>
      <c r="J155" s="88">
        <f>LOOKUP(B155,'Property-Input'!$F$3:$AJ$3,'Property-Input'!$F$4:$AJ$4)</f>
        <v>12</v>
      </c>
      <c r="L155" s="83">
        <f t="shared" si="32"/>
        <v>50252</v>
      </c>
      <c r="M155" s="84">
        <f t="shared" si="38"/>
        <v>138</v>
      </c>
      <c r="N155" s="10">
        <f t="shared" si="33"/>
        <v>134570.21001130634</v>
      </c>
      <c r="O155" s="218">
        <f>IFERROR(-PMT($M$9/12,$M$10*12-$M145,$N155)-P155,0)</f>
        <v>364.87875310730169</v>
      </c>
      <c r="P155" s="86">
        <f t="shared" si="34"/>
        <v>504.63828754239876</v>
      </c>
      <c r="Q155" s="10">
        <f t="shared" si="35"/>
        <v>134205.33125819903</v>
      </c>
      <c r="R155" s="87">
        <f t="shared" si="36"/>
        <v>869.51704064970045</v>
      </c>
      <c r="S155" s="88">
        <f>LOOKUP(L155,'Property-Input'!$F$3:$AJ$3,'Property-Input'!$F$4:$AJ$4)</f>
        <v>13</v>
      </c>
    </row>
    <row r="156" spans="2:19" x14ac:dyDescent="0.2">
      <c r="B156" s="83">
        <f t="shared" si="26"/>
        <v>50040</v>
      </c>
      <c r="C156" s="84">
        <f t="shared" si="37"/>
        <v>139</v>
      </c>
      <c r="D156" s="10">
        <f t="shared" si="27"/>
        <v>493984.65648529504</v>
      </c>
      <c r="E156" s="10">
        <f>IFERROR(-PMT($G156/12,$C$9*12-$C145,$D156)-F156,0)</f>
        <v>1414.3842670297431</v>
      </c>
      <c r="F156" s="10">
        <f t="shared" si="28"/>
        <v>1646.6155216176503</v>
      </c>
      <c r="G156" s="13">
        <f t="shared" si="29"/>
        <v>0.04</v>
      </c>
      <c r="H156" s="10">
        <f t="shared" si="30"/>
        <v>492570.27221826528</v>
      </c>
      <c r="I156" s="87">
        <f t="shared" si="31"/>
        <v>3060.9997886473934</v>
      </c>
      <c r="J156" s="88">
        <f>LOOKUP(B156,'Property-Input'!$F$3:$AJ$3,'Property-Input'!$F$4:$AJ$4)</f>
        <v>12</v>
      </c>
      <c r="L156" s="83">
        <f t="shared" si="32"/>
        <v>50283</v>
      </c>
      <c r="M156" s="84">
        <f t="shared" si="38"/>
        <v>139</v>
      </c>
      <c r="N156" s="10">
        <f t="shared" si="33"/>
        <v>134205.33125819903</v>
      </c>
      <c r="O156" s="218">
        <f>IFERROR(-PMT($M$9/12,$M$10*12-$M145,$N156)-P156,0)</f>
        <v>363.88940706661441</v>
      </c>
      <c r="P156" s="86">
        <f t="shared" si="34"/>
        <v>503.26999221824639</v>
      </c>
      <c r="Q156" s="10">
        <f t="shared" si="35"/>
        <v>133841.4418511324</v>
      </c>
      <c r="R156" s="87">
        <f t="shared" si="36"/>
        <v>867.1593992848608</v>
      </c>
      <c r="S156" s="88">
        <f>LOOKUP(L156,'Property-Input'!$F$3:$AJ$3,'Property-Input'!$F$4:$AJ$4)</f>
        <v>13</v>
      </c>
    </row>
    <row r="157" spans="2:19" x14ac:dyDescent="0.2">
      <c r="B157" s="83">
        <f t="shared" si="26"/>
        <v>50071</v>
      </c>
      <c r="C157" s="84">
        <f t="shared" si="37"/>
        <v>140</v>
      </c>
      <c r="D157" s="10">
        <f t="shared" si="27"/>
        <v>492570.27221826528</v>
      </c>
      <c r="E157" s="10">
        <f>IFERROR(-PMT($G157/12,$C$9*12-$C145,$D157)-F157,0)</f>
        <v>1410.3345808126553</v>
      </c>
      <c r="F157" s="10">
        <f t="shared" si="28"/>
        <v>1641.9009073942177</v>
      </c>
      <c r="G157" s="13">
        <f t="shared" si="29"/>
        <v>0.04</v>
      </c>
      <c r="H157" s="10">
        <f t="shared" si="30"/>
        <v>491159.93763745262</v>
      </c>
      <c r="I157" s="87">
        <f t="shared" si="31"/>
        <v>3052.235488206873</v>
      </c>
      <c r="J157" s="88">
        <f>LOOKUP(B157,'Property-Input'!$F$3:$AJ$3,'Property-Input'!$F$4:$AJ$4)</f>
        <v>12</v>
      </c>
      <c r="L157" s="83">
        <f t="shared" si="32"/>
        <v>50313</v>
      </c>
      <c r="M157" s="84">
        <f t="shared" si="38"/>
        <v>140</v>
      </c>
      <c r="N157" s="10">
        <f t="shared" si="33"/>
        <v>133841.4418511324</v>
      </c>
      <c r="O157" s="218">
        <f>IFERROR(-PMT($M$9/12,$M$10*12-$M145,$N157)-P157,0)</f>
        <v>362.90274357617119</v>
      </c>
      <c r="P157" s="86">
        <f t="shared" si="34"/>
        <v>501.90540694174655</v>
      </c>
      <c r="Q157" s="10">
        <f t="shared" si="35"/>
        <v>133478.53910755622</v>
      </c>
      <c r="R157" s="87">
        <f t="shared" si="36"/>
        <v>864.80815051791774</v>
      </c>
      <c r="S157" s="88">
        <f>LOOKUP(L157,'Property-Input'!$F$3:$AJ$3,'Property-Input'!$F$4:$AJ$4)</f>
        <v>13</v>
      </c>
    </row>
    <row r="158" spans="2:19" x14ac:dyDescent="0.2">
      <c r="B158" s="83">
        <f t="shared" si="26"/>
        <v>50099</v>
      </c>
      <c r="C158" s="84">
        <f t="shared" si="37"/>
        <v>141</v>
      </c>
      <c r="D158" s="10">
        <f t="shared" si="27"/>
        <v>491159.93763745262</v>
      </c>
      <c r="E158" s="10">
        <f>IFERROR(-PMT($G158/12,$C$9*12-$C145,$D158)-F158,0)</f>
        <v>1406.2964897177981</v>
      </c>
      <c r="F158" s="10">
        <f t="shared" si="28"/>
        <v>1637.1997921248421</v>
      </c>
      <c r="G158" s="13">
        <f t="shared" si="29"/>
        <v>0.04</v>
      </c>
      <c r="H158" s="10">
        <f t="shared" si="30"/>
        <v>489753.64114773483</v>
      </c>
      <c r="I158" s="87">
        <f t="shared" si="31"/>
        <v>3043.4962818426402</v>
      </c>
      <c r="J158" s="88">
        <f>LOOKUP(B158,'Property-Input'!$F$3:$AJ$3,'Property-Input'!$F$4:$AJ$4)</f>
        <v>12</v>
      </c>
      <c r="L158" s="83">
        <f t="shared" si="32"/>
        <v>50344</v>
      </c>
      <c r="M158" s="84">
        <f t="shared" si="38"/>
        <v>141</v>
      </c>
      <c r="N158" s="10">
        <f t="shared" si="33"/>
        <v>133478.53910755622</v>
      </c>
      <c r="O158" s="218">
        <f>IFERROR(-PMT($M$9/12,$M$10*12-$M145,$N158)-P158,0)</f>
        <v>361.91875536240423</v>
      </c>
      <c r="P158" s="86">
        <f t="shared" si="34"/>
        <v>500.54452165333578</v>
      </c>
      <c r="Q158" s="10">
        <f t="shared" si="35"/>
        <v>133116.62035219383</v>
      </c>
      <c r="R158" s="87">
        <f t="shared" si="36"/>
        <v>862.46327701574</v>
      </c>
      <c r="S158" s="88">
        <f>LOOKUP(L158,'Property-Input'!$F$3:$AJ$3,'Property-Input'!$F$4:$AJ$4)</f>
        <v>13</v>
      </c>
    </row>
    <row r="159" spans="2:19" x14ac:dyDescent="0.2">
      <c r="B159" s="83">
        <f t="shared" si="26"/>
        <v>50130</v>
      </c>
      <c r="C159" s="84">
        <f t="shared" si="37"/>
        <v>142</v>
      </c>
      <c r="D159" s="10">
        <f t="shared" si="27"/>
        <v>489753.64114773483</v>
      </c>
      <c r="E159" s="10">
        <f>IFERROR(-PMT($G159/12,$C$9*12-$C145,$D159)-F159,0)</f>
        <v>1402.2699605458436</v>
      </c>
      <c r="F159" s="10">
        <f t="shared" si="28"/>
        <v>1632.512137159116</v>
      </c>
      <c r="G159" s="13">
        <f t="shared" si="29"/>
        <v>0.04</v>
      </c>
      <c r="H159" s="10">
        <f t="shared" si="30"/>
        <v>488351.37118718901</v>
      </c>
      <c r="I159" s="87">
        <f t="shared" si="31"/>
        <v>3034.7820977049596</v>
      </c>
      <c r="J159" s="88">
        <f>LOOKUP(B159,'Property-Input'!$F$3:$AJ$3,'Property-Input'!$F$4:$AJ$4)</f>
        <v>12</v>
      </c>
      <c r="L159" s="83">
        <f t="shared" si="32"/>
        <v>50374</v>
      </c>
      <c r="M159" s="84">
        <f t="shared" si="38"/>
        <v>142</v>
      </c>
      <c r="N159" s="10">
        <f t="shared" si="33"/>
        <v>133116.62035219383</v>
      </c>
      <c r="O159" s="218">
        <f>IFERROR(-PMT($M$9/12,$M$10*12-$M145,$N159)-P159,0)</f>
        <v>360.93743517146669</v>
      </c>
      <c r="P159" s="86">
        <f t="shared" si="34"/>
        <v>499.18732632072687</v>
      </c>
      <c r="Q159" s="10">
        <f t="shared" si="35"/>
        <v>132755.68291702235</v>
      </c>
      <c r="R159" s="87">
        <f t="shared" si="36"/>
        <v>860.12476149219356</v>
      </c>
      <c r="S159" s="88">
        <f>LOOKUP(L159,'Property-Input'!$F$3:$AJ$3,'Property-Input'!$F$4:$AJ$4)</f>
        <v>13</v>
      </c>
    </row>
    <row r="160" spans="2:19" x14ac:dyDescent="0.2">
      <c r="B160" s="83">
        <f t="shared" si="26"/>
        <v>50160</v>
      </c>
      <c r="C160" s="84">
        <f t="shared" si="37"/>
        <v>143</v>
      </c>
      <c r="D160" s="10">
        <f t="shared" si="27"/>
        <v>488351.37118718901</v>
      </c>
      <c r="E160" s="10">
        <f>IFERROR(-PMT($G160/12,$C$9*12-$C145,$D160)-F160,0)</f>
        <v>1398.2549601925209</v>
      </c>
      <c r="F160" s="10">
        <f t="shared" si="28"/>
        <v>1627.8379039572967</v>
      </c>
      <c r="G160" s="13">
        <f t="shared" si="29"/>
        <v>0.04</v>
      </c>
      <c r="H160" s="10">
        <f t="shared" si="30"/>
        <v>486953.11622699647</v>
      </c>
      <c r="I160" s="87">
        <f t="shared" si="31"/>
        <v>3026.0928641498176</v>
      </c>
      <c r="J160" s="88">
        <f>LOOKUP(B160,'Property-Input'!$F$3:$AJ$3,'Property-Input'!$F$4:$AJ$4)</f>
        <v>12</v>
      </c>
      <c r="L160" s="83">
        <f t="shared" si="32"/>
        <v>50405</v>
      </c>
      <c r="M160" s="84">
        <f t="shared" si="38"/>
        <v>143</v>
      </c>
      <c r="N160" s="10">
        <f t="shared" si="33"/>
        <v>132755.68291702235</v>
      </c>
      <c r="O160" s="218">
        <f>IFERROR(-PMT($M$9/12,$M$10*12-$M145,$N160)-P160,0)</f>
        <v>359.95877576918116</v>
      </c>
      <c r="P160" s="86">
        <f t="shared" si="34"/>
        <v>497.83381093883378</v>
      </c>
      <c r="Q160" s="10">
        <f t="shared" si="35"/>
        <v>132395.72414125316</v>
      </c>
      <c r="R160" s="87">
        <f t="shared" si="36"/>
        <v>857.79258670801494</v>
      </c>
      <c r="S160" s="88">
        <f>LOOKUP(L160,'Property-Input'!$F$3:$AJ$3,'Property-Input'!$F$4:$AJ$4)</f>
        <v>13</v>
      </c>
    </row>
    <row r="161" spans="2:19" x14ac:dyDescent="0.2">
      <c r="B161" s="83">
        <f t="shared" si="26"/>
        <v>50191</v>
      </c>
      <c r="C161" s="84">
        <f t="shared" si="37"/>
        <v>144</v>
      </c>
      <c r="D161" s="10">
        <f t="shared" si="27"/>
        <v>486953.11622699647</v>
      </c>
      <c r="E161" s="10">
        <f>IFERROR(-PMT($G161/12,$C$9*12-$C145,$D161)-F161,0)</f>
        <v>1394.2514556483436</v>
      </c>
      <c r="F161" s="10">
        <f t="shared" si="28"/>
        <v>1623.1770540899881</v>
      </c>
      <c r="G161" s="13">
        <f t="shared" si="29"/>
        <v>0.04</v>
      </c>
      <c r="H161" s="10">
        <f t="shared" si="30"/>
        <v>485558.86477134813</v>
      </c>
      <c r="I161" s="87">
        <f t="shared" si="31"/>
        <v>3017.4285097383317</v>
      </c>
      <c r="J161" s="88">
        <f>LOOKUP(B161,'Property-Input'!$F$3:$AJ$3,'Property-Input'!$F$4:$AJ$4)</f>
        <v>13</v>
      </c>
      <c r="L161" s="83">
        <f t="shared" si="32"/>
        <v>50436</v>
      </c>
      <c r="M161" s="84">
        <f t="shared" si="38"/>
        <v>144</v>
      </c>
      <c r="N161" s="10">
        <f t="shared" si="33"/>
        <v>132395.72414125316</v>
      </c>
      <c r="O161" s="218">
        <f>IFERROR(-PMT($M$9/12,$M$10*12-$M145,$N161)-P161,0)</f>
        <v>358.98276994098438</v>
      </c>
      <c r="P161" s="86">
        <f t="shared" si="34"/>
        <v>496.48396552969933</v>
      </c>
      <c r="Q161" s="10">
        <f t="shared" si="35"/>
        <v>132036.74137131218</v>
      </c>
      <c r="R161" s="87">
        <f t="shared" si="36"/>
        <v>855.46673547068372</v>
      </c>
      <c r="S161" s="88">
        <f>LOOKUP(L161,'Property-Input'!$F$3:$AJ$3,'Property-Input'!$F$4:$AJ$4)</f>
        <v>13</v>
      </c>
    </row>
    <row r="162" spans="2:19" x14ac:dyDescent="0.2">
      <c r="B162" s="83">
        <f t="shared" si="26"/>
        <v>50221</v>
      </c>
      <c r="C162" s="84">
        <f t="shared" si="37"/>
        <v>145</v>
      </c>
      <c r="D162" s="10">
        <f t="shared" si="27"/>
        <v>485558.86477134813</v>
      </c>
      <c r="E162" s="10">
        <f>IFERROR(-PMT($G162/12,$C$9*12-$C145,$D162)-F162,0)</f>
        <v>1390.2594139983394</v>
      </c>
      <c r="F162" s="10">
        <f t="shared" si="28"/>
        <v>1618.5295492378273</v>
      </c>
      <c r="G162" s="13">
        <f t="shared" si="29"/>
        <v>0.04</v>
      </c>
      <c r="H162" s="10">
        <f t="shared" si="30"/>
        <v>484168.60535734979</v>
      </c>
      <c r="I162" s="87">
        <f t="shared" si="31"/>
        <v>3008.7889632361666</v>
      </c>
      <c r="J162" s="88">
        <f>LOOKUP(B162,'Property-Input'!$F$3:$AJ$3,'Property-Input'!$F$4:$AJ$4)</f>
        <v>13</v>
      </c>
      <c r="L162" s="83">
        <f t="shared" si="32"/>
        <v>50464</v>
      </c>
      <c r="M162" s="84">
        <f t="shared" si="38"/>
        <v>145</v>
      </c>
      <c r="N162" s="10">
        <f t="shared" si="33"/>
        <v>132036.74137131218</v>
      </c>
      <c r="O162" s="218">
        <f>IFERROR(-PMT($M$9/12,$M$10*12-$M145,$N162)-P162,0)</f>
        <v>358.00941049187549</v>
      </c>
      <c r="P162" s="86">
        <f t="shared" si="34"/>
        <v>495.1377801424207</v>
      </c>
      <c r="Q162" s="10">
        <f t="shared" si="35"/>
        <v>131678.7319608203</v>
      </c>
      <c r="R162" s="87">
        <f t="shared" si="36"/>
        <v>853.14719063429618</v>
      </c>
      <c r="S162" s="88">
        <f>LOOKUP(L162,'Property-Input'!$F$3:$AJ$3,'Property-Input'!$F$4:$AJ$4)</f>
        <v>13</v>
      </c>
    </row>
    <row r="163" spans="2:19" x14ac:dyDescent="0.2">
      <c r="B163" s="83">
        <f t="shared" si="26"/>
        <v>50252</v>
      </c>
      <c r="C163" s="84">
        <f t="shared" si="37"/>
        <v>146</v>
      </c>
      <c r="D163" s="10">
        <f t="shared" si="27"/>
        <v>484168.60535734979</v>
      </c>
      <c r="E163" s="10">
        <f>IFERROR(-PMT($G163/12,$C$9*12-$C145,$D163)-F163,0)</f>
        <v>1386.278802421778</v>
      </c>
      <c r="F163" s="10">
        <f t="shared" si="28"/>
        <v>1613.8953511911659</v>
      </c>
      <c r="G163" s="13">
        <f t="shared" si="29"/>
        <v>0.04</v>
      </c>
      <c r="H163" s="10">
        <f t="shared" si="30"/>
        <v>482782.32655492803</v>
      </c>
      <c r="I163" s="87">
        <f t="shared" si="31"/>
        <v>3000.1741536129439</v>
      </c>
      <c r="J163" s="88">
        <f>LOOKUP(B163,'Property-Input'!$F$3:$AJ$3,'Property-Input'!$F$4:$AJ$4)</f>
        <v>13</v>
      </c>
      <c r="L163" s="83">
        <f t="shared" si="32"/>
        <v>50495</v>
      </c>
      <c r="M163" s="84">
        <f t="shared" si="38"/>
        <v>146</v>
      </c>
      <c r="N163" s="10">
        <f t="shared" si="33"/>
        <v>131678.7319608203</v>
      </c>
      <c r="O163" s="218">
        <f>IFERROR(-PMT($M$9/12,$M$10*12-$M145,$N163)-P163,0)</f>
        <v>357.03869024636214</v>
      </c>
      <c r="P163" s="86">
        <f t="shared" si="34"/>
        <v>493.7952448530761</v>
      </c>
      <c r="Q163" s="10">
        <f t="shared" si="35"/>
        <v>131321.69327057395</v>
      </c>
      <c r="R163" s="87">
        <f t="shared" si="36"/>
        <v>850.83393509943824</v>
      </c>
      <c r="S163" s="88">
        <f>LOOKUP(L163,'Property-Input'!$F$3:$AJ$3,'Property-Input'!$F$4:$AJ$4)</f>
        <v>13</v>
      </c>
    </row>
    <row r="164" spans="2:19" x14ac:dyDescent="0.2">
      <c r="B164" s="83">
        <f t="shared" si="26"/>
        <v>50283</v>
      </c>
      <c r="C164" s="84">
        <f t="shared" si="37"/>
        <v>147</v>
      </c>
      <c r="D164" s="10">
        <f t="shared" si="27"/>
        <v>482782.32655492803</v>
      </c>
      <c r="E164" s="10">
        <f>IFERROR(-PMT($G164/12,$C$9*12-$C145,$D164)-F164,0)</f>
        <v>1382.3095881919012</v>
      </c>
      <c r="F164" s="10">
        <f t="shared" si="28"/>
        <v>1609.2744218497601</v>
      </c>
      <c r="G164" s="13">
        <f t="shared" si="29"/>
        <v>0.04</v>
      </c>
      <c r="H164" s="10">
        <f t="shared" si="30"/>
        <v>481400.01696673612</v>
      </c>
      <c r="I164" s="87">
        <f t="shared" si="31"/>
        <v>2991.5840100416613</v>
      </c>
      <c r="J164" s="88">
        <f>LOOKUP(B164,'Property-Input'!$F$3:$AJ$3,'Property-Input'!$F$4:$AJ$4)</f>
        <v>13</v>
      </c>
      <c r="L164" s="83">
        <f t="shared" si="32"/>
        <v>50525</v>
      </c>
      <c r="M164" s="84">
        <f t="shared" si="38"/>
        <v>147</v>
      </c>
      <c r="N164" s="10">
        <f t="shared" si="33"/>
        <v>131321.69327057395</v>
      </c>
      <c r="O164" s="218">
        <f>IFERROR(-PMT($M$9/12,$M$10*12-$M145,$N164)-P164,0)</f>
        <v>356.07060204840809</v>
      </c>
      <c r="P164" s="86">
        <f t="shared" si="34"/>
        <v>492.45634976465226</v>
      </c>
      <c r="Q164" s="10">
        <f t="shared" si="35"/>
        <v>130965.62266852554</v>
      </c>
      <c r="R164" s="87">
        <f t="shared" si="36"/>
        <v>848.52695181306035</v>
      </c>
      <c r="S164" s="88">
        <f>LOOKUP(L164,'Property-Input'!$F$3:$AJ$3,'Property-Input'!$F$4:$AJ$4)</f>
        <v>13</v>
      </c>
    </row>
    <row r="165" spans="2:19" x14ac:dyDescent="0.2">
      <c r="B165" s="83">
        <f t="shared" si="26"/>
        <v>50313</v>
      </c>
      <c r="C165" s="84">
        <f t="shared" si="37"/>
        <v>148</v>
      </c>
      <c r="D165" s="10">
        <f t="shared" si="27"/>
        <v>481400.01696673612</v>
      </c>
      <c r="E165" s="10">
        <f>IFERROR(-PMT($G165/12,$C$9*12-$C145,$D165)-F165,0)</f>
        <v>1378.3517386756555</v>
      </c>
      <c r="F165" s="10">
        <f t="shared" si="28"/>
        <v>1604.6667232224538</v>
      </c>
      <c r="G165" s="13">
        <f t="shared" si="29"/>
        <v>0.04</v>
      </c>
      <c r="H165" s="10">
        <f t="shared" si="30"/>
        <v>480021.66522806045</v>
      </c>
      <c r="I165" s="87">
        <f t="shared" si="31"/>
        <v>2983.0184618981093</v>
      </c>
      <c r="J165" s="88">
        <f>LOOKUP(B165,'Property-Input'!$F$3:$AJ$3,'Property-Input'!$F$4:$AJ$4)</f>
        <v>13</v>
      </c>
      <c r="L165" s="83">
        <f t="shared" si="32"/>
        <v>50556</v>
      </c>
      <c r="M165" s="84">
        <f t="shared" si="38"/>
        <v>148</v>
      </c>
      <c r="N165" s="10">
        <f t="shared" si="33"/>
        <v>130965.62266852554</v>
      </c>
      <c r="O165" s="218">
        <f>IFERROR(-PMT($M$9/12,$M$10*12-$M145,$N165)-P165,0)</f>
        <v>355.10513876137992</v>
      </c>
      <c r="P165" s="86">
        <f t="shared" si="34"/>
        <v>491.12108500697076</v>
      </c>
      <c r="Q165" s="10">
        <f t="shared" si="35"/>
        <v>130610.51752976415</v>
      </c>
      <c r="R165" s="87">
        <f t="shared" si="36"/>
        <v>846.22622376835068</v>
      </c>
      <c r="S165" s="88">
        <f>LOOKUP(L165,'Property-Input'!$F$3:$AJ$3,'Property-Input'!$F$4:$AJ$4)</f>
        <v>14</v>
      </c>
    </row>
    <row r="166" spans="2:19" x14ac:dyDescent="0.2">
      <c r="B166" s="83">
        <f t="shared" si="26"/>
        <v>50344</v>
      </c>
      <c r="C166" s="84">
        <f t="shared" si="37"/>
        <v>149</v>
      </c>
      <c r="D166" s="10">
        <f t="shared" si="27"/>
        <v>480021.66522806045</v>
      </c>
      <c r="E166" s="10">
        <f>IFERROR(-PMT($G166/12,$C$9*12-$C145,$D166)-F166,0)</f>
        <v>1374.4052213334232</v>
      </c>
      <c r="F166" s="10">
        <f t="shared" si="28"/>
        <v>1600.0722174268683</v>
      </c>
      <c r="G166" s="13">
        <f t="shared" si="29"/>
        <v>0.04</v>
      </c>
      <c r="H166" s="10">
        <f t="shared" si="30"/>
        <v>478647.26000672701</v>
      </c>
      <c r="I166" s="87">
        <f t="shared" si="31"/>
        <v>2974.4774387602915</v>
      </c>
      <c r="J166" s="88">
        <f>LOOKUP(B166,'Property-Input'!$F$3:$AJ$3,'Property-Input'!$F$4:$AJ$4)</f>
        <v>13</v>
      </c>
      <c r="L166" s="83">
        <f t="shared" si="32"/>
        <v>50586</v>
      </c>
      <c r="M166" s="84">
        <f t="shared" si="38"/>
        <v>149</v>
      </c>
      <c r="N166" s="10">
        <f t="shared" si="33"/>
        <v>130610.51752976415</v>
      </c>
      <c r="O166" s="218">
        <f>IFERROR(-PMT($M$9/12,$M$10*12-$M145,$N166)-P166,0)</f>
        <v>354.14229326799506</v>
      </c>
      <c r="P166" s="86">
        <f t="shared" si="34"/>
        <v>489.78944073661552</v>
      </c>
      <c r="Q166" s="10">
        <f t="shared" si="35"/>
        <v>130256.37523649615</v>
      </c>
      <c r="R166" s="87">
        <f t="shared" si="36"/>
        <v>843.93173400461058</v>
      </c>
      <c r="S166" s="88">
        <f>LOOKUP(L166,'Property-Input'!$F$3:$AJ$3,'Property-Input'!$F$4:$AJ$4)</f>
        <v>14</v>
      </c>
    </row>
    <row r="167" spans="2:19" x14ac:dyDescent="0.2">
      <c r="B167" s="83">
        <f t="shared" si="26"/>
        <v>50374</v>
      </c>
      <c r="C167" s="84">
        <f t="shared" si="37"/>
        <v>150</v>
      </c>
      <c r="D167" s="10">
        <f t="shared" si="27"/>
        <v>478647.26000672701</v>
      </c>
      <c r="E167" s="10">
        <f>IFERROR(-PMT($G167/12,$C$9*12-$C145,$D167)-F167,0)</f>
        <v>1370.4700037187533</v>
      </c>
      <c r="F167" s="10">
        <f t="shared" si="28"/>
        <v>1595.4908666890899</v>
      </c>
      <c r="G167" s="13">
        <f t="shared" si="29"/>
        <v>0.04</v>
      </c>
      <c r="H167" s="10">
        <f t="shared" si="30"/>
        <v>477276.79000300827</v>
      </c>
      <c r="I167" s="87">
        <f t="shared" si="31"/>
        <v>2965.9608704078432</v>
      </c>
      <c r="J167" s="88">
        <f>LOOKUP(B167,'Property-Input'!$F$3:$AJ$3,'Property-Input'!$F$4:$AJ$4)</f>
        <v>13</v>
      </c>
      <c r="L167" s="83">
        <f t="shared" si="32"/>
        <v>50617</v>
      </c>
      <c r="M167" s="84">
        <f t="shared" si="38"/>
        <v>150</v>
      </c>
      <c r="N167" s="10">
        <f t="shared" si="33"/>
        <v>130256.37523649615</v>
      </c>
      <c r="O167" s="218">
        <f>IFERROR(-PMT($M$9/12,$M$10*12-$M145,$N167)-P167,0)</f>
        <v>353.18205847026866</v>
      </c>
      <c r="P167" s="86">
        <f t="shared" si="34"/>
        <v>488.46140713686054</v>
      </c>
      <c r="Q167" s="10">
        <f t="shared" si="35"/>
        <v>129903.19317802589</v>
      </c>
      <c r="R167" s="87">
        <f t="shared" si="36"/>
        <v>841.6434656071292</v>
      </c>
      <c r="S167" s="88">
        <f>LOOKUP(L167,'Property-Input'!$F$3:$AJ$3,'Property-Input'!$F$4:$AJ$4)</f>
        <v>14</v>
      </c>
    </row>
    <row r="168" spans="2:19" x14ac:dyDescent="0.2">
      <c r="B168" s="83">
        <f t="shared" si="26"/>
        <v>50405</v>
      </c>
      <c r="C168" s="84">
        <f t="shared" si="37"/>
        <v>151</v>
      </c>
      <c r="D168" s="10">
        <f t="shared" si="27"/>
        <v>477276.79000300827</v>
      </c>
      <c r="E168" s="10">
        <f>IFERROR(-PMT($G168/12,$C$9*12-$C145,$D168)-F168,0)</f>
        <v>1366.5460534780966</v>
      </c>
      <c r="F168" s="10">
        <f t="shared" si="28"/>
        <v>1590.922633343361</v>
      </c>
      <c r="G168" s="13">
        <f t="shared" si="29"/>
        <v>0.04</v>
      </c>
      <c r="H168" s="10">
        <f t="shared" si="30"/>
        <v>475910.24394953018</v>
      </c>
      <c r="I168" s="87">
        <f t="shared" si="31"/>
        <v>2957.4686868214576</v>
      </c>
      <c r="J168" s="88">
        <f>LOOKUP(B168,'Property-Input'!$F$3:$AJ$3,'Property-Input'!$F$4:$AJ$4)</f>
        <v>13</v>
      </c>
      <c r="L168" s="83">
        <f t="shared" si="32"/>
        <v>50648</v>
      </c>
      <c r="M168" s="84">
        <f t="shared" si="38"/>
        <v>151</v>
      </c>
      <c r="N168" s="10">
        <f t="shared" si="33"/>
        <v>129903.19317802589</v>
      </c>
      <c r="O168" s="218">
        <f>IFERROR(-PMT($M$9/12,$M$10*12-$M145,$N168)-P168,0)</f>
        <v>352.2244272894622</v>
      </c>
      <c r="P168" s="86">
        <f t="shared" si="34"/>
        <v>487.13697441759706</v>
      </c>
      <c r="Q168" s="10">
        <f t="shared" si="35"/>
        <v>129550.96875073643</v>
      </c>
      <c r="R168" s="87">
        <f t="shared" si="36"/>
        <v>839.36140170705926</v>
      </c>
      <c r="S168" s="88">
        <f>LOOKUP(L168,'Property-Input'!$F$3:$AJ$3,'Property-Input'!$F$4:$AJ$4)</f>
        <v>14</v>
      </c>
    </row>
    <row r="169" spans="2:19" x14ac:dyDescent="0.2">
      <c r="B169" s="83">
        <f t="shared" si="26"/>
        <v>50436</v>
      </c>
      <c r="C169" s="84">
        <f t="shared" si="37"/>
        <v>152</v>
      </c>
      <c r="D169" s="10">
        <f t="shared" si="27"/>
        <v>475910.24394953018</v>
      </c>
      <c r="E169" s="10">
        <f>IFERROR(-PMT($G169/12,$C$9*12-$C145,$D169)-F169,0)</f>
        <v>1362.63333835054</v>
      </c>
      <c r="F169" s="10">
        <f t="shared" si="28"/>
        <v>1586.3674798317672</v>
      </c>
      <c r="G169" s="13">
        <f t="shared" si="29"/>
        <v>0.04</v>
      </c>
      <c r="H169" s="10">
        <f t="shared" si="30"/>
        <v>474547.61061117967</v>
      </c>
      <c r="I169" s="87">
        <f t="shared" si="31"/>
        <v>2949.0008181823073</v>
      </c>
      <c r="J169" s="88">
        <f>LOOKUP(B169,'Property-Input'!$F$3:$AJ$3,'Property-Input'!$F$4:$AJ$4)</f>
        <v>13</v>
      </c>
      <c r="L169" s="83">
        <f t="shared" si="32"/>
        <v>50678</v>
      </c>
      <c r="M169" s="84">
        <f t="shared" si="38"/>
        <v>152</v>
      </c>
      <c r="N169" s="10">
        <f t="shared" si="33"/>
        <v>129550.96875073643</v>
      </c>
      <c r="O169" s="218">
        <f>IFERROR(-PMT($M$9/12,$M$10*12-$M145,$N169)-P169,0)</f>
        <v>351.26939266603023</v>
      </c>
      <c r="P169" s="86">
        <f t="shared" si="34"/>
        <v>485.8161328152616</v>
      </c>
      <c r="Q169" s="10">
        <f t="shared" si="35"/>
        <v>129199.6993580704</v>
      </c>
      <c r="R169" s="87">
        <f t="shared" si="36"/>
        <v>837.08552548129182</v>
      </c>
      <c r="S169" s="88">
        <f>LOOKUP(L169,'Property-Input'!$F$3:$AJ$3,'Property-Input'!$F$4:$AJ$4)</f>
        <v>14</v>
      </c>
    </row>
    <row r="170" spans="2:19" x14ac:dyDescent="0.2">
      <c r="B170" s="83">
        <f t="shared" si="26"/>
        <v>50464</v>
      </c>
      <c r="C170" s="84">
        <f t="shared" si="37"/>
        <v>153</v>
      </c>
      <c r="D170" s="10">
        <f t="shared" si="27"/>
        <v>474547.61061117967</v>
      </c>
      <c r="E170" s="10">
        <f>IFERROR(-PMT($G170/12,$C$9*12-$C145,$D170)-F170,0)</f>
        <v>1358.7318261675387</v>
      </c>
      <c r="F170" s="10">
        <f t="shared" si="28"/>
        <v>1581.8253687039323</v>
      </c>
      <c r="G170" s="13">
        <f t="shared" si="29"/>
        <v>0.04</v>
      </c>
      <c r="H170" s="10">
        <f t="shared" si="30"/>
        <v>473188.87878501212</v>
      </c>
      <c r="I170" s="87">
        <f t="shared" si="31"/>
        <v>2940.557194871471</v>
      </c>
      <c r="J170" s="88">
        <f>LOOKUP(B170,'Property-Input'!$F$3:$AJ$3,'Property-Input'!$F$4:$AJ$4)</f>
        <v>13</v>
      </c>
      <c r="L170" s="83">
        <f t="shared" si="32"/>
        <v>50709</v>
      </c>
      <c r="M170" s="84">
        <f t="shared" si="38"/>
        <v>153</v>
      </c>
      <c r="N170" s="10">
        <f t="shared" si="33"/>
        <v>129199.6993580704</v>
      </c>
      <c r="O170" s="218">
        <f>IFERROR(-PMT($M$9/12,$M$10*12-$M145,$N170)-P170,0)</f>
        <v>350.31694755956892</v>
      </c>
      <c r="P170" s="86">
        <f t="shared" si="34"/>
        <v>484.49887259276397</v>
      </c>
      <c r="Q170" s="10">
        <f t="shared" si="35"/>
        <v>128849.38241051084</v>
      </c>
      <c r="R170" s="87">
        <f t="shared" si="36"/>
        <v>834.81582015233289</v>
      </c>
      <c r="S170" s="88">
        <f>LOOKUP(L170,'Property-Input'!$F$3:$AJ$3,'Property-Input'!$F$4:$AJ$4)</f>
        <v>14</v>
      </c>
    </row>
    <row r="171" spans="2:19" x14ac:dyDescent="0.2">
      <c r="B171" s="83">
        <f t="shared" si="26"/>
        <v>50495</v>
      </c>
      <c r="C171" s="84">
        <f t="shared" si="37"/>
        <v>154</v>
      </c>
      <c r="D171" s="10">
        <f t="shared" si="27"/>
        <v>473188.87878501212</v>
      </c>
      <c r="E171" s="10">
        <f>IFERROR(-PMT($G171/12,$C$9*12-$C145,$D171)-F171,0)</f>
        <v>1354.8414848526538</v>
      </c>
      <c r="F171" s="10">
        <f t="shared" si="28"/>
        <v>1577.2962626167071</v>
      </c>
      <c r="G171" s="13">
        <f t="shared" si="29"/>
        <v>0.04</v>
      </c>
      <c r="H171" s="10">
        <f t="shared" si="30"/>
        <v>471834.03730015946</v>
      </c>
      <c r="I171" s="87">
        <f t="shared" si="31"/>
        <v>2932.1377474693609</v>
      </c>
      <c r="J171" s="88">
        <f>LOOKUP(B171,'Property-Input'!$F$3:$AJ$3,'Property-Input'!$F$4:$AJ$4)</f>
        <v>13</v>
      </c>
      <c r="L171" s="83">
        <f t="shared" si="32"/>
        <v>50739</v>
      </c>
      <c r="M171" s="84">
        <f t="shared" si="38"/>
        <v>154</v>
      </c>
      <c r="N171" s="10">
        <f t="shared" si="33"/>
        <v>128849.38241051084</v>
      </c>
      <c r="O171" s="218">
        <f>IFERROR(-PMT($M$9/12,$M$10*12-$M145,$N171)-P171,0)</f>
        <v>349.36708494876405</v>
      </c>
      <c r="P171" s="86">
        <f t="shared" si="34"/>
        <v>483.18518403941562</v>
      </c>
      <c r="Q171" s="10">
        <f t="shared" si="35"/>
        <v>128500.01532556207</v>
      </c>
      <c r="R171" s="87">
        <f t="shared" si="36"/>
        <v>832.55226898817966</v>
      </c>
      <c r="S171" s="88">
        <f>LOOKUP(L171,'Property-Input'!$F$3:$AJ$3,'Property-Input'!$F$4:$AJ$4)</f>
        <v>14</v>
      </c>
    </row>
    <row r="172" spans="2:19" x14ac:dyDescent="0.2">
      <c r="B172" s="83">
        <f t="shared" si="26"/>
        <v>50525</v>
      </c>
      <c r="C172" s="84">
        <f t="shared" si="37"/>
        <v>155</v>
      </c>
      <c r="D172" s="10">
        <f t="shared" si="27"/>
        <v>471834.03730015946</v>
      </c>
      <c r="E172" s="10">
        <f>IFERROR(-PMT($G172/12,$C$9*12-$C145,$D172)-F172,0)</f>
        <v>1350.962282421289</v>
      </c>
      <c r="F172" s="10">
        <f t="shared" si="28"/>
        <v>1572.7801243338647</v>
      </c>
      <c r="G172" s="13">
        <f t="shared" si="29"/>
        <v>0.04</v>
      </c>
      <c r="H172" s="10">
        <f t="shared" si="30"/>
        <v>470483.07501773816</v>
      </c>
      <c r="I172" s="87">
        <f t="shared" si="31"/>
        <v>2923.7424067551538</v>
      </c>
      <c r="J172" s="88">
        <f>LOOKUP(B172,'Property-Input'!$F$3:$AJ$3,'Property-Input'!$F$4:$AJ$4)</f>
        <v>13</v>
      </c>
      <c r="L172" s="83">
        <f t="shared" si="32"/>
        <v>50770</v>
      </c>
      <c r="M172" s="84">
        <f t="shared" si="38"/>
        <v>155</v>
      </c>
      <c r="N172" s="10">
        <f t="shared" si="33"/>
        <v>128500.01532556207</v>
      </c>
      <c r="O172" s="218">
        <f>IFERROR(-PMT($M$9/12,$M$10*12-$M145,$N172)-P172,0)</f>
        <v>348.41979783133951</v>
      </c>
      <c r="P172" s="86">
        <f t="shared" si="34"/>
        <v>481.87505747085771</v>
      </c>
      <c r="Q172" s="10">
        <f t="shared" si="35"/>
        <v>128151.59552773072</v>
      </c>
      <c r="R172" s="87">
        <f t="shared" si="36"/>
        <v>830.29485530219722</v>
      </c>
      <c r="S172" s="88">
        <f>LOOKUP(L172,'Property-Input'!$F$3:$AJ$3,'Property-Input'!$F$4:$AJ$4)</f>
        <v>14</v>
      </c>
    </row>
    <row r="173" spans="2:19" x14ac:dyDescent="0.2">
      <c r="B173" s="83">
        <f t="shared" si="26"/>
        <v>50556</v>
      </c>
      <c r="C173" s="84">
        <f t="shared" si="37"/>
        <v>156</v>
      </c>
      <c r="D173" s="10">
        <f t="shared" si="27"/>
        <v>470483.07501773816</v>
      </c>
      <c r="E173" s="10">
        <f>IFERROR(-PMT($G173/12,$C$9*12-$C145,$D173)-F173,0)</f>
        <v>1347.0941869804255</v>
      </c>
      <c r="F173" s="10">
        <f t="shared" si="28"/>
        <v>1568.2769167257939</v>
      </c>
      <c r="G173" s="13">
        <f t="shared" si="29"/>
        <v>0.04</v>
      </c>
      <c r="H173" s="10">
        <f t="shared" si="30"/>
        <v>469135.9808307577</v>
      </c>
      <c r="I173" s="87">
        <f t="shared" si="31"/>
        <v>2915.3711037062194</v>
      </c>
      <c r="J173" s="88">
        <f>LOOKUP(B173,'Property-Input'!$F$3:$AJ$3,'Property-Input'!$F$4:$AJ$4)</f>
        <v>14</v>
      </c>
      <c r="L173" s="83">
        <f t="shared" si="32"/>
        <v>50801</v>
      </c>
      <c r="M173" s="84">
        <f t="shared" si="38"/>
        <v>156</v>
      </c>
      <c r="N173" s="10">
        <f t="shared" si="33"/>
        <v>128151.59552773072</v>
      </c>
      <c r="O173" s="218">
        <f>IFERROR(-PMT($M$9/12,$M$10*12-$M145,$N173)-P173,0)</f>
        <v>347.4750792240049</v>
      </c>
      <c r="P173" s="86">
        <f t="shared" si="34"/>
        <v>480.56848322899015</v>
      </c>
      <c r="Q173" s="10">
        <f t="shared" si="35"/>
        <v>127804.12044850671</v>
      </c>
      <c r="R173" s="87">
        <f t="shared" si="36"/>
        <v>828.04356245299505</v>
      </c>
      <c r="S173" s="88">
        <f>LOOKUP(L173,'Property-Input'!$F$3:$AJ$3,'Property-Input'!$F$4:$AJ$4)</f>
        <v>14</v>
      </c>
    </row>
    <row r="174" spans="2:19" x14ac:dyDescent="0.2">
      <c r="B174" s="83">
        <f t="shared" si="26"/>
        <v>50586</v>
      </c>
      <c r="C174" s="84">
        <f t="shared" si="37"/>
        <v>157</v>
      </c>
      <c r="D174" s="10">
        <f t="shared" si="27"/>
        <v>469135.9808307577</v>
      </c>
      <c r="E174" s="10">
        <f>IFERROR(-PMT($G174/12,$C$9*12-$C145,$D174)-F174,0)</f>
        <v>1343.2371667283617</v>
      </c>
      <c r="F174" s="10">
        <f t="shared" si="28"/>
        <v>1563.7866027691923</v>
      </c>
      <c r="G174" s="13">
        <f t="shared" si="29"/>
        <v>0.04</v>
      </c>
      <c r="H174" s="10">
        <f t="shared" si="30"/>
        <v>467792.74366402935</v>
      </c>
      <c r="I174" s="87">
        <f t="shared" si="31"/>
        <v>2907.023769497554</v>
      </c>
      <c r="J174" s="88">
        <f>LOOKUP(B174,'Property-Input'!$F$3:$AJ$3,'Property-Input'!$F$4:$AJ$4)</f>
        <v>14</v>
      </c>
      <c r="L174" s="83">
        <f t="shared" si="32"/>
        <v>50829</v>
      </c>
      <c r="M174" s="84">
        <f t="shared" si="38"/>
        <v>157</v>
      </c>
      <c r="N174" s="10">
        <f t="shared" si="33"/>
        <v>127804.12044850671</v>
      </c>
      <c r="O174" s="218">
        <f>IFERROR(-PMT($M$9/12,$M$10*12-$M145,$N174)-P174,0)</f>
        <v>346.5329221624051</v>
      </c>
      <c r="P174" s="86">
        <f t="shared" si="34"/>
        <v>479.26545168190017</v>
      </c>
      <c r="Q174" s="10">
        <f t="shared" si="35"/>
        <v>127457.58752634432</v>
      </c>
      <c r="R174" s="87">
        <f t="shared" si="36"/>
        <v>825.79837384430527</v>
      </c>
      <c r="S174" s="88">
        <f>LOOKUP(L174,'Property-Input'!$F$3:$AJ$3,'Property-Input'!$F$4:$AJ$4)</f>
        <v>14</v>
      </c>
    </row>
    <row r="175" spans="2:19" x14ac:dyDescent="0.2">
      <c r="B175" s="83">
        <f t="shared" si="26"/>
        <v>50617</v>
      </c>
      <c r="C175" s="84">
        <f t="shared" si="37"/>
        <v>158</v>
      </c>
      <c r="D175" s="10">
        <f t="shared" si="27"/>
        <v>467792.74366402935</v>
      </c>
      <c r="E175" s="10">
        <f>IFERROR(-PMT($G175/12,$C$9*12-$C145,$D175)-F175,0)</f>
        <v>1339.3911899544521</v>
      </c>
      <c r="F175" s="10">
        <f t="shared" si="28"/>
        <v>1559.3091455467645</v>
      </c>
      <c r="G175" s="13">
        <f t="shared" si="29"/>
        <v>0.04</v>
      </c>
      <c r="H175" s="10">
        <f t="shared" si="30"/>
        <v>466453.35247407487</v>
      </c>
      <c r="I175" s="87">
        <f t="shared" si="31"/>
        <v>2898.7003355012166</v>
      </c>
      <c r="J175" s="88">
        <f>LOOKUP(B175,'Property-Input'!$F$3:$AJ$3,'Property-Input'!$F$4:$AJ$4)</f>
        <v>14</v>
      </c>
      <c r="L175" s="83">
        <f t="shared" si="32"/>
        <v>50860</v>
      </c>
      <c r="M175" s="84">
        <f t="shared" si="38"/>
        <v>158</v>
      </c>
      <c r="N175" s="10">
        <f t="shared" si="33"/>
        <v>127457.58752634432</v>
      </c>
      <c r="O175" s="218">
        <f>IFERROR(-PMT($M$9/12,$M$10*12-$M145,$N175)-P175,0)</f>
        <v>345.5933197010682</v>
      </c>
      <c r="P175" s="86">
        <f t="shared" si="34"/>
        <v>477.96595322379113</v>
      </c>
      <c r="Q175" s="10">
        <f t="shared" si="35"/>
        <v>127111.99420664324</v>
      </c>
      <c r="R175" s="87">
        <f t="shared" si="36"/>
        <v>823.55927292485933</v>
      </c>
      <c r="S175" s="88">
        <f>LOOKUP(L175,'Property-Input'!$F$3:$AJ$3,'Property-Input'!$F$4:$AJ$4)</f>
        <v>14</v>
      </c>
    </row>
    <row r="176" spans="2:19" x14ac:dyDescent="0.2">
      <c r="B176" s="83">
        <f t="shared" si="26"/>
        <v>50648</v>
      </c>
      <c r="C176" s="84">
        <f t="shared" si="37"/>
        <v>159</v>
      </c>
      <c r="D176" s="10">
        <f t="shared" si="27"/>
        <v>466453.35247407487</v>
      </c>
      <c r="E176" s="10">
        <f>IFERROR(-PMT($G176/12,$C$9*12-$C145,$D176)-F176,0)</f>
        <v>1335.5562250388443</v>
      </c>
      <c r="F176" s="10">
        <f t="shared" si="28"/>
        <v>1554.8445082469161</v>
      </c>
      <c r="G176" s="13">
        <f t="shared" si="29"/>
        <v>0.04</v>
      </c>
      <c r="H176" s="10">
        <f t="shared" si="30"/>
        <v>465117.79624903604</v>
      </c>
      <c r="I176" s="87">
        <f t="shared" si="31"/>
        <v>2890.4007332857605</v>
      </c>
      <c r="J176" s="88">
        <f>LOOKUP(B176,'Property-Input'!$F$3:$AJ$3,'Property-Input'!$F$4:$AJ$4)</f>
        <v>14</v>
      </c>
      <c r="L176" s="83">
        <f t="shared" si="32"/>
        <v>50890</v>
      </c>
      <c r="M176" s="84">
        <f t="shared" si="38"/>
        <v>159</v>
      </c>
      <c r="N176" s="10">
        <f t="shared" si="33"/>
        <v>127111.99420664324</v>
      </c>
      <c r="O176" s="218">
        <f>IFERROR(-PMT($M$9/12,$M$10*12-$M145,$N176)-P176,0)</f>
        <v>344.65626491335451</v>
      </c>
      <c r="P176" s="86">
        <f t="shared" si="34"/>
        <v>476.66997827491213</v>
      </c>
      <c r="Q176" s="10">
        <f t="shared" si="35"/>
        <v>126767.33794172989</v>
      </c>
      <c r="R176" s="87">
        <f t="shared" si="36"/>
        <v>821.32624318826663</v>
      </c>
      <c r="S176" s="88">
        <f>LOOKUP(L176,'Property-Input'!$F$3:$AJ$3,'Property-Input'!$F$4:$AJ$4)</f>
        <v>14</v>
      </c>
    </row>
    <row r="177" spans="2:19" x14ac:dyDescent="0.2">
      <c r="B177" s="83">
        <f t="shared" si="26"/>
        <v>50678</v>
      </c>
      <c r="C177" s="84">
        <f t="shared" si="37"/>
        <v>160</v>
      </c>
      <c r="D177" s="10">
        <f t="shared" si="27"/>
        <v>465117.79624903604</v>
      </c>
      <c r="E177" s="10">
        <f>IFERROR(-PMT($G177/12,$C$9*12-$C145,$D177)-F177,0)</f>
        <v>1331.7322404522199</v>
      </c>
      <c r="F177" s="10">
        <f t="shared" si="28"/>
        <v>1550.3926541634535</v>
      </c>
      <c r="G177" s="13">
        <f t="shared" si="29"/>
        <v>0.04</v>
      </c>
      <c r="H177" s="10">
        <f t="shared" si="30"/>
        <v>463786.06400858384</v>
      </c>
      <c r="I177" s="87">
        <f t="shared" si="31"/>
        <v>2882.1248946156734</v>
      </c>
      <c r="J177" s="88">
        <f>LOOKUP(B177,'Property-Input'!$F$3:$AJ$3,'Property-Input'!$F$4:$AJ$4)</f>
        <v>14</v>
      </c>
      <c r="L177" s="83">
        <f t="shared" si="32"/>
        <v>50921</v>
      </c>
      <c r="M177" s="84">
        <f t="shared" si="38"/>
        <v>160</v>
      </c>
      <c r="N177" s="10">
        <f t="shared" si="33"/>
        <v>126767.33794172989</v>
      </c>
      <c r="O177" s="218">
        <f>IFERROR(-PMT($M$9/12,$M$10*12-$M145,$N177)-P177,0)</f>
        <v>343.72175089140529</v>
      </c>
      <c r="P177" s="86">
        <f t="shared" si="34"/>
        <v>475.37751728148709</v>
      </c>
      <c r="Q177" s="10">
        <f t="shared" si="35"/>
        <v>126423.61619083848</v>
      </c>
      <c r="R177" s="87">
        <f t="shared" si="36"/>
        <v>819.09926817289238</v>
      </c>
      <c r="S177" s="88">
        <f>LOOKUP(L177,'Property-Input'!$F$3:$AJ$3,'Property-Input'!$F$4:$AJ$4)</f>
        <v>15</v>
      </c>
    </row>
    <row r="178" spans="2:19" x14ac:dyDescent="0.2">
      <c r="B178" s="83">
        <f t="shared" si="26"/>
        <v>50709</v>
      </c>
      <c r="C178" s="84">
        <f t="shared" si="37"/>
        <v>161</v>
      </c>
      <c r="D178" s="10">
        <f t="shared" si="27"/>
        <v>463786.06400858384</v>
      </c>
      <c r="E178" s="10">
        <f>IFERROR(-PMT($G178/12,$C$9*12-$C145,$D178)-F178,0)</f>
        <v>1327.9192047555373</v>
      </c>
      <c r="F178" s="10">
        <f t="shared" si="28"/>
        <v>1545.9535466952796</v>
      </c>
      <c r="G178" s="13">
        <f t="shared" si="29"/>
        <v>0.04</v>
      </c>
      <c r="H178" s="10">
        <f t="shared" si="30"/>
        <v>462458.14480382833</v>
      </c>
      <c r="I178" s="87">
        <f t="shared" si="31"/>
        <v>2873.8727514508168</v>
      </c>
      <c r="J178" s="88">
        <f>LOOKUP(B178,'Property-Input'!$F$3:$AJ$3,'Property-Input'!$F$4:$AJ$4)</f>
        <v>14</v>
      </c>
      <c r="L178" s="83">
        <f t="shared" si="32"/>
        <v>50951</v>
      </c>
      <c r="M178" s="84">
        <f t="shared" si="38"/>
        <v>161</v>
      </c>
      <c r="N178" s="10">
        <f t="shared" si="33"/>
        <v>126423.61619083848</v>
      </c>
      <c r="O178" s="218">
        <f>IFERROR(-PMT($M$9/12,$M$10*12-$M145,$N178)-P178,0)</f>
        <v>342.78977074609253</v>
      </c>
      <c r="P178" s="86">
        <f t="shared" si="34"/>
        <v>474.08856071564429</v>
      </c>
      <c r="Q178" s="10">
        <f t="shared" si="35"/>
        <v>126080.82642009239</v>
      </c>
      <c r="R178" s="87">
        <f t="shared" si="36"/>
        <v>816.87833146173682</v>
      </c>
      <c r="S178" s="88">
        <f>LOOKUP(L178,'Property-Input'!$F$3:$AJ$3,'Property-Input'!$F$4:$AJ$4)</f>
        <v>15</v>
      </c>
    </row>
    <row r="179" spans="2:19" x14ac:dyDescent="0.2">
      <c r="B179" s="83">
        <f t="shared" si="26"/>
        <v>50739</v>
      </c>
      <c r="C179" s="84">
        <f t="shared" si="37"/>
        <v>162</v>
      </c>
      <c r="D179" s="10">
        <f t="shared" si="27"/>
        <v>462458.14480382833</v>
      </c>
      <c r="E179" s="10">
        <f>IFERROR(-PMT($G179/12,$C$9*12-$C145,$D179)-F179,0)</f>
        <v>1324.1170865997708</v>
      </c>
      <c r="F179" s="10">
        <f t="shared" si="28"/>
        <v>1541.5271493460943</v>
      </c>
      <c r="G179" s="13">
        <f t="shared" si="29"/>
        <v>0.04</v>
      </c>
      <c r="H179" s="10">
        <f t="shared" si="30"/>
        <v>461134.02771722857</v>
      </c>
      <c r="I179" s="87">
        <f t="shared" si="31"/>
        <v>2865.6442359458651</v>
      </c>
      <c r="J179" s="88">
        <f>LOOKUP(B179,'Property-Input'!$F$3:$AJ$3,'Property-Input'!$F$4:$AJ$4)</f>
        <v>14</v>
      </c>
      <c r="L179" s="83">
        <f t="shared" si="32"/>
        <v>50982</v>
      </c>
      <c r="M179" s="84">
        <f t="shared" si="38"/>
        <v>162</v>
      </c>
      <c r="N179" s="10">
        <f t="shared" si="33"/>
        <v>126080.82642009239</v>
      </c>
      <c r="O179" s="218">
        <f>IFERROR(-PMT($M$9/12,$M$10*12-$M145,$N179)-P179,0)</f>
        <v>341.86031760696716</v>
      </c>
      <c r="P179" s="86">
        <f t="shared" si="34"/>
        <v>472.80309907534644</v>
      </c>
      <c r="Q179" s="10">
        <f t="shared" si="35"/>
        <v>125738.96610248541</v>
      </c>
      <c r="R179" s="87">
        <f t="shared" si="36"/>
        <v>814.6634166823136</v>
      </c>
      <c r="S179" s="88">
        <f>LOOKUP(L179,'Property-Input'!$F$3:$AJ$3,'Property-Input'!$F$4:$AJ$4)</f>
        <v>15</v>
      </c>
    </row>
    <row r="180" spans="2:19" x14ac:dyDescent="0.2">
      <c r="B180" s="83">
        <f t="shared" si="26"/>
        <v>50770</v>
      </c>
      <c r="C180" s="84">
        <f t="shared" si="37"/>
        <v>163</v>
      </c>
      <c r="D180" s="10">
        <f t="shared" si="27"/>
        <v>461134.02771722857</v>
      </c>
      <c r="E180" s="10">
        <f>IFERROR(-PMT($G180/12,$C$9*12-$C145,$D180)-F180,0)</f>
        <v>1320.3258547256535</v>
      </c>
      <c r="F180" s="10">
        <f t="shared" si="28"/>
        <v>1537.1134257240954</v>
      </c>
      <c r="G180" s="13">
        <f t="shared" si="29"/>
        <v>0.04</v>
      </c>
      <c r="H180" s="10">
        <f t="shared" si="30"/>
        <v>459813.7018625029</v>
      </c>
      <c r="I180" s="87">
        <f t="shared" si="31"/>
        <v>2857.4392804497488</v>
      </c>
      <c r="J180" s="88">
        <f>LOOKUP(B180,'Property-Input'!$F$3:$AJ$3,'Property-Input'!$F$4:$AJ$4)</f>
        <v>14</v>
      </c>
      <c r="L180" s="83">
        <f t="shared" si="32"/>
        <v>51013</v>
      </c>
      <c r="M180" s="84">
        <f t="shared" si="38"/>
        <v>163</v>
      </c>
      <c r="N180" s="10">
        <f t="shared" si="33"/>
        <v>125738.96610248541</v>
      </c>
      <c r="O180" s="218">
        <f>IFERROR(-PMT($M$9/12,$M$10*12-$M145,$N180)-P180,0)</f>
        <v>340.93338462220908</v>
      </c>
      <c r="P180" s="86">
        <f t="shared" si="34"/>
        <v>471.52112288432028</v>
      </c>
      <c r="Q180" s="10">
        <f t="shared" si="35"/>
        <v>125398.0327178632</v>
      </c>
      <c r="R180" s="87">
        <f t="shared" si="36"/>
        <v>812.45450750652935</v>
      </c>
      <c r="S180" s="88">
        <f>LOOKUP(L180,'Property-Input'!$F$3:$AJ$3,'Property-Input'!$F$4:$AJ$4)</f>
        <v>15</v>
      </c>
    </row>
    <row r="181" spans="2:19" x14ac:dyDescent="0.2">
      <c r="B181" s="83">
        <f t="shared" si="26"/>
        <v>50801</v>
      </c>
      <c r="C181" s="84">
        <f t="shared" si="37"/>
        <v>164</v>
      </c>
      <c r="D181" s="10">
        <f t="shared" si="27"/>
        <v>459813.7018625029</v>
      </c>
      <c r="E181" s="10">
        <f>IFERROR(-PMT($G181/12,$C$9*12-$C145,$D181)-F181,0)</f>
        <v>1316.5454779634204</v>
      </c>
      <c r="F181" s="10">
        <f t="shared" si="28"/>
        <v>1532.7123395416763</v>
      </c>
      <c r="G181" s="13">
        <f t="shared" si="29"/>
        <v>0.04</v>
      </c>
      <c r="H181" s="10">
        <f t="shared" si="30"/>
        <v>458497.1563845395</v>
      </c>
      <c r="I181" s="87">
        <f t="shared" si="31"/>
        <v>2849.2578175050967</v>
      </c>
      <c r="J181" s="88">
        <f>LOOKUP(B181,'Property-Input'!$F$3:$AJ$3,'Property-Input'!$F$4:$AJ$4)</f>
        <v>14</v>
      </c>
      <c r="L181" s="83">
        <f t="shared" si="32"/>
        <v>51043</v>
      </c>
      <c r="M181" s="84">
        <f t="shared" si="38"/>
        <v>164</v>
      </c>
      <c r="N181" s="10">
        <f t="shared" si="33"/>
        <v>125398.0327178632</v>
      </c>
      <c r="O181" s="218">
        <f>IFERROR(-PMT($M$9/12,$M$10*12-$M145,$N181)-P181,0)</f>
        <v>340.0089649585766</v>
      </c>
      <c r="P181" s="86">
        <f t="shared" si="34"/>
        <v>470.24262269198698</v>
      </c>
      <c r="Q181" s="10">
        <f t="shared" si="35"/>
        <v>125058.02375290463</v>
      </c>
      <c r="R181" s="87">
        <f t="shared" si="36"/>
        <v>810.25158765056358</v>
      </c>
      <c r="S181" s="88">
        <f>LOOKUP(L181,'Property-Input'!$F$3:$AJ$3,'Property-Input'!$F$4:$AJ$4)</f>
        <v>15</v>
      </c>
    </row>
    <row r="182" spans="2:19" x14ac:dyDescent="0.2">
      <c r="B182" s="83">
        <f t="shared" si="26"/>
        <v>50829</v>
      </c>
      <c r="C182" s="84">
        <f t="shared" si="37"/>
        <v>165</v>
      </c>
      <c r="D182" s="10">
        <f t="shared" si="27"/>
        <v>458497.1563845395</v>
      </c>
      <c r="E182" s="10">
        <f>IFERROR(-PMT($G182/12,$C$9*12-$C145,$D182)-F182,0)</f>
        <v>1312.7759252325534</v>
      </c>
      <c r="F182" s="10">
        <f t="shared" si="28"/>
        <v>1528.3238546151317</v>
      </c>
      <c r="G182" s="13">
        <f t="shared" si="29"/>
        <v>0.04</v>
      </c>
      <c r="H182" s="10">
        <f t="shared" si="30"/>
        <v>457184.38045930694</v>
      </c>
      <c r="I182" s="87">
        <f t="shared" si="31"/>
        <v>2841.0997798476851</v>
      </c>
      <c r="J182" s="88">
        <f>LOOKUP(B182,'Property-Input'!$F$3:$AJ$3,'Property-Input'!$F$4:$AJ$4)</f>
        <v>14</v>
      </c>
      <c r="L182" s="83">
        <f t="shared" si="32"/>
        <v>51074</v>
      </c>
      <c r="M182" s="84">
        <f t="shared" si="38"/>
        <v>165</v>
      </c>
      <c r="N182" s="10">
        <f t="shared" si="33"/>
        <v>125058.02375290463</v>
      </c>
      <c r="O182" s="218">
        <f>IFERROR(-PMT($M$9/12,$M$10*12-$M145,$N182)-P182,0)</f>
        <v>339.0870518013557</v>
      </c>
      <c r="P182" s="86">
        <f t="shared" si="34"/>
        <v>468.96758907339239</v>
      </c>
      <c r="Q182" s="10">
        <f t="shared" si="35"/>
        <v>124718.93670110327</v>
      </c>
      <c r="R182" s="87">
        <f t="shared" si="36"/>
        <v>808.05464087474809</v>
      </c>
      <c r="S182" s="88">
        <f>LOOKUP(L182,'Property-Input'!$F$3:$AJ$3,'Property-Input'!$F$4:$AJ$4)</f>
        <v>15</v>
      </c>
    </row>
    <row r="183" spans="2:19" x14ac:dyDescent="0.2">
      <c r="B183" s="83">
        <f t="shared" si="26"/>
        <v>50860</v>
      </c>
      <c r="C183" s="84">
        <f t="shared" si="37"/>
        <v>166</v>
      </c>
      <c r="D183" s="10">
        <f t="shared" si="27"/>
        <v>457184.38045930694</v>
      </c>
      <c r="E183" s="10">
        <f>IFERROR(-PMT($G183/12,$C$9*12-$C145,$D183)-F183,0)</f>
        <v>1309.0171655415236</v>
      </c>
      <c r="F183" s="10">
        <f t="shared" si="28"/>
        <v>1523.9479348643565</v>
      </c>
      <c r="G183" s="13">
        <f t="shared" si="29"/>
        <v>0.04</v>
      </c>
      <c r="H183" s="10">
        <f t="shared" si="30"/>
        <v>455875.3632937654</v>
      </c>
      <c r="I183" s="87">
        <f t="shared" si="31"/>
        <v>2832.9651004058801</v>
      </c>
      <c r="J183" s="88">
        <f>LOOKUP(B183,'Property-Input'!$F$3:$AJ$3,'Property-Input'!$F$4:$AJ$4)</f>
        <v>14</v>
      </c>
      <c r="L183" s="83">
        <f t="shared" si="32"/>
        <v>51104</v>
      </c>
      <c r="M183" s="84">
        <f t="shared" si="38"/>
        <v>166</v>
      </c>
      <c r="N183" s="10">
        <f t="shared" si="33"/>
        <v>124718.93670110327</v>
      </c>
      <c r="O183" s="218">
        <f>IFERROR(-PMT($M$9/12,$M$10*12-$M145,$N183)-P183,0)</f>
        <v>338.16763835431044</v>
      </c>
      <c r="P183" s="86">
        <f t="shared" si="34"/>
        <v>467.69601262913721</v>
      </c>
      <c r="Q183" s="10">
        <f t="shared" si="35"/>
        <v>124380.76906274896</v>
      </c>
      <c r="R183" s="87">
        <f t="shared" si="36"/>
        <v>805.86365098344766</v>
      </c>
      <c r="S183" s="88">
        <f>LOOKUP(L183,'Property-Input'!$F$3:$AJ$3,'Property-Input'!$F$4:$AJ$4)</f>
        <v>15</v>
      </c>
    </row>
    <row r="184" spans="2:19" x14ac:dyDescent="0.2">
      <c r="B184" s="83">
        <f t="shared" si="26"/>
        <v>50890</v>
      </c>
      <c r="C184" s="84">
        <f t="shared" si="37"/>
        <v>167</v>
      </c>
      <c r="D184" s="10">
        <f t="shared" si="27"/>
        <v>455875.3632937654</v>
      </c>
      <c r="E184" s="10">
        <f>IFERROR(-PMT($G184/12,$C$9*12-$C145,$D184)-F184,0)</f>
        <v>1305.2691679875363</v>
      </c>
      <c r="F184" s="10">
        <f t="shared" si="28"/>
        <v>1519.5845443125515</v>
      </c>
      <c r="G184" s="13">
        <f t="shared" si="29"/>
        <v>0.04</v>
      </c>
      <c r="H184" s="10">
        <f t="shared" si="30"/>
        <v>454570.09412577789</v>
      </c>
      <c r="I184" s="87">
        <f t="shared" si="31"/>
        <v>2824.8537123000879</v>
      </c>
      <c r="J184" s="88">
        <f>LOOKUP(B184,'Property-Input'!$F$3:$AJ$3,'Property-Input'!$F$4:$AJ$4)</f>
        <v>14</v>
      </c>
      <c r="L184" s="83">
        <f t="shared" si="32"/>
        <v>51135</v>
      </c>
      <c r="M184" s="84">
        <f t="shared" si="38"/>
        <v>167</v>
      </c>
      <c r="N184" s="10">
        <f t="shared" si="33"/>
        <v>124380.76906274896</v>
      </c>
      <c r="O184" s="218">
        <f>IFERROR(-PMT($M$9/12,$M$10*12-$M145,$N184)-P184,0)</f>
        <v>337.25071783963193</v>
      </c>
      <c r="P184" s="86">
        <f t="shared" si="34"/>
        <v>466.4278839853086</v>
      </c>
      <c r="Q184" s="10">
        <f t="shared" si="35"/>
        <v>124043.51834490933</v>
      </c>
      <c r="R184" s="87">
        <f t="shared" si="36"/>
        <v>803.67860182494053</v>
      </c>
      <c r="S184" s="88">
        <f>LOOKUP(L184,'Property-Input'!$F$3:$AJ$3,'Property-Input'!$F$4:$AJ$4)</f>
        <v>15</v>
      </c>
    </row>
    <row r="185" spans="2:19" x14ac:dyDescent="0.2">
      <c r="B185" s="83">
        <f t="shared" si="26"/>
        <v>50921</v>
      </c>
      <c r="C185" s="84">
        <f t="shared" si="37"/>
        <v>168</v>
      </c>
      <c r="D185" s="10">
        <f t="shared" si="27"/>
        <v>454570.09412577789</v>
      </c>
      <c r="E185" s="10">
        <f>IFERROR(-PMT($G185/12,$C$9*12-$C145,$D185)-F185,0)</f>
        <v>1301.5319017562815</v>
      </c>
      <c r="F185" s="10">
        <f t="shared" si="28"/>
        <v>1515.2336470859263</v>
      </c>
      <c r="G185" s="13">
        <f t="shared" si="29"/>
        <v>0.04</v>
      </c>
      <c r="H185" s="10">
        <f t="shared" si="30"/>
        <v>453268.56222402159</v>
      </c>
      <c r="I185" s="87">
        <f t="shared" si="31"/>
        <v>2816.7655488422079</v>
      </c>
      <c r="J185" s="88">
        <f>LOOKUP(B185,'Property-Input'!$F$3:$AJ$3,'Property-Input'!$F$4:$AJ$4)</f>
        <v>15</v>
      </c>
      <c r="L185" s="83">
        <f t="shared" si="32"/>
        <v>51166</v>
      </c>
      <c r="M185" s="84">
        <f t="shared" si="38"/>
        <v>168</v>
      </c>
      <c r="N185" s="10">
        <f t="shared" si="33"/>
        <v>124043.51834490933</v>
      </c>
      <c r="O185" s="218">
        <f>IFERROR(-PMT($M$9/12,$M$10*12-$M145,$N185)-P185,0)</f>
        <v>336.33628349788916</v>
      </c>
      <c r="P185" s="86">
        <f t="shared" si="34"/>
        <v>465.16319379341002</v>
      </c>
      <c r="Q185" s="10">
        <f t="shared" si="35"/>
        <v>123707.18206141144</v>
      </c>
      <c r="R185" s="87">
        <f t="shared" si="36"/>
        <v>801.49947729129917</v>
      </c>
      <c r="S185" s="88">
        <f>LOOKUP(L185,'Property-Input'!$F$3:$AJ$3,'Property-Input'!$F$4:$AJ$4)</f>
        <v>15</v>
      </c>
    </row>
    <row r="186" spans="2:19" x14ac:dyDescent="0.2">
      <c r="B186" s="83">
        <f t="shared" si="26"/>
        <v>50951</v>
      </c>
      <c r="C186" s="84">
        <f t="shared" si="37"/>
        <v>169</v>
      </c>
      <c r="D186" s="10">
        <f t="shared" si="27"/>
        <v>453268.56222402159</v>
      </c>
      <c r="E186" s="10">
        <f>IFERROR(-PMT($G186/12,$C$9*12-$C145,$D186)-F186,0)</f>
        <v>1297.8053361216746</v>
      </c>
      <c r="F186" s="10">
        <f t="shared" si="28"/>
        <v>1510.8952074134052</v>
      </c>
      <c r="G186" s="13">
        <f t="shared" si="29"/>
        <v>0.04</v>
      </c>
      <c r="H186" s="10">
        <f t="shared" si="30"/>
        <v>451970.75688789989</v>
      </c>
      <c r="I186" s="87">
        <f t="shared" si="31"/>
        <v>2808.7005435350798</v>
      </c>
      <c r="J186" s="88">
        <f>LOOKUP(B186,'Property-Input'!$F$3:$AJ$3,'Property-Input'!$F$4:$AJ$4)</f>
        <v>15</v>
      </c>
      <c r="L186" s="83">
        <f t="shared" si="32"/>
        <v>51195</v>
      </c>
      <c r="M186" s="84">
        <f t="shared" si="38"/>
        <v>169</v>
      </c>
      <c r="N186" s="10">
        <f t="shared" si="33"/>
        <v>123707.18206141144</v>
      </c>
      <c r="O186" s="218">
        <f>IFERROR(-PMT($M$9/12,$M$10*12-$M145,$N186)-P186,0)</f>
        <v>335.42432858797906</v>
      </c>
      <c r="P186" s="86">
        <f t="shared" si="34"/>
        <v>463.90193273029286</v>
      </c>
      <c r="Q186" s="10">
        <f t="shared" si="35"/>
        <v>123371.75773282346</v>
      </c>
      <c r="R186" s="87">
        <f t="shared" si="36"/>
        <v>799.32626131827192</v>
      </c>
      <c r="S186" s="88">
        <f>LOOKUP(L186,'Property-Input'!$F$3:$AJ$3,'Property-Input'!$F$4:$AJ$4)</f>
        <v>15</v>
      </c>
    </row>
    <row r="187" spans="2:19" x14ac:dyDescent="0.2">
      <c r="B187" s="83">
        <f t="shared" si="26"/>
        <v>50982</v>
      </c>
      <c r="C187" s="84">
        <f t="shared" si="37"/>
        <v>170</v>
      </c>
      <c r="D187" s="10">
        <f t="shared" si="27"/>
        <v>451970.75688789989</v>
      </c>
      <c r="E187" s="10">
        <f>IFERROR(-PMT($G187/12,$C$9*12-$C145,$D187)-F187,0)</f>
        <v>1294.089440445606</v>
      </c>
      <c r="F187" s="10">
        <f t="shared" si="28"/>
        <v>1506.5691896263331</v>
      </c>
      <c r="G187" s="13">
        <f t="shared" si="29"/>
        <v>0.04</v>
      </c>
      <c r="H187" s="10">
        <f t="shared" si="30"/>
        <v>450676.6674474543</v>
      </c>
      <c r="I187" s="87">
        <f t="shared" si="31"/>
        <v>2800.6586300719391</v>
      </c>
      <c r="J187" s="88">
        <f>LOOKUP(B187,'Property-Input'!$F$3:$AJ$3,'Property-Input'!$F$4:$AJ$4)</f>
        <v>15</v>
      </c>
      <c r="L187" s="83">
        <f t="shared" si="32"/>
        <v>51226</v>
      </c>
      <c r="M187" s="84">
        <f t="shared" si="38"/>
        <v>170</v>
      </c>
      <c r="N187" s="10">
        <f t="shared" si="33"/>
        <v>123371.75773282346</v>
      </c>
      <c r="O187" s="218">
        <f>IFERROR(-PMT($M$9/12,$M$10*12-$M145,$N187)-P187,0)</f>
        <v>334.51484638707626</v>
      </c>
      <c r="P187" s="86">
        <f t="shared" si="34"/>
        <v>462.64409149808802</v>
      </c>
      <c r="Q187" s="10">
        <f t="shared" si="35"/>
        <v>123037.24288643639</v>
      </c>
      <c r="R187" s="87">
        <f t="shared" si="36"/>
        <v>797.15893788516428</v>
      </c>
      <c r="S187" s="88">
        <f>LOOKUP(L187,'Property-Input'!$F$3:$AJ$3,'Property-Input'!$F$4:$AJ$4)</f>
        <v>15</v>
      </c>
    </row>
    <row r="188" spans="2:19" x14ac:dyDescent="0.2">
      <c r="B188" s="83">
        <f t="shared" si="26"/>
        <v>51013</v>
      </c>
      <c r="C188" s="84">
        <f t="shared" si="37"/>
        <v>171</v>
      </c>
      <c r="D188" s="10">
        <f t="shared" si="27"/>
        <v>450676.6674474543</v>
      </c>
      <c r="E188" s="10">
        <f>IFERROR(-PMT($G188/12,$C$9*12-$C145,$D188)-F188,0)</f>
        <v>1290.3841841776921</v>
      </c>
      <c r="F188" s="10">
        <f t="shared" si="28"/>
        <v>1502.255558158181</v>
      </c>
      <c r="G188" s="13">
        <f t="shared" si="29"/>
        <v>0.04</v>
      </c>
      <c r="H188" s="10">
        <f t="shared" si="30"/>
        <v>449386.28326327662</v>
      </c>
      <c r="I188" s="87">
        <f t="shared" si="31"/>
        <v>2792.6397423358731</v>
      </c>
      <c r="J188" s="88">
        <f>LOOKUP(B188,'Property-Input'!$F$3:$AJ$3,'Property-Input'!$F$4:$AJ$4)</f>
        <v>15</v>
      </c>
      <c r="L188" s="83">
        <f t="shared" si="32"/>
        <v>51256</v>
      </c>
      <c r="M188" s="84">
        <f t="shared" si="38"/>
        <v>171</v>
      </c>
      <c r="N188" s="10">
        <f t="shared" si="33"/>
        <v>123037.24288643639</v>
      </c>
      <c r="O188" s="218">
        <f>IFERROR(-PMT($M$9/12,$M$10*12-$M145,$N188)-P188,0)</f>
        <v>333.60783019058414</v>
      </c>
      <c r="P188" s="86">
        <f t="shared" si="34"/>
        <v>461.38966082413646</v>
      </c>
      <c r="Q188" s="10">
        <f t="shared" si="35"/>
        <v>122703.63505624581</v>
      </c>
      <c r="R188" s="87">
        <f t="shared" si="36"/>
        <v>794.99749101472059</v>
      </c>
      <c r="S188" s="88">
        <f>LOOKUP(L188,'Property-Input'!$F$3:$AJ$3,'Property-Input'!$F$4:$AJ$4)</f>
        <v>15</v>
      </c>
    </row>
    <row r="189" spans="2:19" x14ac:dyDescent="0.2">
      <c r="B189" s="83">
        <f t="shared" si="26"/>
        <v>51043</v>
      </c>
      <c r="C189" s="84">
        <f t="shared" si="37"/>
        <v>172</v>
      </c>
      <c r="D189" s="10">
        <f t="shared" si="27"/>
        <v>449386.28326327662</v>
      </c>
      <c r="E189" s="10">
        <f>IFERROR(-PMT($G189/12,$C$9*12-$C145,$D189)-F189,0)</f>
        <v>1286.6895368550192</v>
      </c>
      <c r="F189" s="10">
        <f t="shared" si="28"/>
        <v>1497.9542775442553</v>
      </c>
      <c r="G189" s="13">
        <f t="shared" si="29"/>
        <v>0.04</v>
      </c>
      <c r="H189" s="10">
        <f t="shared" si="30"/>
        <v>448099.59372642159</v>
      </c>
      <c r="I189" s="87">
        <f t="shared" si="31"/>
        <v>2784.6438143992746</v>
      </c>
      <c r="J189" s="88">
        <f>LOOKUP(B189,'Property-Input'!$F$3:$AJ$3,'Property-Input'!$F$4:$AJ$4)</f>
        <v>15</v>
      </c>
      <c r="L189" s="83">
        <f t="shared" si="32"/>
        <v>51287</v>
      </c>
      <c r="M189" s="84">
        <f t="shared" si="38"/>
        <v>172</v>
      </c>
      <c r="N189" s="10">
        <f t="shared" si="33"/>
        <v>122703.63505624581</v>
      </c>
      <c r="O189" s="218">
        <f>IFERROR(-PMT($M$9/12,$M$10*12-$M145,$N189)-P189,0)</f>
        <v>332.70327331208529</v>
      </c>
      <c r="P189" s="86">
        <f t="shared" si="34"/>
        <v>460.13863146092177</v>
      </c>
      <c r="Q189" s="10">
        <f t="shared" si="35"/>
        <v>122370.93178293372</v>
      </c>
      <c r="R189" s="87">
        <f t="shared" si="36"/>
        <v>792.84190477300706</v>
      </c>
      <c r="S189" s="88">
        <f>LOOKUP(L189,'Property-Input'!$F$3:$AJ$3,'Property-Input'!$F$4:$AJ$4)</f>
        <v>16</v>
      </c>
    </row>
    <row r="190" spans="2:19" x14ac:dyDescent="0.2">
      <c r="B190" s="83">
        <f t="shared" si="26"/>
        <v>51074</v>
      </c>
      <c r="C190" s="84">
        <f t="shared" si="37"/>
        <v>173</v>
      </c>
      <c r="D190" s="10">
        <f t="shared" si="27"/>
        <v>448099.59372642159</v>
      </c>
      <c r="E190" s="10">
        <f>IFERROR(-PMT($G190/12,$C$9*12-$C145,$D190)-F190,0)</f>
        <v>1283.0054681018964</v>
      </c>
      <c r="F190" s="10">
        <f t="shared" si="28"/>
        <v>1493.6653124214054</v>
      </c>
      <c r="G190" s="13">
        <f t="shared" si="29"/>
        <v>0.04</v>
      </c>
      <c r="H190" s="10">
        <f t="shared" si="30"/>
        <v>446816.58825831971</v>
      </c>
      <c r="I190" s="87">
        <f t="shared" si="31"/>
        <v>2776.6707805233018</v>
      </c>
      <c r="J190" s="88">
        <f>LOOKUP(B190,'Property-Input'!$F$3:$AJ$3,'Property-Input'!$F$4:$AJ$4)</f>
        <v>15</v>
      </c>
      <c r="L190" s="83">
        <f t="shared" si="32"/>
        <v>51317</v>
      </c>
      <c r="M190" s="84">
        <f t="shared" si="38"/>
        <v>173</v>
      </c>
      <c r="N190" s="10">
        <f t="shared" si="33"/>
        <v>122370.93178293372</v>
      </c>
      <c r="O190" s="218">
        <f>IFERROR(-PMT($M$9/12,$M$10*12-$M145,$N190)-P190,0)</f>
        <v>331.80116908329165</v>
      </c>
      <c r="P190" s="86">
        <f t="shared" si="34"/>
        <v>458.89099418600148</v>
      </c>
      <c r="Q190" s="10">
        <f t="shared" si="35"/>
        <v>122039.13061385043</v>
      </c>
      <c r="R190" s="87">
        <f t="shared" si="36"/>
        <v>790.69216326929313</v>
      </c>
      <c r="S190" s="88">
        <f>LOOKUP(L190,'Property-Input'!$F$3:$AJ$3,'Property-Input'!$F$4:$AJ$4)</f>
        <v>16</v>
      </c>
    </row>
    <row r="191" spans="2:19" x14ac:dyDescent="0.2">
      <c r="B191" s="83">
        <f t="shared" si="26"/>
        <v>51104</v>
      </c>
      <c r="C191" s="84">
        <f t="shared" si="37"/>
        <v>174</v>
      </c>
      <c r="D191" s="10">
        <f t="shared" si="27"/>
        <v>446816.58825831971</v>
      </c>
      <c r="E191" s="10">
        <f>IFERROR(-PMT($G191/12,$C$9*12-$C145,$D191)-F191,0)</f>
        <v>1279.3319476296049</v>
      </c>
      <c r="F191" s="10">
        <f t="shared" si="28"/>
        <v>1489.3886275277325</v>
      </c>
      <c r="G191" s="13">
        <f t="shared" si="29"/>
        <v>0.04</v>
      </c>
      <c r="H191" s="10">
        <f t="shared" si="30"/>
        <v>445537.25631069008</v>
      </c>
      <c r="I191" s="87">
        <f t="shared" si="31"/>
        <v>2768.7205751573374</v>
      </c>
      <c r="J191" s="88">
        <f>LOOKUP(B191,'Property-Input'!$F$3:$AJ$3,'Property-Input'!$F$4:$AJ$4)</f>
        <v>15</v>
      </c>
      <c r="L191" s="83">
        <f t="shared" si="32"/>
        <v>51348</v>
      </c>
      <c r="M191" s="84">
        <f t="shared" si="38"/>
        <v>174</v>
      </c>
      <c r="N191" s="10">
        <f t="shared" si="33"/>
        <v>122039.13061385043</v>
      </c>
      <c r="O191" s="218">
        <f>IFERROR(-PMT($M$9/12,$M$10*12-$M145,$N191)-P191,0)</f>
        <v>330.90151085399651</v>
      </c>
      <c r="P191" s="86">
        <f t="shared" si="34"/>
        <v>457.64673980193908</v>
      </c>
      <c r="Q191" s="10">
        <f t="shared" si="35"/>
        <v>121708.22910299644</v>
      </c>
      <c r="R191" s="87">
        <f t="shared" si="36"/>
        <v>788.54825065593559</v>
      </c>
      <c r="S191" s="88">
        <f>LOOKUP(L191,'Property-Input'!$F$3:$AJ$3,'Property-Input'!$F$4:$AJ$4)</f>
        <v>16</v>
      </c>
    </row>
    <row r="192" spans="2:19" x14ac:dyDescent="0.2">
      <c r="B192" s="83">
        <f t="shared" si="26"/>
        <v>51135</v>
      </c>
      <c r="C192" s="84">
        <f t="shared" si="37"/>
        <v>175</v>
      </c>
      <c r="D192" s="10">
        <f t="shared" si="27"/>
        <v>445537.25631069008</v>
      </c>
      <c r="E192" s="10">
        <f>IFERROR(-PMT($G192/12,$C$9*12-$C145,$D192)-F192,0)</f>
        <v>1275.6689452361497</v>
      </c>
      <c r="F192" s="10">
        <f t="shared" si="28"/>
        <v>1485.1241877023003</v>
      </c>
      <c r="G192" s="13">
        <f t="shared" si="29"/>
        <v>0.04</v>
      </c>
      <c r="H192" s="10">
        <f t="shared" si="30"/>
        <v>444261.58736545395</v>
      </c>
      <c r="I192" s="87">
        <f t="shared" si="31"/>
        <v>2760.7931329384501</v>
      </c>
      <c r="J192" s="88">
        <f>LOOKUP(B192,'Property-Input'!$F$3:$AJ$3,'Property-Input'!$F$4:$AJ$4)</f>
        <v>15</v>
      </c>
      <c r="L192" s="83">
        <f t="shared" si="32"/>
        <v>51379</v>
      </c>
      <c r="M192" s="84">
        <f t="shared" si="38"/>
        <v>175</v>
      </c>
      <c r="N192" s="10">
        <f t="shared" si="33"/>
        <v>121708.22910299644</v>
      </c>
      <c r="O192" s="218">
        <f>IFERROR(-PMT($M$9/12,$M$10*12-$M145,$N192)-P192,0)</f>
        <v>330.00429199202409</v>
      </c>
      <c r="P192" s="86">
        <f t="shared" si="34"/>
        <v>456.40585913623664</v>
      </c>
      <c r="Q192" s="10">
        <f t="shared" si="35"/>
        <v>121378.22481100442</v>
      </c>
      <c r="R192" s="87">
        <f t="shared" si="36"/>
        <v>786.41015112826074</v>
      </c>
      <c r="S192" s="88">
        <f>LOOKUP(L192,'Property-Input'!$F$3:$AJ$3,'Property-Input'!$F$4:$AJ$4)</f>
        <v>16</v>
      </c>
    </row>
    <row r="193" spans="2:19" x14ac:dyDescent="0.2">
      <c r="B193" s="83">
        <f t="shared" si="26"/>
        <v>51166</v>
      </c>
      <c r="C193" s="84">
        <f t="shared" si="37"/>
        <v>176</v>
      </c>
      <c r="D193" s="10">
        <f t="shared" si="27"/>
        <v>444261.58736545395</v>
      </c>
      <c r="E193" s="10">
        <f>IFERROR(-PMT($G193/12,$C$9*12-$C145,$D193)-F193,0)</f>
        <v>1272.0164308060096</v>
      </c>
      <c r="F193" s="10">
        <f t="shared" si="28"/>
        <v>1480.8719578848466</v>
      </c>
      <c r="G193" s="13">
        <f t="shared" si="29"/>
        <v>0.04</v>
      </c>
      <c r="H193" s="10">
        <f t="shared" si="30"/>
        <v>442989.57093464793</v>
      </c>
      <c r="I193" s="87">
        <f t="shared" si="31"/>
        <v>2752.8883886908561</v>
      </c>
      <c r="J193" s="88">
        <f>LOOKUP(B193,'Property-Input'!$F$3:$AJ$3,'Property-Input'!$F$4:$AJ$4)</f>
        <v>15</v>
      </c>
      <c r="L193" s="83">
        <f t="shared" si="32"/>
        <v>51409</v>
      </c>
      <c r="M193" s="84">
        <f t="shared" si="38"/>
        <v>176</v>
      </c>
      <c r="N193" s="10">
        <f t="shared" si="33"/>
        <v>121378.22481100442</v>
      </c>
      <c r="O193" s="218">
        <f>IFERROR(-PMT($M$9/12,$M$10*12-$M145,$N193)-P193,0)</f>
        <v>329.10950588318178</v>
      </c>
      <c r="P193" s="86">
        <f t="shared" si="34"/>
        <v>455.16834304126655</v>
      </c>
      <c r="Q193" s="10">
        <f t="shared" si="35"/>
        <v>121049.11530512123</v>
      </c>
      <c r="R193" s="87">
        <f t="shared" si="36"/>
        <v>784.27784892444834</v>
      </c>
      <c r="S193" s="88">
        <f>LOOKUP(L193,'Property-Input'!$F$3:$AJ$3,'Property-Input'!$F$4:$AJ$4)</f>
        <v>16</v>
      </c>
    </row>
    <row r="194" spans="2:19" x14ac:dyDescent="0.2">
      <c r="B194" s="83">
        <f t="shared" si="26"/>
        <v>51195</v>
      </c>
      <c r="C194" s="84">
        <f t="shared" si="37"/>
        <v>177</v>
      </c>
      <c r="D194" s="10">
        <f t="shared" si="27"/>
        <v>442989.57093464793</v>
      </c>
      <c r="E194" s="10">
        <f>IFERROR(-PMT($G194/12,$C$9*12-$C145,$D194)-F194,0)</f>
        <v>1268.3743743098905</v>
      </c>
      <c r="F194" s="10">
        <f t="shared" si="28"/>
        <v>1476.6319031154933</v>
      </c>
      <c r="G194" s="13">
        <f t="shared" si="29"/>
        <v>0.04</v>
      </c>
      <c r="H194" s="10">
        <f t="shared" si="30"/>
        <v>441721.19656033802</v>
      </c>
      <c r="I194" s="87">
        <f t="shared" si="31"/>
        <v>2745.0062774253838</v>
      </c>
      <c r="J194" s="88">
        <f>LOOKUP(B194,'Property-Input'!$F$3:$AJ$3,'Property-Input'!$F$4:$AJ$4)</f>
        <v>15</v>
      </c>
      <c r="L194" s="83">
        <f t="shared" si="32"/>
        <v>51440</v>
      </c>
      <c r="M194" s="84">
        <f t="shared" si="38"/>
        <v>177</v>
      </c>
      <c r="N194" s="10">
        <f t="shared" si="33"/>
        <v>121049.11530512123</v>
      </c>
      <c r="O194" s="218">
        <f>IFERROR(-PMT($M$9/12,$M$10*12-$M145,$N194)-P194,0)</f>
        <v>328.21714593121084</v>
      </c>
      <c r="P194" s="86">
        <f t="shared" si="34"/>
        <v>453.93418239420458</v>
      </c>
      <c r="Q194" s="10">
        <f t="shared" si="35"/>
        <v>120720.89815919002</v>
      </c>
      <c r="R194" s="87">
        <f t="shared" si="36"/>
        <v>782.15132832541542</v>
      </c>
      <c r="S194" s="88">
        <f>LOOKUP(L194,'Property-Input'!$F$3:$AJ$3,'Property-Input'!$F$4:$AJ$4)</f>
        <v>16</v>
      </c>
    </row>
    <row r="195" spans="2:19" x14ac:dyDescent="0.2">
      <c r="B195" s="83">
        <f t="shared" si="26"/>
        <v>51226</v>
      </c>
      <c r="C195" s="84">
        <f t="shared" si="37"/>
        <v>178</v>
      </c>
      <c r="D195" s="10">
        <f t="shared" si="27"/>
        <v>441721.19656033802</v>
      </c>
      <c r="E195" s="10">
        <f>IFERROR(-PMT($G195/12,$C$9*12-$C145,$D195)-F195,0)</f>
        <v>1264.7427458044795</v>
      </c>
      <c r="F195" s="10">
        <f t="shared" si="28"/>
        <v>1472.40398853446</v>
      </c>
      <c r="G195" s="13">
        <f t="shared" si="29"/>
        <v>0.04</v>
      </c>
      <c r="H195" s="10">
        <f t="shared" si="30"/>
        <v>440456.45381453354</v>
      </c>
      <c r="I195" s="87">
        <f t="shared" si="31"/>
        <v>2737.1467343389395</v>
      </c>
      <c r="J195" s="88">
        <f>LOOKUP(B195,'Property-Input'!$F$3:$AJ$3,'Property-Input'!$F$4:$AJ$4)</f>
        <v>15</v>
      </c>
      <c r="L195" s="83">
        <f t="shared" si="32"/>
        <v>51470</v>
      </c>
      <c r="M195" s="84">
        <f t="shared" si="38"/>
        <v>178</v>
      </c>
      <c r="N195" s="10">
        <f t="shared" si="33"/>
        <v>120720.89815919002</v>
      </c>
      <c r="O195" s="218">
        <f>IFERROR(-PMT($M$9/12,$M$10*12-$M145,$N195)-P195,0)</f>
        <v>327.32720555773778</v>
      </c>
      <c r="P195" s="86">
        <f t="shared" si="34"/>
        <v>452.70336809696255</v>
      </c>
      <c r="Q195" s="10">
        <f t="shared" si="35"/>
        <v>120393.57095363228</v>
      </c>
      <c r="R195" s="87">
        <f t="shared" si="36"/>
        <v>780.03057365470033</v>
      </c>
      <c r="S195" s="88">
        <f>LOOKUP(L195,'Property-Input'!$F$3:$AJ$3,'Property-Input'!$F$4:$AJ$4)</f>
        <v>16</v>
      </c>
    </row>
    <row r="196" spans="2:19" x14ac:dyDescent="0.2">
      <c r="B196" s="83">
        <f t="shared" si="26"/>
        <v>51256</v>
      </c>
      <c r="C196" s="84">
        <f t="shared" si="37"/>
        <v>179</v>
      </c>
      <c r="D196" s="10">
        <f t="shared" si="27"/>
        <v>440456.45381453354</v>
      </c>
      <c r="E196" s="10">
        <f>IFERROR(-PMT($G196/12,$C$9*12-$C145,$D196)-F196,0)</f>
        <v>1261.1215154321981</v>
      </c>
      <c r="F196" s="10">
        <f t="shared" si="28"/>
        <v>1468.1881793817784</v>
      </c>
      <c r="G196" s="13">
        <f t="shared" si="29"/>
        <v>0.04</v>
      </c>
      <c r="H196" s="10">
        <f t="shared" si="30"/>
        <v>439195.33229910134</v>
      </c>
      <c r="I196" s="87">
        <f t="shared" si="31"/>
        <v>2729.3096948139764</v>
      </c>
      <c r="J196" s="88">
        <f>LOOKUP(B196,'Property-Input'!$F$3:$AJ$3,'Property-Input'!$F$4:$AJ$4)</f>
        <v>15</v>
      </c>
      <c r="L196" s="83">
        <f t="shared" si="32"/>
        <v>51501</v>
      </c>
      <c r="M196" s="84">
        <f t="shared" si="38"/>
        <v>179</v>
      </c>
      <c r="N196" s="10">
        <f t="shared" si="33"/>
        <v>120393.57095363228</v>
      </c>
      <c r="O196" s="218">
        <f>IFERROR(-PMT($M$9/12,$M$10*12-$M145,$N196)-P196,0)</f>
        <v>326.43967820222582</v>
      </c>
      <c r="P196" s="86">
        <f t="shared" si="34"/>
        <v>451.47589107612106</v>
      </c>
      <c r="Q196" s="10">
        <f t="shared" si="35"/>
        <v>120067.13127543006</v>
      </c>
      <c r="R196" s="87">
        <f t="shared" si="36"/>
        <v>777.91556927834688</v>
      </c>
      <c r="S196" s="88">
        <f>LOOKUP(L196,'Property-Input'!$F$3:$AJ$3,'Property-Input'!$F$4:$AJ$4)</f>
        <v>16</v>
      </c>
    </row>
    <row r="197" spans="2:19" x14ac:dyDescent="0.2">
      <c r="B197" s="83">
        <f t="shared" si="26"/>
        <v>51287</v>
      </c>
      <c r="C197" s="84">
        <f t="shared" si="37"/>
        <v>180</v>
      </c>
      <c r="D197" s="10">
        <f t="shared" si="27"/>
        <v>439195.33229910134</v>
      </c>
      <c r="E197" s="10">
        <f>IFERROR(-PMT($G197/12,$C$9*12-$C145,$D197)-F197,0)</f>
        <v>1257.510653420954</v>
      </c>
      <c r="F197" s="10">
        <f t="shared" si="28"/>
        <v>1463.9844409970046</v>
      </c>
      <c r="G197" s="13">
        <f t="shared" si="29"/>
        <v>0.04</v>
      </c>
      <c r="H197" s="10">
        <f t="shared" si="30"/>
        <v>437937.82164568041</v>
      </c>
      <c r="I197" s="87">
        <f t="shared" si="31"/>
        <v>2721.4950944179586</v>
      </c>
      <c r="J197" s="88">
        <f>LOOKUP(B197,'Property-Input'!$F$3:$AJ$3,'Property-Input'!$F$4:$AJ$4)</f>
        <v>16</v>
      </c>
      <c r="L197" s="83">
        <f t="shared" si="32"/>
        <v>51532</v>
      </c>
      <c r="M197" s="84">
        <f t="shared" si="38"/>
        <v>180</v>
      </c>
      <c r="N197" s="10">
        <f t="shared" si="33"/>
        <v>120067.13127543006</v>
      </c>
      <c r="O197" s="218">
        <f>IFERROR(-PMT($M$9/12,$M$10*12-$M145,$N197)-P197,0)</f>
        <v>325.55455732192735</v>
      </c>
      <c r="P197" s="86">
        <f t="shared" si="34"/>
        <v>450.25174228286272</v>
      </c>
      <c r="Q197" s="10">
        <f t="shared" si="35"/>
        <v>119741.57671810813</v>
      </c>
      <c r="R197" s="87">
        <f t="shared" si="36"/>
        <v>775.80629960479007</v>
      </c>
      <c r="S197" s="88">
        <f>LOOKUP(L197,'Property-Input'!$F$3:$AJ$3,'Property-Input'!$F$4:$AJ$4)</f>
        <v>16</v>
      </c>
    </row>
    <row r="198" spans="2:19" x14ac:dyDescent="0.2">
      <c r="B198" s="83">
        <f t="shared" si="26"/>
        <v>51317</v>
      </c>
      <c r="C198" s="84">
        <f t="shared" si="37"/>
        <v>181</v>
      </c>
      <c r="D198" s="10">
        <f t="shared" si="27"/>
        <v>437937.82164568041</v>
      </c>
      <c r="E198" s="10">
        <f>IFERROR(-PMT($G198/12,$C$9*12-$C145,$D198)-F198,0)</f>
        <v>1253.910130083902</v>
      </c>
      <c r="F198" s="10">
        <f t="shared" si="28"/>
        <v>1459.7927388189346</v>
      </c>
      <c r="G198" s="13">
        <f t="shared" si="29"/>
        <v>0.04</v>
      </c>
      <c r="H198" s="10">
        <f t="shared" si="30"/>
        <v>436683.9115155965</v>
      </c>
      <c r="I198" s="87">
        <f t="shared" si="31"/>
        <v>2713.7028689028366</v>
      </c>
      <c r="J198" s="88">
        <f>LOOKUP(B198,'Property-Input'!$F$3:$AJ$3,'Property-Input'!$F$4:$AJ$4)</f>
        <v>16</v>
      </c>
      <c r="L198" s="83">
        <f t="shared" si="32"/>
        <v>51560</v>
      </c>
      <c r="M198" s="84">
        <f t="shared" si="38"/>
        <v>181</v>
      </c>
      <c r="N198" s="10">
        <f t="shared" si="33"/>
        <v>119741.57671810813</v>
      </c>
      <c r="O198" s="218">
        <f>IFERROR(-PMT($M$9/12,$M$10*12-$M145,$N198)-P198,0)</f>
        <v>324.67183639183412</v>
      </c>
      <c r="P198" s="86">
        <f t="shared" si="34"/>
        <v>449.03091269290547</v>
      </c>
      <c r="Q198" s="10">
        <f t="shared" si="35"/>
        <v>119416.9048817163</v>
      </c>
      <c r="R198" s="87">
        <f t="shared" si="36"/>
        <v>773.70274908473959</v>
      </c>
      <c r="S198" s="88">
        <f>LOOKUP(L198,'Property-Input'!$F$3:$AJ$3,'Property-Input'!$F$4:$AJ$4)</f>
        <v>16</v>
      </c>
    </row>
    <row r="199" spans="2:19" x14ac:dyDescent="0.2">
      <c r="B199" s="83">
        <f t="shared" si="26"/>
        <v>51348</v>
      </c>
      <c r="C199" s="84">
        <f t="shared" si="37"/>
        <v>182</v>
      </c>
      <c r="D199" s="10">
        <f t="shared" si="27"/>
        <v>436683.9115155965</v>
      </c>
      <c r="E199" s="10">
        <f>IFERROR(-PMT($G199/12,$C$9*12-$C145,$D199)-F199,0)</f>
        <v>1250.3199158191953</v>
      </c>
      <c r="F199" s="10">
        <f t="shared" si="28"/>
        <v>1455.6130383853217</v>
      </c>
      <c r="G199" s="13">
        <f t="shared" si="29"/>
        <v>0.04</v>
      </c>
      <c r="H199" s="10">
        <f t="shared" si="30"/>
        <v>435433.59159977728</v>
      </c>
      <c r="I199" s="87">
        <f t="shared" si="31"/>
        <v>2705.932954204517</v>
      </c>
      <c r="J199" s="88">
        <f>LOOKUP(B199,'Property-Input'!$F$3:$AJ$3,'Property-Input'!$F$4:$AJ$4)</f>
        <v>16</v>
      </c>
      <c r="L199" s="83">
        <f t="shared" si="32"/>
        <v>51591</v>
      </c>
      <c r="M199" s="84">
        <f t="shared" si="38"/>
        <v>182</v>
      </c>
      <c r="N199" s="10">
        <f t="shared" si="33"/>
        <v>119416.9048817163</v>
      </c>
      <c r="O199" s="218">
        <f>IFERROR(-PMT($M$9/12,$M$10*12-$M145,$N199)-P199,0)</f>
        <v>323.79150890463046</v>
      </c>
      <c r="P199" s="86">
        <f t="shared" si="34"/>
        <v>447.81339330643613</v>
      </c>
      <c r="Q199" s="10">
        <f t="shared" si="35"/>
        <v>119093.11337281167</v>
      </c>
      <c r="R199" s="87">
        <f t="shared" si="36"/>
        <v>771.60490221106659</v>
      </c>
      <c r="S199" s="88">
        <f>LOOKUP(L199,'Property-Input'!$F$3:$AJ$3,'Property-Input'!$F$4:$AJ$4)</f>
        <v>16</v>
      </c>
    </row>
    <row r="200" spans="2:19" x14ac:dyDescent="0.2">
      <c r="B200" s="83">
        <f t="shared" si="26"/>
        <v>51379</v>
      </c>
      <c r="C200" s="84">
        <f t="shared" si="37"/>
        <v>183</v>
      </c>
      <c r="D200" s="10">
        <f t="shared" si="27"/>
        <v>435433.59159977728</v>
      </c>
      <c r="E200" s="10">
        <f>IFERROR(-PMT($G200/12,$C$9*12-$C145,$D200)-F200,0)</f>
        <v>1246.7399811097428</v>
      </c>
      <c r="F200" s="10">
        <f t="shared" si="28"/>
        <v>1451.4453053325908</v>
      </c>
      <c r="G200" s="13">
        <f t="shared" si="29"/>
        <v>0.04</v>
      </c>
      <c r="H200" s="10">
        <f t="shared" si="30"/>
        <v>434186.85161866754</v>
      </c>
      <c r="I200" s="87">
        <f t="shared" si="31"/>
        <v>2698.1852864423336</v>
      </c>
      <c r="J200" s="88">
        <f>LOOKUP(B200,'Property-Input'!$F$3:$AJ$3,'Property-Input'!$F$4:$AJ$4)</f>
        <v>16</v>
      </c>
      <c r="L200" s="83">
        <f t="shared" si="32"/>
        <v>51621</v>
      </c>
      <c r="M200" s="84">
        <f t="shared" si="38"/>
        <v>183</v>
      </c>
      <c r="N200" s="10">
        <f t="shared" si="33"/>
        <v>119093.11337281167</v>
      </c>
      <c r="O200" s="218">
        <f>IFERROR(-PMT($M$9/12,$M$10*12-$M145,$N200)-P200,0)</f>
        <v>322.91356837064507</v>
      </c>
      <c r="P200" s="86">
        <f t="shared" si="34"/>
        <v>446.59917514804374</v>
      </c>
      <c r="Q200" s="10">
        <f t="shared" si="35"/>
        <v>118770.19980444103</v>
      </c>
      <c r="R200" s="87">
        <f t="shared" si="36"/>
        <v>769.51274351868881</v>
      </c>
      <c r="S200" s="88">
        <f>LOOKUP(L200,'Property-Input'!$F$3:$AJ$3,'Property-Input'!$F$4:$AJ$4)</f>
        <v>16</v>
      </c>
    </row>
    <row r="201" spans="2:19" x14ac:dyDescent="0.2">
      <c r="B201" s="83">
        <f t="shared" si="26"/>
        <v>51409</v>
      </c>
      <c r="C201" s="84">
        <f t="shared" si="37"/>
        <v>184</v>
      </c>
      <c r="D201" s="10">
        <f t="shared" si="27"/>
        <v>434186.85161866754</v>
      </c>
      <c r="E201" s="10">
        <f>IFERROR(-PMT($G201/12,$C$9*12-$C145,$D201)-F201,0)</f>
        <v>1243.1702965229686</v>
      </c>
      <c r="F201" s="10">
        <f t="shared" si="28"/>
        <v>1447.2895053955583</v>
      </c>
      <c r="G201" s="13">
        <f t="shared" si="29"/>
        <v>0.04</v>
      </c>
      <c r="H201" s="10">
        <f t="shared" si="30"/>
        <v>432943.68132214458</v>
      </c>
      <c r="I201" s="87">
        <f t="shared" si="31"/>
        <v>2690.4598019185269</v>
      </c>
      <c r="J201" s="88">
        <f>LOOKUP(B201,'Property-Input'!$F$3:$AJ$3,'Property-Input'!$F$4:$AJ$4)</f>
        <v>16</v>
      </c>
      <c r="L201" s="83">
        <f t="shared" si="32"/>
        <v>51652</v>
      </c>
      <c r="M201" s="84">
        <f t="shared" si="38"/>
        <v>184</v>
      </c>
      <c r="N201" s="10">
        <f t="shared" si="33"/>
        <v>118770.19980444103</v>
      </c>
      <c r="O201" s="218">
        <f>IFERROR(-PMT($M$9/12,$M$10*12-$M145,$N201)-P201,0)</f>
        <v>322.03800831780273</v>
      </c>
      <c r="P201" s="86">
        <f t="shared" si="34"/>
        <v>445.38824926665387</v>
      </c>
      <c r="Q201" s="10">
        <f t="shared" si="35"/>
        <v>118448.16179612323</v>
      </c>
      <c r="R201" s="87">
        <f t="shared" si="36"/>
        <v>767.42625758445661</v>
      </c>
      <c r="S201" s="88">
        <f>LOOKUP(L201,'Property-Input'!$F$3:$AJ$3,'Property-Input'!$F$4:$AJ$4)</f>
        <v>17</v>
      </c>
    </row>
    <row r="202" spans="2:19" x14ac:dyDescent="0.2">
      <c r="B202" s="83">
        <f t="shared" si="26"/>
        <v>51440</v>
      </c>
      <c r="C202" s="84">
        <f t="shared" si="37"/>
        <v>185</v>
      </c>
      <c r="D202" s="10">
        <f t="shared" si="27"/>
        <v>432943.68132214458</v>
      </c>
      <c r="E202" s="10">
        <f>IFERROR(-PMT($G202/12,$C$9*12-$C145,$D202)-F202,0)</f>
        <v>1239.6108327105674</v>
      </c>
      <c r="F202" s="10">
        <f t="shared" si="28"/>
        <v>1443.1456044071485</v>
      </c>
      <c r="G202" s="13">
        <f t="shared" si="29"/>
        <v>0.04</v>
      </c>
      <c r="H202" s="10">
        <f t="shared" si="30"/>
        <v>431704.070489434</v>
      </c>
      <c r="I202" s="87">
        <f t="shared" si="31"/>
        <v>2682.7564371177159</v>
      </c>
      <c r="J202" s="88">
        <f>LOOKUP(B202,'Property-Input'!$F$3:$AJ$3,'Property-Input'!$F$4:$AJ$4)</f>
        <v>16</v>
      </c>
      <c r="L202" s="83">
        <f t="shared" si="32"/>
        <v>51682</v>
      </c>
      <c r="M202" s="84">
        <f t="shared" si="38"/>
        <v>185</v>
      </c>
      <c r="N202" s="10">
        <f t="shared" si="33"/>
        <v>118448.16179612323</v>
      </c>
      <c r="O202" s="218">
        <f>IFERROR(-PMT($M$9/12,$M$10*12-$M145,$N202)-P202,0)</f>
        <v>321.1648222915768</v>
      </c>
      <c r="P202" s="86">
        <f t="shared" si="34"/>
        <v>444.18060673546211</v>
      </c>
      <c r="Q202" s="10">
        <f t="shared" si="35"/>
        <v>118126.99697383164</v>
      </c>
      <c r="R202" s="87">
        <f t="shared" si="36"/>
        <v>765.3454290270389</v>
      </c>
      <c r="S202" s="88">
        <f>LOOKUP(L202,'Property-Input'!$F$3:$AJ$3,'Property-Input'!$F$4:$AJ$4)</f>
        <v>17</v>
      </c>
    </row>
    <row r="203" spans="2:19" x14ac:dyDescent="0.2">
      <c r="B203" s="83">
        <f t="shared" si="26"/>
        <v>51470</v>
      </c>
      <c r="C203" s="84">
        <f t="shared" si="37"/>
        <v>186</v>
      </c>
      <c r="D203" s="10">
        <f t="shared" si="27"/>
        <v>431704.070489434</v>
      </c>
      <c r="E203" s="10">
        <f>IFERROR(-PMT($G203/12,$C$9*12-$C145,$D203)-F203,0)</f>
        <v>1236.0615604082648</v>
      </c>
      <c r="F203" s="10">
        <f t="shared" si="28"/>
        <v>1439.0135682981133</v>
      </c>
      <c r="G203" s="13">
        <f t="shared" si="29"/>
        <v>0.04</v>
      </c>
      <c r="H203" s="10">
        <f t="shared" si="30"/>
        <v>430468.00892902573</v>
      </c>
      <c r="I203" s="87">
        <f t="shared" si="31"/>
        <v>2675.0751287063781</v>
      </c>
      <c r="J203" s="88">
        <f>LOOKUP(B203,'Property-Input'!$F$3:$AJ$3,'Property-Input'!$F$4:$AJ$4)</f>
        <v>16</v>
      </c>
      <c r="L203" s="83">
        <f t="shared" si="32"/>
        <v>51713</v>
      </c>
      <c r="M203" s="84">
        <f t="shared" si="38"/>
        <v>186</v>
      </c>
      <c r="N203" s="10">
        <f t="shared" si="33"/>
        <v>118126.99697383164</v>
      </c>
      <c r="O203" s="218">
        <f>IFERROR(-PMT($M$9/12,$M$10*12-$M145,$N203)-P203,0)</f>
        <v>320.29400385494199</v>
      </c>
      <c r="P203" s="86">
        <f t="shared" si="34"/>
        <v>442.97623865186864</v>
      </c>
      <c r="Q203" s="10">
        <f t="shared" si="35"/>
        <v>117806.7029699767</v>
      </c>
      <c r="R203" s="87">
        <f t="shared" si="36"/>
        <v>763.27024250681063</v>
      </c>
      <c r="S203" s="88">
        <f>LOOKUP(L203,'Property-Input'!$F$3:$AJ$3,'Property-Input'!$F$4:$AJ$4)</f>
        <v>17</v>
      </c>
    </row>
    <row r="204" spans="2:19" x14ac:dyDescent="0.2">
      <c r="B204" s="83">
        <f t="shared" si="26"/>
        <v>51501</v>
      </c>
      <c r="C204" s="84">
        <f t="shared" si="37"/>
        <v>187</v>
      </c>
      <c r="D204" s="10">
        <f t="shared" si="27"/>
        <v>430468.00892902573</v>
      </c>
      <c r="E204" s="10">
        <f>IFERROR(-PMT($G204/12,$C$9*12-$C145,$D204)-F204,0)</f>
        <v>1232.5224504355776</v>
      </c>
      <c r="F204" s="10">
        <f t="shared" si="28"/>
        <v>1434.8933630967524</v>
      </c>
      <c r="G204" s="13">
        <f t="shared" si="29"/>
        <v>0.04</v>
      </c>
      <c r="H204" s="10">
        <f t="shared" si="30"/>
        <v>429235.48647859017</v>
      </c>
      <c r="I204" s="87">
        <f t="shared" si="31"/>
        <v>2667.41581353233</v>
      </c>
      <c r="J204" s="88">
        <f>LOOKUP(B204,'Property-Input'!$F$3:$AJ$3,'Property-Input'!$F$4:$AJ$4)</f>
        <v>16</v>
      </c>
      <c r="L204" s="83">
        <f t="shared" si="32"/>
        <v>51744</v>
      </c>
      <c r="M204" s="84">
        <f t="shared" si="38"/>
        <v>187</v>
      </c>
      <c r="N204" s="10">
        <f t="shared" si="33"/>
        <v>117806.7029699767</v>
      </c>
      <c r="O204" s="218">
        <f>IFERROR(-PMT($M$9/12,$M$10*12-$M145,$N204)-P204,0)</f>
        <v>319.42554658832609</v>
      </c>
      <c r="P204" s="86">
        <f t="shared" si="34"/>
        <v>441.77513613741263</v>
      </c>
      <c r="Q204" s="10">
        <f t="shared" si="35"/>
        <v>117487.27742338837</v>
      </c>
      <c r="R204" s="87">
        <f t="shared" si="36"/>
        <v>761.20068272573872</v>
      </c>
      <c r="S204" s="88">
        <f>LOOKUP(L204,'Property-Input'!$F$3:$AJ$3,'Property-Input'!$F$4:$AJ$4)</f>
        <v>17</v>
      </c>
    </row>
    <row r="205" spans="2:19" x14ac:dyDescent="0.2">
      <c r="B205" s="83">
        <f t="shared" si="26"/>
        <v>51532</v>
      </c>
      <c r="C205" s="84">
        <f t="shared" si="37"/>
        <v>188</v>
      </c>
      <c r="D205" s="10">
        <f t="shared" si="27"/>
        <v>429235.48647859017</v>
      </c>
      <c r="E205" s="10">
        <f>IFERROR(-PMT($G205/12,$C$9*12-$C145,$D205)-F205,0)</f>
        <v>1228.9934736955706</v>
      </c>
      <c r="F205" s="10">
        <f t="shared" si="28"/>
        <v>1430.7849549286339</v>
      </c>
      <c r="G205" s="13">
        <f t="shared" si="29"/>
        <v>0.04</v>
      </c>
      <c r="H205" s="10">
        <f t="shared" si="30"/>
        <v>428006.49300489458</v>
      </c>
      <c r="I205" s="87">
        <f t="shared" si="31"/>
        <v>2659.7784286242045</v>
      </c>
      <c r="J205" s="88">
        <f>LOOKUP(B205,'Property-Input'!$F$3:$AJ$3,'Property-Input'!$F$4:$AJ$4)</f>
        <v>16</v>
      </c>
      <c r="L205" s="83">
        <f t="shared" si="32"/>
        <v>51774</v>
      </c>
      <c r="M205" s="84">
        <f t="shared" si="38"/>
        <v>188</v>
      </c>
      <c r="N205" s="10">
        <f t="shared" si="33"/>
        <v>117487.27742338837</v>
      </c>
      <c r="O205" s="218">
        <f>IFERROR(-PMT($M$9/12,$M$10*12-$M145,$N205)-P205,0)</f>
        <v>318.55944408956367</v>
      </c>
      <c r="P205" s="86">
        <f t="shared" si="34"/>
        <v>440.57729033770642</v>
      </c>
      <c r="Q205" s="10">
        <f t="shared" si="35"/>
        <v>117168.7179792988</v>
      </c>
      <c r="R205" s="87">
        <f t="shared" si="36"/>
        <v>759.13673442727008</v>
      </c>
      <c r="S205" s="88">
        <f>LOOKUP(L205,'Property-Input'!$F$3:$AJ$3,'Property-Input'!$F$4:$AJ$4)</f>
        <v>17</v>
      </c>
    </row>
    <row r="206" spans="2:19" x14ac:dyDescent="0.2">
      <c r="B206" s="83">
        <f t="shared" si="26"/>
        <v>51560</v>
      </c>
      <c r="C206" s="84">
        <f t="shared" si="37"/>
        <v>189</v>
      </c>
      <c r="D206" s="10">
        <f t="shared" si="27"/>
        <v>428006.49300489458</v>
      </c>
      <c r="E206" s="10">
        <f>IFERROR(-PMT($G206/12,$C$9*12-$C145,$D206)-F206,0)</f>
        <v>1225.4746011746199</v>
      </c>
      <c r="F206" s="10">
        <f t="shared" si="28"/>
        <v>1426.6883100163152</v>
      </c>
      <c r="G206" s="13">
        <f t="shared" si="29"/>
        <v>0.04</v>
      </c>
      <c r="H206" s="10">
        <f t="shared" si="30"/>
        <v>426781.01840371994</v>
      </c>
      <c r="I206" s="87">
        <f t="shared" si="31"/>
        <v>2652.1629111909351</v>
      </c>
      <c r="J206" s="88">
        <f>LOOKUP(B206,'Property-Input'!$F$3:$AJ$3,'Property-Input'!$F$4:$AJ$4)</f>
        <v>16</v>
      </c>
      <c r="L206" s="83">
        <f t="shared" si="32"/>
        <v>51805</v>
      </c>
      <c r="M206" s="84">
        <f t="shared" si="38"/>
        <v>189</v>
      </c>
      <c r="N206" s="10">
        <f t="shared" si="33"/>
        <v>117168.7179792988</v>
      </c>
      <c r="O206" s="218">
        <f>IFERROR(-PMT($M$9/12,$M$10*12-$M145,$N206)-P206,0)</f>
        <v>317.69568997384835</v>
      </c>
      <c r="P206" s="86">
        <f t="shared" si="34"/>
        <v>439.38269242237044</v>
      </c>
      <c r="Q206" s="10">
        <f t="shared" si="35"/>
        <v>116851.02228932496</v>
      </c>
      <c r="R206" s="87">
        <f t="shared" si="36"/>
        <v>757.07838239621879</v>
      </c>
      <c r="S206" s="88">
        <f>LOOKUP(L206,'Property-Input'!$F$3:$AJ$3,'Property-Input'!$F$4:$AJ$4)</f>
        <v>17</v>
      </c>
    </row>
    <row r="207" spans="2:19" x14ac:dyDescent="0.2">
      <c r="B207" s="83">
        <f t="shared" si="26"/>
        <v>51591</v>
      </c>
      <c r="C207" s="84">
        <f t="shared" si="37"/>
        <v>190</v>
      </c>
      <c r="D207" s="10">
        <f t="shared" si="27"/>
        <v>426781.01840371994</v>
      </c>
      <c r="E207" s="10">
        <f>IFERROR(-PMT($G207/12,$C$9*12-$C145,$D207)-F207,0)</f>
        <v>1221.9658039421749</v>
      </c>
      <c r="F207" s="10">
        <f t="shared" si="28"/>
        <v>1422.6033946790665</v>
      </c>
      <c r="G207" s="13">
        <f t="shared" si="29"/>
        <v>0.04</v>
      </c>
      <c r="H207" s="10">
        <f t="shared" si="30"/>
        <v>425559.05259977776</v>
      </c>
      <c r="I207" s="87">
        <f t="shared" si="31"/>
        <v>2644.5691986212414</v>
      </c>
      <c r="J207" s="88">
        <f>LOOKUP(B207,'Property-Input'!$F$3:$AJ$3,'Property-Input'!$F$4:$AJ$4)</f>
        <v>16</v>
      </c>
      <c r="L207" s="83">
        <f t="shared" si="32"/>
        <v>51835</v>
      </c>
      <c r="M207" s="84">
        <f t="shared" si="38"/>
        <v>190</v>
      </c>
      <c r="N207" s="10">
        <f t="shared" si="33"/>
        <v>116851.02228932496</v>
      </c>
      <c r="O207" s="218">
        <f>IFERROR(-PMT($M$9/12,$M$10*12-$M145,$N207)-P207,0)</f>
        <v>316.83427787368521</v>
      </c>
      <c r="P207" s="86">
        <f t="shared" si="34"/>
        <v>438.19133358496856</v>
      </c>
      <c r="Q207" s="10">
        <f t="shared" si="35"/>
        <v>116534.18801145128</v>
      </c>
      <c r="R207" s="87">
        <f t="shared" si="36"/>
        <v>755.02561145865377</v>
      </c>
      <c r="S207" s="88">
        <f>LOOKUP(L207,'Property-Input'!$F$3:$AJ$3,'Property-Input'!$F$4:$AJ$4)</f>
        <v>17</v>
      </c>
    </row>
    <row r="208" spans="2:19" x14ac:dyDescent="0.2">
      <c r="B208" s="83">
        <f t="shared" si="26"/>
        <v>51621</v>
      </c>
      <c r="C208" s="84">
        <f t="shared" si="37"/>
        <v>191</v>
      </c>
      <c r="D208" s="10">
        <f t="shared" si="27"/>
        <v>425559.05259977776</v>
      </c>
      <c r="E208" s="10">
        <f>IFERROR(-PMT($G208/12,$C$9*12-$C145,$D208)-F208,0)</f>
        <v>1218.4670531505183</v>
      </c>
      <c r="F208" s="10">
        <f t="shared" si="28"/>
        <v>1418.5301753325928</v>
      </c>
      <c r="G208" s="13">
        <f t="shared" si="29"/>
        <v>0.04</v>
      </c>
      <c r="H208" s="10">
        <f t="shared" si="30"/>
        <v>424340.58554662723</v>
      </c>
      <c r="I208" s="87">
        <f t="shared" si="31"/>
        <v>2636.997228483111</v>
      </c>
      <c r="J208" s="88">
        <f>LOOKUP(B208,'Property-Input'!$F$3:$AJ$3,'Property-Input'!$F$4:$AJ$4)</f>
        <v>16</v>
      </c>
      <c r="L208" s="83">
        <f t="shared" si="32"/>
        <v>51866</v>
      </c>
      <c r="M208" s="84">
        <f t="shared" si="38"/>
        <v>191</v>
      </c>
      <c r="N208" s="10">
        <f t="shared" si="33"/>
        <v>116534.18801145128</v>
      </c>
      <c r="O208" s="218">
        <f>IFERROR(-PMT($M$9/12,$M$10*12-$M145,$N208)-P208,0)</f>
        <v>315.97520143884509</v>
      </c>
      <c r="P208" s="86">
        <f t="shared" si="34"/>
        <v>437.00320504294228</v>
      </c>
      <c r="Q208" s="10">
        <f t="shared" si="35"/>
        <v>116218.21281001242</v>
      </c>
      <c r="R208" s="87">
        <f t="shared" si="36"/>
        <v>752.97840648178737</v>
      </c>
      <c r="S208" s="88">
        <f>LOOKUP(L208,'Property-Input'!$F$3:$AJ$3,'Property-Input'!$F$4:$AJ$4)</f>
        <v>17</v>
      </c>
    </row>
    <row r="209" spans="2:19" x14ac:dyDescent="0.2">
      <c r="B209" s="83">
        <f t="shared" ref="B209:B272" si="39">EOMONTH(B208,1)</f>
        <v>51652</v>
      </c>
      <c r="C209" s="84">
        <f t="shared" si="37"/>
        <v>192</v>
      </c>
      <c r="D209" s="10">
        <f t="shared" ref="D209:D272" si="40">H208</f>
        <v>424340.58554662723</v>
      </c>
      <c r="E209" s="10">
        <f>IFERROR(-PMT($G209/12,$C$9*12-$C209,$D209)-F209,0)</f>
        <v>1888.3679164452208</v>
      </c>
      <c r="F209" s="10">
        <f t="shared" ref="F209:F272" si="41">D209*G209/12</f>
        <v>1414.4686184887576</v>
      </c>
      <c r="G209" s="13">
        <f t="shared" ref="G209:G272" si="42">IF($B209&lt;=$C$12,$C$8,$C$13)</f>
        <v>0.04</v>
      </c>
      <c r="H209" s="10">
        <f t="shared" ref="H209:H272" si="43">D209-E209</f>
        <v>422452.21763018199</v>
      </c>
      <c r="I209" s="87">
        <f t="shared" ref="I209:I272" si="44">E209+F209</f>
        <v>3302.8365349339783</v>
      </c>
      <c r="J209" s="88">
        <f>LOOKUP(B209,'Property-Input'!$F$3:$AJ$3,'Property-Input'!$F$4:$AJ$4)</f>
        <v>17</v>
      </c>
      <c r="L209" s="83">
        <f t="shared" ref="L209:L272" si="45">EOMONTH(L208,1)</f>
        <v>51897</v>
      </c>
      <c r="M209" s="84">
        <f t="shared" si="38"/>
        <v>192</v>
      </c>
      <c r="N209" s="10">
        <f t="shared" ref="N209:N272" si="46">Q208</f>
        <v>116218.21281001242</v>
      </c>
      <c r="O209" s="218">
        <f>IFERROR(-PMT($M$9/12,$M$10*12-$M209,$N209)-P209,0)</f>
        <v>497.85075959015819</v>
      </c>
      <c r="P209" s="86">
        <f t="shared" ref="P209:P272" si="47">N209*$M$9/12</f>
        <v>435.81829803754658</v>
      </c>
      <c r="Q209" s="10">
        <f t="shared" ref="Q209:Q272" si="48">N209-O209</f>
        <v>115720.36205042226</v>
      </c>
      <c r="R209" s="87">
        <f t="shared" ref="R209:R272" si="49">O209+P209</f>
        <v>933.66905762770477</v>
      </c>
      <c r="S209" s="88">
        <f>LOOKUP(L209,'Property-Input'!$F$3:$AJ$3,'Property-Input'!$F$4:$AJ$4)</f>
        <v>17</v>
      </c>
    </row>
    <row r="210" spans="2:19" x14ac:dyDescent="0.2">
      <c r="B210" s="83">
        <f t="shared" si="39"/>
        <v>51682</v>
      </c>
      <c r="C210" s="84">
        <f t="shared" ref="C210:C273" si="50">C209+1</f>
        <v>193</v>
      </c>
      <c r="D210" s="10">
        <f t="shared" si="40"/>
        <v>422452.21763018199</v>
      </c>
      <c r="E210" s="10">
        <f>IFERROR(-PMT($G210/12,$C$9*12-$C209,$D210)-F210,0)</f>
        <v>1879.9644464276969</v>
      </c>
      <c r="F210" s="10">
        <f t="shared" si="41"/>
        <v>1408.1740587672732</v>
      </c>
      <c r="G210" s="13">
        <f t="shared" si="42"/>
        <v>0.04</v>
      </c>
      <c r="H210" s="10">
        <f t="shared" si="43"/>
        <v>420572.25318375428</v>
      </c>
      <c r="I210" s="87">
        <f t="shared" si="44"/>
        <v>3288.1385051949701</v>
      </c>
      <c r="J210" s="88">
        <f>LOOKUP(B210,'Property-Input'!$F$3:$AJ$3,'Property-Input'!$F$4:$AJ$4)</f>
        <v>17</v>
      </c>
      <c r="L210" s="83">
        <f t="shared" si="45"/>
        <v>51925</v>
      </c>
      <c r="M210" s="84">
        <f t="shared" ref="M210:M273" si="51">M209+1</f>
        <v>193</v>
      </c>
      <c r="N210" s="10">
        <f t="shared" si="46"/>
        <v>115720.36205042226</v>
      </c>
      <c r="O210" s="218">
        <f>IFERROR(-PMT($M$9/12,$M$10*12-$M209,$N210)-P210,0)</f>
        <v>495.71808715584979</v>
      </c>
      <c r="P210" s="86">
        <f t="shared" si="47"/>
        <v>433.95135768908352</v>
      </c>
      <c r="Q210" s="10">
        <f t="shared" si="48"/>
        <v>115224.64396326641</v>
      </c>
      <c r="R210" s="87">
        <f t="shared" si="49"/>
        <v>929.66944484493331</v>
      </c>
      <c r="S210" s="88">
        <f>LOOKUP(L210,'Property-Input'!$F$3:$AJ$3,'Property-Input'!$F$4:$AJ$4)</f>
        <v>17</v>
      </c>
    </row>
    <row r="211" spans="2:19" x14ac:dyDescent="0.2">
      <c r="B211" s="83">
        <f t="shared" si="39"/>
        <v>51713</v>
      </c>
      <c r="C211" s="84">
        <f t="shared" si="50"/>
        <v>194</v>
      </c>
      <c r="D211" s="10">
        <f t="shared" si="40"/>
        <v>420572.25318375428</v>
      </c>
      <c r="E211" s="10">
        <f>IFERROR(-PMT($G211/12,$C$9*12-$C209,$D211)-F211,0)</f>
        <v>1871.598372887692</v>
      </c>
      <c r="F211" s="10">
        <f t="shared" si="41"/>
        <v>1401.9075106125144</v>
      </c>
      <c r="G211" s="13">
        <f t="shared" si="42"/>
        <v>0.04</v>
      </c>
      <c r="H211" s="10">
        <f t="shared" si="43"/>
        <v>418700.65481086657</v>
      </c>
      <c r="I211" s="87">
        <f t="shared" si="44"/>
        <v>3273.5058835002064</v>
      </c>
      <c r="J211" s="88">
        <f>LOOKUP(B211,'Property-Input'!$F$3:$AJ$3,'Property-Input'!$F$4:$AJ$4)</f>
        <v>17</v>
      </c>
      <c r="L211" s="83">
        <f t="shared" si="45"/>
        <v>51956</v>
      </c>
      <c r="M211" s="84">
        <f t="shared" si="51"/>
        <v>194</v>
      </c>
      <c r="N211" s="10">
        <f t="shared" si="46"/>
        <v>115224.64396326641</v>
      </c>
      <c r="O211" s="218">
        <f>IFERROR(-PMT($M$9/12,$M$10*12-$M209,$N211)-P211,0)</f>
        <v>493.59455057525753</v>
      </c>
      <c r="P211" s="86">
        <f t="shared" si="47"/>
        <v>432.09241486224897</v>
      </c>
      <c r="Q211" s="10">
        <f t="shared" si="48"/>
        <v>114731.04941269115</v>
      </c>
      <c r="R211" s="87">
        <f t="shared" si="49"/>
        <v>925.6869654375065</v>
      </c>
      <c r="S211" s="88">
        <f>LOOKUP(L211,'Property-Input'!$F$3:$AJ$3,'Property-Input'!$F$4:$AJ$4)</f>
        <v>17</v>
      </c>
    </row>
    <row r="212" spans="2:19" x14ac:dyDescent="0.2">
      <c r="B212" s="83">
        <f t="shared" si="39"/>
        <v>51744</v>
      </c>
      <c r="C212" s="84">
        <f t="shared" si="50"/>
        <v>195</v>
      </c>
      <c r="D212" s="10">
        <f t="shared" si="40"/>
        <v>418700.65481086657</v>
      </c>
      <c r="E212" s="10">
        <f>IFERROR(-PMT($G212/12,$C$9*12-$C209,$D212)-F212,0)</f>
        <v>1863.2695294062712</v>
      </c>
      <c r="F212" s="10">
        <f t="shared" si="41"/>
        <v>1395.6688493695553</v>
      </c>
      <c r="G212" s="13">
        <f t="shared" si="42"/>
        <v>0.04</v>
      </c>
      <c r="H212" s="10">
        <f t="shared" si="43"/>
        <v>416837.3852814603</v>
      </c>
      <c r="I212" s="87">
        <f t="shared" si="44"/>
        <v>3258.9383787758265</v>
      </c>
      <c r="J212" s="88">
        <f>LOOKUP(B212,'Property-Input'!$F$3:$AJ$3,'Property-Input'!$F$4:$AJ$4)</f>
        <v>17</v>
      </c>
      <c r="L212" s="83">
        <f t="shared" si="45"/>
        <v>51986</v>
      </c>
      <c r="M212" s="84">
        <f t="shared" si="51"/>
        <v>195</v>
      </c>
      <c r="N212" s="10">
        <f t="shared" si="46"/>
        <v>114731.04941269115</v>
      </c>
      <c r="O212" s="218">
        <f>IFERROR(-PMT($M$9/12,$M$10*12-$M209,$N212)-P212,0)</f>
        <v>491.4801107125902</v>
      </c>
      <c r="P212" s="86">
        <f t="shared" si="47"/>
        <v>430.24143529759181</v>
      </c>
      <c r="Q212" s="10">
        <f t="shared" si="48"/>
        <v>114239.56930197855</v>
      </c>
      <c r="R212" s="87">
        <f t="shared" si="49"/>
        <v>921.72154601018201</v>
      </c>
      <c r="S212" s="88">
        <f>LOOKUP(L212,'Property-Input'!$F$3:$AJ$3,'Property-Input'!$F$4:$AJ$4)</f>
        <v>17</v>
      </c>
    </row>
    <row r="213" spans="2:19" x14ac:dyDescent="0.2">
      <c r="B213" s="83">
        <f t="shared" si="39"/>
        <v>51774</v>
      </c>
      <c r="C213" s="84">
        <f t="shared" si="50"/>
        <v>196</v>
      </c>
      <c r="D213" s="10">
        <f t="shared" si="40"/>
        <v>416837.3852814603</v>
      </c>
      <c r="E213" s="10">
        <f>IFERROR(-PMT($G213/12,$C$9*12-$C209,$D213)-F213,0)</f>
        <v>1854.9777503050846</v>
      </c>
      <c r="F213" s="10">
        <f t="shared" si="41"/>
        <v>1389.4579509382011</v>
      </c>
      <c r="G213" s="13">
        <f t="shared" si="42"/>
        <v>0.04</v>
      </c>
      <c r="H213" s="10">
        <f t="shared" si="43"/>
        <v>414982.40753115522</v>
      </c>
      <c r="I213" s="87">
        <f t="shared" si="44"/>
        <v>3244.4357012432856</v>
      </c>
      <c r="J213" s="88">
        <f>LOOKUP(B213,'Property-Input'!$F$3:$AJ$3,'Property-Input'!$F$4:$AJ$4)</f>
        <v>17</v>
      </c>
      <c r="L213" s="83">
        <f t="shared" si="45"/>
        <v>52017</v>
      </c>
      <c r="M213" s="84">
        <f t="shared" si="51"/>
        <v>196</v>
      </c>
      <c r="N213" s="10">
        <f t="shared" si="46"/>
        <v>114239.56930197855</v>
      </c>
      <c r="O213" s="218">
        <f>IFERROR(-PMT($M$9/12,$M$10*12-$M209,$N213)-P213,0)</f>
        <v>489.37472859970455</v>
      </c>
      <c r="P213" s="86">
        <f t="shared" si="47"/>
        <v>428.39838488241958</v>
      </c>
      <c r="Q213" s="10">
        <f t="shared" si="48"/>
        <v>113750.19457337885</v>
      </c>
      <c r="R213" s="87">
        <f t="shared" si="49"/>
        <v>917.77311348212413</v>
      </c>
      <c r="S213" s="88">
        <f>LOOKUP(L213,'Property-Input'!$F$3:$AJ$3,'Property-Input'!$F$4:$AJ$4)</f>
        <v>18</v>
      </c>
    </row>
    <row r="214" spans="2:19" x14ac:dyDescent="0.2">
      <c r="B214" s="83">
        <f t="shared" si="39"/>
        <v>51805</v>
      </c>
      <c r="C214" s="84">
        <f t="shared" si="50"/>
        <v>197</v>
      </c>
      <c r="D214" s="10">
        <f t="shared" si="40"/>
        <v>414982.40753115522</v>
      </c>
      <c r="E214" s="10">
        <f>IFERROR(-PMT($G214/12,$C$9*12-$C209,$D214)-F214,0)</f>
        <v>1846.7228706430708</v>
      </c>
      <c r="F214" s="10">
        <f t="shared" si="41"/>
        <v>1383.2746917705174</v>
      </c>
      <c r="G214" s="13">
        <f t="shared" si="42"/>
        <v>0.04</v>
      </c>
      <c r="H214" s="10">
        <f t="shared" si="43"/>
        <v>413135.68466051214</v>
      </c>
      <c r="I214" s="87">
        <f t="shared" si="44"/>
        <v>3229.9975624135882</v>
      </c>
      <c r="J214" s="88">
        <f>LOOKUP(B214,'Property-Input'!$F$3:$AJ$3,'Property-Input'!$F$4:$AJ$4)</f>
        <v>17</v>
      </c>
      <c r="L214" s="83">
        <f t="shared" si="45"/>
        <v>52047</v>
      </c>
      <c r="M214" s="84">
        <f t="shared" si="51"/>
        <v>197</v>
      </c>
      <c r="N214" s="10">
        <f t="shared" si="46"/>
        <v>113750.19457337885</v>
      </c>
      <c r="O214" s="218">
        <f>IFERROR(-PMT($M$9/12,$M$10*12-$M209,$N214)-P214,0)</f>
        <v>487.27836543538825</v>
      </c>
      <c r="P214" s="86">
        <f t="shared" si="47"/>
        <v>426.56322965017063</v>
      </c>
      <c r="Q214" s="10">
        <f t="shared" si="48"/>
        <v>113262.91620794346</v>
      </c>
      <c r="R214" s="87">
        <f t="shared" si="49"/>
        <v>913.84159508555888</v>
      </c>
      <c r="S214" s="88">
        <f>LOOKUP(L214,'Property-Input'!$F$3:$AJ$3,'Property-Input'!$F$4:$AJ$4)</f>
        <v>18</v>
      </c>
    </row>
    <row r="215" spans="2:19" x14ac:dyDescent="0.2">
      <c r="B215" s="83">
        <f t="shared" si="39"/>
        <v>51835</v>
      </c>
      <c r="C215" s="84">
        <f t="shared" si="50"/>
        <v>198</v>
      </c>
      <c r="D215" s="10">
        <f t="shared" si="40"/>
        <v>413135.68466051214</v>
      </c>
      <c r="E215" s="10">
        <f>IFERROR(-PMT($G215/12,$C$9*12-$C209,$D215)-F215,0)</f>
        <v>1838.5047262131773</v>
      </c>
      <c r="F215" s="10">
        <f t="shared" si="41"/>
        <v>1377.1189488683738</v>
      </c>
      <c r="G215" s="13">
        <f t="shared" si="42"/>
        <v>0.04</v>
      </c>
      <c r="H215" s="10">
        <f t="shared" si="43"/>
        <v>411297.17993429897</v>
      </c>
      <c r="I215" s="87">
        <f t="shared" si="44"/>
        <v>3215.623675081551</v>
      </c>
      <c r="J215" s="88">
        <f>LOOKUP(B215,'Property-Input'!$F$3:$AJ$3,'Property-Input'!$F$4:$AJ$4)</f>
        <v>17</v>
      </c>
      <c r="L215" s="83">
        <f t="shared" si="45"/>
        <v>52078</v>
      </c>
      <c r="M215" s="84">
        <f t="shared" si="51"/>
        <v>198</v>
      </c>
      <c r="N215" s="10">
        <f t="shared" si="46"/>
        <v>113262.91620794346</v>
      </c>
      <c r="O215" s="218">
        <f>IFERROR(-PMT($M$9/12,$M$10*12-$M209,$N215)-P215,0)</f>
        <v>485.19098258464317</v>
      </c>
      <c r="P215" s="86">
        <f t="shared" si="47"/>
        <v>424.73593577978795</v>
      </c>
      <c r="Q215" s="10">
        <f t="shared" si="48"/>
        <v>112777.72522535882</v>
      </c>
      <c r="R215" s="87">
        <f t="shared" si="49"/>
        <v>909.92691836443112</v>
      </c>
      <c r="S215" s="88">
        <f>LOOKUP(L215,'Property-Input'!$F$3:$AJ$3,'Property-Input'!$F$4:$AJ$4)</f>
        <v>18</v>
      </c>
    </row>
    <row r="216" spans="2:19" x14ac:dyDescent="0.2">
      <c r="B216" s="83">
        <f t="shared" si="39"/>
        <v>51866</v>
      </c>
      <c r="C216" s="84">
        <f t="shared" si="50"/>
        <v>199</v>
      </c>
      <c r="D216" s="10">
        <f t="shared" si="40"/>
        <v>411297.17993429897</v>
      </c>
      <c r="E216" s="10">
        <f>IFERROR(-PMT($G216/12,$C$9*12-$C209,$D216)-F216,0)</f>
        <v>1830.3231535390914</v>
      </c>
      <c r="F216" s="10">
        <f t="shared" si="41"/>
        <v>1370.9905997809965</v>
      </c>
      <c r="G216" s="13">
        <f t="shared" si="42"/>
        <v>0.04</v>
      </c>
      <c r="H216" s="10">
        <f t="shared" si="43"/>
        <v>409466.85678075987</v>
      </c>
      <c r="I216" s="87">
        <f t="shared" si="44"/>
        <v>3201.3137533200879</v>
      </c>
      <c r="J216" s="88">
        <f>LOOKUP(B216,'Property-Input'!$F$3:$AJ$3,'Property-Input'!$F$4:$AJ$4)</f>
        <v>17</v>
      </c>
      <c r="L216" s="83">
        <f t="shared" si="45"/>
        <v>52109</v>
      </c>
      <c r="M216" s="84">
        <f t="shared" si="51"/>
        <v>199</v>
      </c>
      <c r="N216" s="10">
        <f t="shared" si="46"/>
        <v>112777.72522535882</v>
      </c>
      <c r="O216" s="218">
        <f>IFERROR(-PMT($M$9/12,$M$10*12-$M209,$N216)-P216,0)</f>
        <v>483.11254157797464</v>
      </c>
      <c r="P216" s="86">
        <f t="shared" si="47"/>
        <v>422.91646959509558</v>
      </c>
      <c r="Q216" s="10">
        <f t="shared" si="48"/>
        <v>112294.61268378086</v>
      </c>
      <c r="R216" s="87">
        <f t="shared" si="49"/>
        <v>906.02901117307022</v>
      </c>
      <c r="S216" s="88">
        <f>LOOKUP(L216,'Property-Input'!$F$3:$AJ$3,'Property-Input'!$F$4:$AJ$4)</f>
        <v>18</v>
      </c>
    </row>
    <row r="217" spans="2:19" x14ac:dyDescent="0.2">
      <c r="B217" s="83">
        <f t="shared" si="39"/>
        <v>51897</v>
      </c>
      <c r="C217" s="84">
        <f t="shared" si="50"/>
        <v>200</v>
      </c>
      <c r="D217" s="10">
        <f t="shared" si="40"/>
        <v>409466.85678075987</v>
      </c>
      <c r="E217" s="10">
        <f>IFERROR(-PMT($G217/12,$C$9*12-$C209,$D217)-F217,0)</f>
        <v>1822.1779898719919</v>
      </c>
      <c r="F217" s="10">
        <f t="shared" si="41"/>
        <v>1364.8895226025329</v>
      </c>
      <c r="G217" s="13">
        <f t="shared" si="42"/>
        <v>0.04</v>
      </c>
      <c r="H217" s="10">
        <f t="shared" si="43"/>
        <v>407644.67879088788</v>
      </c>
      <c r="I217" s="87">
        <f t="shared" si="44"/>
        <v>3187.0675124745248</v>
      </c>
      <c r="J217" s="88">
        <f>LOOKUP(B217,'Property-Input'!$F$3:$AJ$3,'Property-Input'!$F$4:$AJ$4)</f>
        <v>17</v>
      </c>
      <c r="L217" s="83">
        <f t="shared" si="45"/>
        <v>52139</v>
      </c>
      <c r="M217" s="84">
        <f t="shared" si="51"/>
        <v>200</v>
      </c>
      <c r="N217" s="10">
        <f t="shared" si="46"/>
        <v>112294.61268378086</v>
      </c>
      <c r="O217" s="218">
        <f>IFERROR(-PMT($M$9/12,$M$10*12-$M209,$N217)-P217,0)</f>
        <v>481.04300411068198</v>
      </c>
      <c r="P217" s="86">
        <f t="shared" si="47"/>
        <v>421.10479756417817</v>
      </c>
      <c r="Q217" s="10">
        <f t="shared" si="48"/>
        <v>111813.56967967017</v>
      </c>
      <c r="R217" s="87">
        <f t="shared" si="49"/>
        <v>902.14780167486015</v>
      </c>
      <c r="S217" s="88">
        <f>LOOKUP(L217,'Property-Input'!$F$3:$AJ$3,'Property-Input'!$F$4:$AJ$4)</f>
        <v>18</v>
      </c>
    </row>
    <row r="218" spans="2:19" x14ac:dyDescent="0.2">
      <c r="B218" s="83">
        <f t="shared" si="39"/>
        <v>51925</v>
      </c>
      <c r="C218" s="84">
        <f t="shared" si="50"/>
        <v>201</v>
      </c>
      <c r="D218" s="10">
        <f t="shared" si="40"/>
        <v>407644.67879088788</v>
      </c>
      <c r="E218" s="10">
        <f>IFERROR(-PMT($G218/12,$C$9*12-$C209,$D218)-F218,0)</f>
        <v>1814.0690731873094</v>
      </c>
      <c r="F218" s="10">
        <f t="shared" si="41"/>
        <v>1358.8155959696262</v>
      </c>
      <c r="G218" s="13">
        <f t="shared" si="42"/>
        <v>0.04</v>
      </c>
      <c r="H218" s="10">
        <f t="shared" si="43"/>
        <v>405830.60971770057</v>
      </c>
      <c r="I218" s="87">
        <f t="shared" si="44"/>
        <v>3172.8846691569356</v>
      </c>
      <c r="J218" s="88">
        <f>LOOKUP(B218,'Property-Input'!$F$3:$AJ$3,'Property-Input'!$F$4:$AJ$4)</f>
        <v>17</v>
      </c>
      <c r="L218" s="83">
        <f t="shared" si="45"/>
        <v>52170</v>
      </c>
      <c r="M218" s="84">
        <f t="shared" si="51"/>
        <v>201</v>
      </c>
      <c r="N218" s="10">
        <f t="shared" si="46"/>
        <v>111813.56967967017</v>
      </c>
      <c r="O218" s="218">
        <f>IFERROR(-PMT($M$9/12,$M$10*12-$M209,$N218)-P218,0)</f>
        <v>478.98233204215228</v>
      </c>
      <c r="P218" s="86">
        <f t="shared" si="47"/>
        <v>419.30088629876309</v>
      </c>
      <c r="Q218" s="10">
        <f t="shared" si="48"/>
        <v>111334.58734762801</v>
      </c>
      <c r="R218" s="87">
        <f t="shared" si="49"/>
        <v>898.28321834091537</v>
      </c>
      <c r="S218" s="88">
        <f>LOOKUP(L218,'Property-Input'!$F$3:$AJ$3,'Property-Input'!$F$4:$AJ$4)</f>
        <v>18</v>
      </c>
    </row>
    <row r="219" spans="2:19" x14ac:dyDescent="0.2">
      <c r="B219" s="83">
        <f t="shared" si="39"/>
        <v>51956</v>
      </c>
      <c r="C219" s="84">
        <f t="shared" si="50"/>
        <v>202</v>
      </c>
      <c r="D219" s="10">
        <f t="shared" si="40"/>
        <v>405830.60971770057</v>
      </c>
      <c r="E219" s="10">
        <f>IFERROR(-PMT($G219/12,$C$9*12-$C209,$D219)-F219,0)</f>
        <v>1805.9962421815037</v>
      </c>
      <c r="F219" s="10">
        <f t="shared" si="41"/>
        <v>1352.7686990590021</v>
      </c>
      <c r="G219" s="13">
        <f t="shared" si="42"/>
        <v>0.04</v>
      </c>
      <c r="H219" s="10">
        <f t="shared" si="43"/>
        <v>404024.61347551906</v>
      </c>
      <c r="I219" s="87">
        <f t="shared" si="44"/>
        <v>3158.7649412405058</v>
      </c>
      <c r="J219" s="88">
        <f>LOOKUP(B219,'Property-Input'!$F$3:$AJ$3,'Property-Input'!$F$4:$AJ$4)</f>
        <v>17</v>
      </c>
      <c r="L219" s="83">
        <f t="shared" si="45"/>
        <v>52200</v>
      </c>
      <c r="M219" s="84">
        <f t="shared" si="51"/>
        <v>202</v>
      </c>
      <c r="N219" s="10">
        <f t="shared" si="46"/>
        <v>111334.58734762801</v>
      </c>
      <c r="O219" s="218">
        <f>IFERROR(-PMT($M$9/12,$M$10*12-$M209,$N219)-P219,0)</f>
        <v>476.93048739515791</v>
      </c>
      <c r="P219" s="86">
        <f t="shared" si="47"/>
        <v>417.50470255360506</v>
      </c>
      <c r="Q219" s="10">
        <f t="shared" si="48"/>
        <v>110857.65686023285</v>
      </c>
      <c r="R219" s="87">
        <f t="shared" si="49"/>
        <v>894.43518994876297</v>
      </c>
      <c r="S219" s="88">
        <f>LOOKUP(L219,'Property-Input'!$F$3:$AJ$3,'Property-Input'!$F$4:$AJ$4)</f>
        <v>18</v>
      </c>
    </row>
    <row r="220" spans="2:19" x14ac:dyDescent="0.2">
      <c r="B220" s="83">
        <f t="shared" si="39"/>
        <v>51986</v>
      </c>
      <c r="C220" s="84">
        <f t="shared" si="50"/>
        <v>203</v>
      </c>
      <c r="D220" s="10">
        <f t="shared" si="40"/>
        <v>404024.61347551906</v>
      </c>
      <c r="E220" s="10">
        <f>IFERROR(-PMT($G220/12,$C$9*12-$C209,$D220)-F220,0)</f>
        <v>1797.9593362688561</v>
      </c>
      <c r="F220" s="10">
        <f t="shared" si="41"/>
        <v>1346.7487115850636</v>
      </c>
      <c r="G220" s="13">
        <f t="shared" si="42"/>
        <v>0.04</v>
      </c>
      <c r="H220" s="10">
        <f t="shared" si="43"/>
        <v>402226.65413925023</v>
      </c>
      <c r="I220" s="87">
        <f t="shared" si="44"/>
        <v>3144.7080478539197</v>
      </c>
      <c r="J220" s="88">
        <f>LOOKUP(B220,'Property-Input'!$F$3:$AJ$3,'Property-Input'!$F$4:$AJ$4)</f>
        <v>17</v>
      </c>
      <c r="L220" s="83">
        <f t="shared" si="45"/>
        <v>52231</v>
      </c>
      <c r="M220" s="84">
        <f t="shared" si="51"/>
        <v>203</v>
      </c>
      <c r="N220" s="10">
        <f t="shared" si="46"/>
        <v>110857.65686023285</v>
      </c>
      <c r="O220" s="218">
        <f>IFERROR(-PMT($M$9/12,$M$10*12-$M209,$N220)-P220,0)</f>
        <v>474.88743235515722</v>
      </c>
      <c r="P220" s="86">
        <f t="shared" si="47"/>
        <v>415.71621322587316</v>
      </c>
      <c r="Q220" s="10">
        <f t="shared" si="48"/>
        <v>110382.76942787769</v>
      </c>
      <c r="R220" s="87">
        <f t="shared" si="49"/>
        <v>890.60364558103038</v>
      </c>
      <c r="S220" s="88">
        <f>LOOKUP(L220,'Property-Input'!$F$3:$AJ$3,'Property-Input'!$F$4:$AJ$4)</f>
        <v>18</v>
      </c>
    </row>
    <row r="221" spans="2:19" x14ac:dyDescent="0.2">
      <c r="B221" s="83">
        <f t="shared" si="39"/>
        <v>52017</v>
      </c>
      <c r="C221" s="84">
        <f t="shared" si="50"/>
        <v>204</v>
      </c>
      <c r="D221" s="10">
        <f t="shared" si="40"/>
        <v>402226.65413925023</v>
      </c>
      <c r="E221" s="10">
        <f>IFERROR(-PMT($G221/12,$C$9*12-$C209,$D221)-F221,0)</f>
        <v>1789.9581955782726</v>
      </c>
      <c r="F221" s="10">
        <f t="shared" si="41"/>
        <v>1340.7555137975007</v>
      </c>
      <c r="G221" s="13">
        <f t="shared" si="42"/>
        <v>0.04</v>
      </c>
      <c r="H221" s="10">
        <f t="shared" si="43"/>
        <v>400436.69594367198</v>
      </c>
      <c r="I221" s="87">
        <f t="shared" si="44"/>
        <v>3130.7137093757733</v>
      </c>
      <c r="J221" s="88">
        <f>LOOKUP(B221,'Property-Input'!$F$3:$AJ$3,'Property-Input'!$F$4:$AJ$4)</f>
        <v>18</v>
      </c>
      <c r="L221" s="83">
        <f t="shared" si="45"/>
        <v>52262</v>
      </c>
      <c r="M221" s="84">
        <f t="shared" si="51"/>
        <v>204</v>
      </c>
      <c r="N221" s="10">
        <f t="shared" si="46"/>
        <v>110382.76942787769</v>
      </c>
      <c r="O221" s="218">
        <f>IFERROR(-PMT($M$9/12,$M$10*12-$M209,$N221)-P221,0)</f>
        <v>472.85312926959585</v>
      </c>
      <c r="P221" s="86">
        <f t="shared" si="47"/>
        <v>413.93538535454132</v>
      </c>
      <c r="Q221" s="10">
        <f t="shared" si="48"/>
        <v>109909.91629860809</v>
      </c>
      <c r="R221" s="87">
        <f t="shared" si="49"/>
        <v>886.78851462413718</v>
      </c>
      <c r="S221" s="88">
        <f>LOOKUP(L221,'Property-Input'!$F$3:$AJ$3,'Property-Input'!$F$4:$AJ$4)</f>
        <v>18</v>
      </c>
    </row>
    <row r="222" spans="2:19" x14ac:dyDescent="0.2">
      <c r="B222" s="83">
        <f t="shared" si="39"/>
        <v>52047</v>
      </c>
      <c r="C222" s="84">
        <f t="shared" si="50"/>
        <v>205</v>
      </c>
      <c r="D222" s="10">
        <f t="shared" si="40"/>
        <v>400436.69594367198</v>
      </c>
      <c r="E222" s="10">
        <f>IFERROR(-PMT($G222/12,$C$9*12-$C209,$D222)-F222,0)</f>
        <v>1781.992660950106</v>
      </c>
      <c r="F222" s="10">
        <f t="shared" si="41"/>
        <v>1334.7889864789065</v>
      </c>
      <c r="G222" s="13">
        <f t="shared" si="42"/>
        <v>0.04</v>
      </c>
      <c r="H222" s="10">
        <f t="shared" si="43"/>
        <v>398654.70328272186</v>
      </c>
      <c r="I222" s="87">
        <f t="shared" si="44"/>
        <v>3116.7816474290125</v>
      </c>
      <c r="J222" s="88">
        <f>LOOKUP(B222,'Property-Input'!$F$3:$AJ$3,'Property-Input'!$F$4:$AJ$4)</f>
        <v>18</v>
      </c>
      <c r="L222" s="83">
        <f t="shared" si="45"/>
        <v>52290</v>
      </c>
      <c r="M222" s="84">
        <f t="shared" si="51"/>
        <v>205</v>
      </c>
      <c r="N222" s="10">
        <f t="shared" si="46"/>
        <v>109909.91629860809</v>
      </c>
      <c r="O222" s="218">
        <f>IFERROR(-PMT($M$9/12,$M$10*12-$M209,$N222)-P222,0)</f>
        <v>470.82754064721456</v>
      </c>
      <c r="P222" s="86">
        <f t="shared" si="47"/>
        <v>412.1621861197803</v>
      </c>
      <c r="Q222" s="10">
        <f t="shared" si="48"/>
        <v>109439.08875796088</v>
      </c>
      <c r="R222" s="87">
        <f t="shared" si="49"/>
        <v>882.98972676699486</v>
      </c>
      <c r="S222" s="88">
        <f>LOOKUP(L222,'Property-Input'!$F$3:$AJ$3,'Property-Input'!$F$4:$AJ$4)</f>
        <v>18</v>
      </c>
    </row>
    <row r="223" spans="2:19" x14ac:dyDescent="0.2">
      <c r="B223" s="83">
        <f t="shared" si="39"/>
        <v>52078</v>
      </c>
      <c r="C223" s="84">
        <f t="shared" si="50"/>
        <v>206</v>
      </c>
      <c r="D223" s="10">
        <f t="shared" si="40"/>
        <v>398654.70328272186</v>
      </c>
      <c r="E223" s="10">
        <f>IFERROR(-PMT($G223/12,$C$9*12-$C209,$D223)-F223,0)</f>
        <v>1774.0625739329892</v>
      </c>
      <c r="F223" s="10">
        <f t="shared" si="41"/>
        <v>1328.8490109424063</v>
      </c>
      <c r="G223" s="13">
        <f t="shared" si="42"/>
        <v>0.04</v>
      </c>
      <c r="H223" s="10">
        <f t="shared" si="43"/>
        <v>396880.64070878888</v>
      </c>
      <c r="I223" s="87">
        <f t="shared" si="44"/>
        <v>3102.9115848753954</v>
      </c>
      <c r="J223" s="88">
        <f>LOOKUP(B223,'Property-Input'!$F$3:$AJ$3,'Property-Input'!$F$4:$AJ$4)</f>
        <v>18</v>
      </c>
      <c r="L223" s="83">
        <f t="shared" si="45"/>
        <v>52321</v>
      </c>
      <c r="M223" s="84">
        <f t="shared" si="51"/>
        <v>206</v>
      </c>
      <c r="N223" s="10">
        <f t="shared" si="46"/>
        <v>109439.08875796088</v>
      </c>
      <c r="O223" s="218">
        <f>IFERROR(-PMT($M$9/12,$M$10*12-$M209,$N223)-P223,0)</f>
        <v>468.81062915735737</v>
      </c>
      <c r="P223" s="86">
        <f t="shared" si="47"/>
        <v>410.39658284235333</v>
      </c>
      <c r="Q223" s="10">
        <f t="shared" si="48"/>
        <v>108970.27812880352</v>
      </c>
      <c r="R223" s="87">
        <f t="shared" si="49"/>
        <v>879.20721199971069</v>
      </c>
      <c r="S223" s="88">
        <f>LOOKUP(L223,'Property-Input'!$F$3:$AJ$3,'Property-Input'!$F$4:$AJ$4)</f>
        <v>18</v>
      </c>
    </row>
    <row r="224" spans="2:19" x14ac:dyDescent="0.2">
      <c r="B224" s="83">
        <f t="shared" si="39"/>
        <v>52109</v>
      </c>
      <c r="C224" s="84">
        <f t="shared" si="50"/>
        <v>207</v>
      </c>
      <c r="D224" s="10">
        <f t="shared" si="40"/>
        <v>396880.64070878888</v>
      </c>
      <c r="E224" s="10">
        <f>IFERROR(-PMT($G224/12,$C$9*12-$C209,$D224)-F224,0)</f>
        <v>1766.167776780683</v>
      </c>
      <c r="F224" s="10">
        <f t="shared" si="41"/>
        <v>1322.9354690292964</v>
      </c>
      <c r="G224" s="13">
        <f t="shared" si="42"/>
        <v>0.04</v>
      </c>
      <c r="H224" s="10">
        <f t="shared" si="43"/>
        <v>395114.47293200821</v>
      </c>
      <c r="I224" s="87">
        <f t="shared" si="44"/>
        <v>3089.1032458099794</v>
      </c>
      <c r="J224" s="88">
        <f>LOOKUP(B224,'Property-Input'!$F$3:$AJ$3,'Property-Input'!$F$4:$AJ$4)</f>
        <v>18</v>
      </c>
      <c r="L224" s="83">
        <f t="shared" si="45"/>
        <v>52351</v>
      </c>
      <c r="M224" s="84">
        <f t="shared" si="51"/>
        <v>207</v>
      </c>
      <c r="N224" s="10">
        <f t="shared" si="46"/>
        <v>108970.27812880352</v>
      </c>
      <c r="O224" s="218">
        <f>IFERROR(-PMT($M$9/12,$M$10*12-$M209,$N224)-P224,0)</f>
        <v>466.80235762928385</v>
      </c>
      <c r="P224" s="86">
        <f t="shared" si="47"/>
        <v>408.63854298301317</v>
      </c>
      <c r="Q224" s="10">
        <f t="shared" si="48"/>
        <v>108503.47577117423</v>
      </c>
      <c r="R224" s="87">
        <f t="shared" si="49"/>
        <v>875.44090061229701</v>
      </c>
      <c r="S224" s="88">
        <f>LOOKUP(L224,'Property-Input'!$F$3:$AJ$3,'Property-Input'!$F$4:$AJ$4)</f>
        <v>18</v>
      </c>
    </row>
    <row r="225" spans="2:19" x14ac:dyDescent="0.2">
      <c r="B225" s="83">
        <f t="shared" si="39"/>
        <v>52139</v>
      </c>
      <c r="C225" s="84">
        <f t="shared" si="50"/>
        <v>208</v>
      </c>
      <c r="D225" s="10">
        <f t="shared" si="40"/>
        <v>395114.47293200821</v>
      </c>
      <c r="E225" s="10">
        <f>IFERROR(-PMT($G225/12,$C$9*12-$C209,$D225)-F225,0)</f>
        <v>1758.3081124489397</v>
      </c>
      <c r="F225" s="10">
        <f t="shared" si="41"/>
        <v>1317.0482431066941</v>
      </c>
      <c r="G225" s="13">
        <f t="shared" si="42"/>
        <v>0.04</v>
      </c>
      <c r="H225" s="10">
        <f t="shared" si="43"/>
        <v>393356.16481955926</v>
      </c>
      <c r="I225" s="87">
        <f t="shared" si="44"/>
        <v>3075.3563555556339</v>
      </c>
      <c r="J225" s="88">
        <f>LOOKUP(B225,'Property-Input'!$F$3:$AJ$3,'Property-Input'!$F$4:$AJ$4)</f>
        <v>18</v>
      </c>
      <c r="L225" s="83">
        <f t="shared" si="45"/>
        <v>52382</v>
      </c>
      <c r="M225" s="84">
        <f t="shared" si="51"/>
        <v>208</v>
      </c>
      <c r="N225" s="10">
        <f t="shared" si="46"/>
        <v>108503.47577117423</v>
      </c>
      <c r="O225" s="218">
        <f>IFERROR(-PMT($M$9/12,$M$10*12-$M209,$N225)-P225,0)</f>
        <v>464.80268905148415</v>
      </c>
      <c r="P225" s="86">
        <f t="shared" si="47"/>
        <v>406.88803414190335</v>
      </c>
      <c r="Q225" s="10">
        <f t="shared" si="48"/>
        <v>108038.67308212274</v>
      </c>
      <c r="R225" s="87">
        <f t="shared" si="49"/>
        <v>871.6907231933875</v>
      </c>
      <c r="S225" s="88">
        <f>LOOKUP(L225,'Property-Input'!$F$3:$AJ$3,'Property-Input'!$F$4:$AJ$4)</f>
        <v>19</v>
      </c>
    </row>
    <row r="226" spans="2:19" x14ac:dyDescent="0.2">
      <c r="B226" s="83">
        <f t="shared" si="39"/>
        <v>52170</v>
      </c>
      <c r="C226" s="84">
        <f t="shared" si="50"/>
        <v>209</v>
      </c>
      <c r="D226" s="10">
        <f t="shared" si="40"/>
        <v>393356.16481955926</v>
      </c>
      <c r="E226" s="10">
        <f>IFERROR(-PMT($G226/12,$C$9*12-$C209,$D226)-F226,0)</f>
        <v>1750.483424592376</v>
      </c>
      <c r="F226" s="10">
        <f t="shared" si="41"/>
        <v>1311.1872160651976</v>
      </c>
      <c r="G226" s="13">
        <f t="shared" si="42"/>
        <v>0.04</v>
      </c>
      <c r="H226" s="10">
        <f t="shared" si="43"/>
        <v>391605.6813949669</v>
      </c>
      <c r="I226" s="87">
        <f t="shared" si="44"/>
        <v>3061.6706406575736</v>
      </c>
      <c r="J226" s="88">
        <f>LOOKUP(B226,'Property-Input'!$F$3:$AJ$3,'Property-Input'!$F$4:$AJ$4)</f>
        <v>18</v>
      </c>
      <c r="L226" s="83">
        <f t="shared" si="45"/>
        <v>52412</v>
      </c>
      <c r="M226" s="84">
        <f t="shared" si="51"/>
        <v>209</v>
      </c>
      <c r="N226" s="10">
        <f t="shared" si="46"/>
        <v>108038.67308212274</v>
      </c>
      <c r="O226" s="218">
        <f>IFERROR(-PMT($M$9/12,$M$10*12-$M209,$N226)-P226,0)</f>
        <v>462.81158657099678</v>
      </c>
      <c r="P226" s="86">
        <f t="shared" si="47"/>
        <v>405.14502405796026</v>
      </c>
      <c r="Q226" s="10">
        <f t="shared" si="48"/>
        <v>107575.86149555174</v>
      </c>
      <c r="R226" s="87">
        <f t="shared" si="49"/>
        <v>867.95661062895704</v>
      </c>
      <c r="S226" s="88">
        <f>LOOKUP(L226,'Property-Input'!$F$3:$AJ$3,'Property-Input'!$F$4:$AJ$4)</f>
        <v>19</v>
      </c>
    </row>
    <row r="227" spans="2:19" x14ac:dyDescent="0.2">
      <c r="B227" s="83">
        <f t="shared" si="39"/>
        <v>52200</v>
      </c>
      <c r="C227" s="84">
        <f t="shared" si="50"/>
        <v>210</v>
      </c>
      <c r="D227" s="10">
        <f t="shared" si="40"/>
        <v>391605.6813949669</v>
      </c>
      <c r="E227" s="10">
        <f>IFERROR(-PMT($G227/12,$C$9*12-$C209,$D227)-F227,0)</f>
        <v>1742.6935575613654</v>
      </c>
      <c r="F227" s="10">
        <f t="shared" si="41"/>
        <v>1305.3522713165564</v>
      </c>
      <c r="G227" s="13">
        <f t="shared" si="42"/>
        <v>0.04</v>
      </c>
      <c r="H227" s="10">
        <f t="shared" si="43"/>
        <v>389862.98783740553</v>
      </c>
      <c r="I227" s="87">
        <f t="shared" si="44"/>
        <v>3048.0458288779218</v>
      </c>
      <c r="J227" s="88">
        <f>LOOKUP(B227,'Property-Input'!$F$3:$AJ$3,'Property-Input'!$F$4:$AJ$4)</f>
        <v>18</v>
      </c>
      <c r="L227" s="83">
        <f t="shared" si="45"/>
        <v>52443</v>
      </c>
      <c r="M227" s="84">
        <f t="shared" si="51"/>
        <v>210</v>
      </c>
      <c r="N227" s="10">
        <f t="shared" si="46"/>
        <v>107575.86149555174</v>
      </c>
      <c r="O227" s="218">
        <f>IFERROR(-PMT($M$9/12,$M$10*12-$M209,$N227)-P227,0)</f>
        <v>460.82901349272919</v>
      </c>
      <c r="P227" s="86">
        <f t="shared" si="47"/>
        <v>403.40948060831903</v>
      </c>
      <c r="Q227" s="10">
        <f t="shared" si="48"/>
        <v>107115.03248205902</v>
      </c>
      <c r="R227" s="87">
        <f t="shared" si="49"/>
        <v>864.23849410104822</v>
      </c>
      <c r="S227" s="88">
        <f>LOOKUP(L227,'Property-Input'!$F$3:$AJ$3,'Property-Input'!$F$4:$AJ$4)</f>
        <v>19</v>
      </c>
    </row>
    <row r="228" spans="2:19" x14ac:dyDescent="0.2">
      <c r="B228" s="83">
        <f t="shared" si="39"/>
        <v>52231</v>
      </c>
      <c r="C228" s="84">
        <f t="shared" si="50"/>
        <v>211</v>
      </c>
      <c r="D228" s="10">
        <f t="shared" si="40"/>
        <v>389862.98783740553</v>
      </c>
      <c r="E228" s="10">
        <f>IFERROR(-PMT($G228/12,$C$9*12-$C209,$D228)-F228,0)</f>
        <v>1734.9383563989416</v>
      </c>
      <c r="F228" s="10">
        <f t="shared" si="41"/>
        <v>1299.5432927913519</v>
      </c>
      <c r="G228" s="13">
        <f t="shared" si="42"/>
        <v>0.04</v>
      </c>
      <c r="H228" s="10">
        <f t="shared" si="43"/>
        <v>388128.04948100657</v>
      </c>
      <c r="I228" s="87">
        <f t="shared" si="44"/>
        <v>3034.4816491902934</v>
      </c>
      <c r="J228" s="88">
        <f>LOOKUP(B228,'Property-Input'!$F$3:$AJ$3,'Property-Input'!$F$4:$AJ$4)</f>
        <v>18</v>
      </c>
      <c r="L228" s="83">
        <f t="shared" si="45"/>
        <v>52474</v>
      </c>
      <c r="M228" s="84">
        <f t="shared" si="51"/>
        <v>211</v>
      </c>
      <c r="N228" s="10">
        <f t="shared" si="46"/>
        <v>107115.03248205902</v>
      </c>
      <c r="O228" s="218">
        <f>IFERROR(-PMT($M$9/12,$M$10*12-$M209,$N228)-P228,0)</f>
        <v>458.85493327878208</v>
      </c>
      <c r="P228" s="86">
        <f t="shared" si="47"/>
        <v>401.68137180772129</v>
      </c>
      <c r="Q228" s="10">
        <f t="shared" si="48"/>
        <v>106656.17754878024</v>
      </c>
      <c r="R228" s="87">
        <f t="shared" si="49"/>
        <v>860.53630508650338</v>
      </c>
      <c r="S228" s="88">
        <f>LOOKUP(L228,'Property-Input'!$F$3:$AJ$3,'Property-Input'!$F$4:$AJ$4)</f>
        <v>19</v>
      </c>
    </row>
    <row r="229" spans="2:19" x14ac:dyDescent="0.2">
      <c r="B229" s="83">
        <f t="shared" si="39"/>
        <v>52262</v>
      </c>
      <c r="C229" s="84">
        <f t="shared" si="50"/>
        <v>212</v>
      </c>
      <c r="D229" s="10">
        <f t="shared" si="40"/>
        <v>388128.04948100657</v>
      </c>
      <c r="E229" s="10">
        <f>IFERROR(-PMT($G229/12,$C$9*12-$C209,$D229)-F229,0)</f>
        <v>1727.2176668377167</v>
      </c>
      <c r="F229" s="10">
        <f t="shared" si="41"/>
        <v>1293.7601649366886</v>
      </c>
      <c r="G229" s="13">
        <f t="shared" si="42"/>
        <v>0.04</v>
      </c>
      <c r="H229" s="10">
        <f t="shared" si="43"/>
        <v>386400.83181416884</v>
      </c>
      <c r="I229" s="87">
        <f t="shared" si="44"/>
        <v>3020.9778317744053</v>
      </c>
      <c r="J229" s="88">
        <f>LOOKUP(B229,'Property-Input'!$F$3:$AJ$3,'Property-Input'!$F$4:$AJ$4)</f>
        <v>18</v>
      </c>
      <c r="L229" s="83">
        <f t="shared" si="45"/>
        <v>52504</v>
      </c>
      <c r="M229" s="84">
        <f t="shared" si="51"/>
        <v>212</v>
      </c>
      <c r="N229" s="10">
        <f t="shared" si="46"/>
        <v>106656.17754878024</v>
      </c>
      <c r="O229" s="218">
        <f>IFERROR(-PMT($M$9/12,$M$10*12-$M209,$N229)-P229,0)</f>
        <v>456.88930954777555</v>
      </c>
      <c r="P229" s="86">
        <f t="shared" si="47"/>
        <v>399.96066580792586</v>
      </c>
      <c r="Q229" s="10">
        <f t="shared" si="48"/>
        <v>106199.28823923247</v>
      </c>
      <c r="R229" s="87">
        <f t="shared" si="49"/>
        <v>856.84997535570142</v>
      </c>
      <c r="S229" s="88">
        <f>LOOKUP(L229,'Property-Input'!$F$3:$AJ$3,'Property-Input'!$F$4:$AJ$4)</f>
        <v>19</v>
      </c>
    </row>
    <row r="230" spans="2:19" x14ac:dyDescent="0.2">
      <c r="B230" s="83">
        <f t="shared" si="39"/>
        <v>52290</v>
      </c>
      <c r="C230" s="84">
        <f t="shared" si="50"/>
        <v>213</v>
      </c>
      <c r="D230" s="10">
        <f t="shared" si="40"/>
        <v>386400.83181416884</v>
      </c>
      <c r="E230" s="10">
        <f>IFERROR(-PMT($G230/12,$C$9*12-$C209,$D230)-F230,0)</f>
        <v>1719.5313352968103</v>
      </c>
      <c r="F230" s="10">
        <f t="shared" si="41"/>
        <v>1288.0027727138961</v>
      </c>
      <c r="G230" s="13">
        <f t="shared" si="42"/>
        <v>0.04</v>
      </c>
      <c r="H230" s="10">
        <f t="shared" si="43"/>
        <v>384681.30047887203</v>
      </c>
      <c r="I230" s="87">
        <f t="shared" si="44"/>
        <v>3007.5341080107064</v>
      </c>
      <c r="J230" s="88">
        <f>LOOKUP(B230,'Property-Input'!$F$3:$AJ$3,'Property-Input'!$F$4:$AJ$4)</f>
        <v>18</v>
      </c>
      <c r="L230" s="83">
        <f t="shared" si="45"/>
        <v>52535</v>
      </c>
      <c r="M230" s="84">
        <f t="shared" si="51"/>
        <v>213</v>
      </c>
      <c r="N230" s="10">
        <f t="shared" si="46"/>
        <v>106199.28823923247</v>
      </c>
      <c r="O230" s="218">
        <f>IFERROR(-PMT($M$9/12,$M$10*12-$M209,$N230)-P230,0)</f>
        <v>454.93210607417865</v>
      </c>
      <c r="P230" s="86">
        <f t="shared" si="47"/>
        <v>398.24733089712169</v>
      </c>
      <c r="Q230" s="10">
        <f t="shared" si="48"/>
        <v>105744.35613315829</v>
      </c>
      <c r="R230" s="87">
        <f t="shared" si="49"/>
        <v>853.17943697130033</v>
      </c>
      <c r="S230" s="88">
        <f>LOOKUP(L230,'Property-Input'!$F$3:$AJ$3,'Property-Input'!$F$4:$AJ$4)</f>
        <v>19</v>
      </c>
    </row>
    <row r="231" spans="2:19" x14ac:dyDescent="0.2">
      <c r="B231" s="83">
        <f t="shared" si="39"/>
        <v>52321</v>
      </c>
      <c r="C231" s="84">
        <f t="shared" si="50"/>
        <v>214</v>
      </c>
      <c r="D231" s="10">
        <f t="shared" si="40"/>
        <v>384681.30047887203</v>
      </c>
      <c r="E231" s="10">
        <f>IFERROR(-PMT($G231/12,$C$9*12-$C209,$D231)-F231,0)</f>
        <v>1711.8792088787966</v>
      </c>
      <c r="F231" s="10">
        <f t="shared" si="41"/>
        <v>1282.27100159624</v>
      </c>
      <c r="G231" s="13">
        <f t="shared" si="42"/>
        <v>0.04</v>
      </c>
      <c r="H231" s="10">
        <f t="shared" si="43"/>
        <v>382969.42126999324</v>
      </c>
      <c r="I231" s="87">
        <f t="shared" si="44"/>
        <v>2994.1502104750366</v>
      </c>
      <c r="J231" s="88">
        <f>LOOKUP(B231,'Property-Input'!$F$3:$AJ$3,'Property-Input'!$F$4:$AJ$4)</f>
        <v>18</v>
      </c>
      <c r="L231" s="83">
        <f t="shared" si="45"/>
        <v>52565</v>
      </c>
      <c r="M231" s="84">
        <f t="shared" si="51"/>
        <v>214</v>
      </c>
      <c r="N231" s="10">
        <f t="shared" si="46"/>
        <v>105744.35613315829</v>
      </c>
      <c r="O231" s="218">
        <f>IFERROR(-PMT($M$9/12,$M$10*12-$M209,$N231)-P231,0)</f>
        <v>452.98328678764193</v>
      </c>
      <c r="P231" s="86">
        <f t="shared" si="47"/>
        <v>396.54133549934357</v>
      </c>
      <c r="Q231" s="10">
        <f t="shared" si="48"/>
        <v>105291.37284637065</v>
      </c>
      <c r="R231" s="87">
        <f t="shared" si="49"/>
        <v>849.5246222869855</v>
      </c>
      <c r="S231" s="88">
        <f>LOOKUP(L231,'Property-Input'!$F$3:$AJ$3,'Property-Input'!$F$4:$AJ$4)</f>
        <v>19</v>
      </c>
    </row>
    <row r="232" spans="2:19" x14ac:dyDescent="0.2">
      <c r="B232" s="83">
        <f t="shared" si="39"/>
        <v>52351</v>
      </c>
      <c r="C232" s="84">
        <f t="shared" si="50"/>
        <v>215</v>
      </c>
      <c r="D232" s="10">
        <f t="shared" si="40"/>
        <v>382969.42126999324</v>
      </c>
      <c r="E232" s="10">
        <f>IFERROR(-PMT($G232/12,$C$9*12-$C209,$D232)-F232,0)</f>
        <v>1704.2611353666623</v>
      </c>
      <c r="F232" s="10">
        <f t="shared" si="41"/>
        <v>1276.5647375666442</v>
      </c>
      <c r="G232" s="13">
        <f t="shared" si="42"/>
        <v>0.04</v>
      </c>
      <c r="H232" s="10">
        <f t="shared" si="43"/>
        <v>381265.16013462655</v>
      </c>
      <c r="I232" s="87">
        <f t="shared" si="44"/>
        <v>2980.8258729333065</v>
      </c>
      <c r="J232" s="88">
        <f>LOOKUP(B232,'Property-Input'!$F$3:$AJ$3,'Property-Input'!$F$4:$AJ$4)</f>
        <v>18</v>
      </c>
      <c r="L232" s="83">
        <f t="shared" si="45"/>
        <v>52596</v>
      </c>
      <c r="M232" s="84">
        <f t="shared" si="51"/>
        <v>215</v>
      </c>
      <c r="N232" s="10">
        <f t="shared" si="46"/>
        <v>105291.37284637065</v>
      </c>
      <c r="O232" s="218">
        <f>IFERROR(-PMT($M$9/12,$M$10*12-$M209,$N232)-P232,0)</f>
        <v>451.04281577233263</v>
      </c>
      <c r="P232" s="86">
        <f t="shared" si="47"/>
        <v>394.84264817388993</v>
      </c>
      <c r="Q232" s="10">
        <f t="shared" si="48"/>
        <v>104840.33003059831</v>
      </c>
      <c r="R232" s="87">
        <f t="shared" si="49"/>
        <v>845.88546394622256</v>
      </c>
      <c r="S232" s="88">
        <f>LOOKUP(L232,'Property-Input'!$F$3:$AJ$3,'Property-Input'!$F$4:$AJ$4)</f>
        <v>19</v>
      </c>
    </row>
    <row r="233" spans="2:19" x14ac:dyDescent="0.2">
      <c r="B233" s="83">
        <f t="shared" si="39"/>
        <v>52382</v>
      </c>
      <c r="C233" s="84">
        <f t="shared" si="50"/>
        <v>216</v>
      </c>
      <c r="D233" s="10">
        <f t="shared" si="40"/>
        <v>381265.16013462655</v>
      </c>
      <c r="E233" s="10">
        <f>IFERROR(-PMT($G233/12,$C$9*12-$C209,$D233)-F233,0)</f>
        <v>1696.6769632207777</v>
      </c>
      <c r="F233" s="10">
        <f t="shared" si="41"/>
        <v>1270.8838671154219</v>
      </c>
      <c r="G233" s="13">
        <f t="shared" si="42"/>
        <v>0.04</v>
      </c>
      <c r="H233" s="10">
        <f t="shared" si="43"/>
        <v>379568.48317140579</v>
      </c>
      <c r="I233" s="87">
        <f t="shared" si="44"/>
        <v>2967.5608303361996</v>
      </c>
      <c r="J233" s="88">
        <f>LOOKUP(B233,'Property-Input'!$F$3:$AJ$3,'Property-Input'!$F$4:$AJ$4)</f>
        <v>19</v>
      </c>
      <c r="L233" s="83">
        <f t="shared" si="45"/>
        <v>52627</v>
      </c>
      <c r="M233" s="84">
        <f t="shared" si="51"/>
        <v>216</v>
      </c>
      <c r="N233" s="10">
        <f t="shared" si="46"/>
        <v>104840.33003059831</v>
      </c>
      <c r="O233" s="218">
        <f>IFERROR(-PMT($M$9/12,$M$10*12-$M209,$N233)-P233,0)</f>
        <v>449.11065726627282</v>
      </c>
      <c r="P233" s="86">
        <f t="shared" si="47"/>
        <v>393.15123761474365</v>
      </c>
      <c r="Q233" s="10">
        <f t="shared" si="48"/>
        <v>104391.21937333205</v>
      </c>
      <c r="R233" s="87">
        <f t="shared" si="49"/>
        <v>842.26189488101647</v>
      </c>
      <c r="S233" s="88">
        <f>LOOKUP(L233,'Property-Input'!$F$3:$AJ$3,'Property-Input'!$F$4:$AJ$4)</f>
        <v>19</v>
      </c>
    </row>
    <row r="234" spans="2:19" x14ac:dyDescent="0.2">
      <c r="B234" s="83">
        <f t="shared" si="39"/>
        <v>52412</v>
      </c>
      <c r="C234" s="84">
        <f t="shared" si="50"/>
        <v>217</v>
      </c>
      <c r="D234" s="10">
        <f t="shared" si="40"/>
        <v>379568.48317140579</v>
      </c>
      <c r="E234" s="10">
        <f>IFERROR(-PMT($G234/12,$C$9*12-$C209,$D234)-F234,0)</f>
        <v>1689.1265415758851</v>
      </c>
      <c r="F234" s="10">
        <f t="shared" si="41"/>
        <v>1265.2282772380192</v>
      </c>
      <c r="G234" s="13">
        <f t="shared" si="42"/>
        <v>0.04</v>
      </c>
      <c r="H234" s="10">
        <f t="shared" si="43"/>
        <v>377879.35662982991</v>
      </c>
      <c r="I234" s="87">
        <f t="shared" si="44"/>
        <v>2954.3548188139043</v>
      </c>
      <c r="J234" s="88">
        <f>LOOKUP(B234,'Property-Input'!$F$3:$AJ$3,'Property-Input'!$F$4:$AJ$4)</f>
        <v>19</v>
      </c>
      <c r="L234" s="83">
        <f t="shared" si="45"/>
        <v>52656</v>
      </c>
      <c r="M234" s="84">
        <f t="shared" si="51"/>
        <v>217</v>
      </c>
      <c r="N234" s="10">
        <f t="shared" si="46"/>
        <v>104391.21937333205</v>
      </c>
      <c r="O234" s="218">
        <f>IFERROR(-PMT($M$9/12,$M$10*12-$M209,$N234)-P234,0)</f>
        <v>447.1867756606801</v>
      </c>
      <c r="P234" s="86">
        <f t="shared" si="47"/>
        <v>391.46707264999515</v>
      </c>
      <c r="Q234" s="10">
        <f t="shared" si="48"/>
        <v>103944.03259767136</v>
      </c>
      <c r="R234" s="87">
        <f t="shared" si="49"/>
        <v>838.65384831067524</v>
      </c>
      <c r="S234" s="88">
        <f>LOOKUP(L234,'Property-Input'!$F$3:$AJ$3,'Property-Input'!$F$4:$AJ$4)</f>
        <v>19</v>
      </c>
    </row>
    <row r="235" spans="2:19" x14ac:dyDescent="0.2">
      <c r="B235" s="83">
        <f t="shared" si="39"/>
        <v>52443</v>
      </c>
      <c r="C235" s="84">
        <f t="shared" si="50"/>
        <v>218</v>
      </c>
      <c r="D235" s="10">
        <f t="shared" si="40"/>
        <v>377879.35662982991</v>
      </c>
      <c r="E235" s="10">
        <f>IFERROR(-PMT($G235/12,$C$9*12-$C209,$D235)-F235,0)</f>
        <v>1681.6097202380931</v>
      </c>
      <c r="F235" s="10">
        <f t="shared" si="41"/>
        <v>1259.5978554327664</v>
      </c>
      <c r="G235" s="13">
        <f t="shared" si="42"/>
        <v>0.04</v>
      </c>
      <c r="H235" s="10">
        <f t="shared" si="43"/>
        <v>376197.74690959183</v>
      </c>
      <c r="I235" s="87">
        <f t="shared" si="44"/>
        <v>2941.2075756708596</v>
      </c>
      <c r="J235" s="88">
        <f>LOOKUP(B235,'Property-Input'!$F$3:$AJ$3,'Property-Input'!$F$4:$AJ$4)</f>
        <v>19</v>
      </c>
      <c r="L235" s="83">
        <f t="shared" si="45"/>
        <v>52687</v>
      </c>
      <c r="M235" s="84">
        <f t="shared" si="51"/>
        <v>218</v>
      </c>
      <c r="N235" s="10">
        <f t="shared" si="46"/>
        <v>103944.03259767136</v>
      </c>
      <c r="O235" s="218">
        <f>IFERROR(-PMT($M$9/12,$M$10*12-$M209,$N235)-P235,0)</f>
        <v>445.27113549931147</v>
      </c>
      <c r="P235" s="86">
        <f t="shared" si="47"/>
        <v>389.79012224126762</v>
      </c>
      <c r="Q235" s="10">
        <f t="shared" si="48"/>
        <v>103498.76146217206</v>
      </c>
      <c r="R235" s="87">
        <f t="shared" si="49"/>
        <v>835.06125774057909</v>
      </c>
      <c r="S235" s="88">
        <f>LOOKUP(L235,'Property-Input'!$F$3:$AJ$3,'Property-Input'!$F$4:$AJ$4)</f>
        <v>19</v>
      </c>
    </row>
    <row r="236" spans="2:19" x14ac:dyDescent="0.2">
      <c r="B236" s="83">
        <f t="shared" si="39"/>
        <v>52474</v>
      </c>
      <c r="C236" s="84">
        <f t="shared" si="50"/>
        <v>219</v>
      </c>
      <c r="D236" s="10">
        <f t="shared" si="40"/>
        <v>376197.74690959183</v>
      </c>
      <c r="E236" s="10">
        <f>IFERROR(-PMT($G236/12,$C$9*12-$C209,$D236)-F236,0)</f>
        <v>1674.1263496818938</v>
      </c>
      <c r="F236" s="10">
        <f t="shared" si="41"/>
        <v>1253.9924896986395</v>
      </c>
      <c r="G236" s="13">
        <f t="shared" si="42"/>
        <v>0.04</v>
      </c>
      <c r="H236" s="10">
        <f t="shared" si="43"/>
        <v>374523.62055990996</v>
      </c>
      <c r="I236" s="87">
        <f t="shared" si="44"/>
        <v>2928.1188393805332</v>
      </c>
      <c r="J236" s="88">
        <f>LOOKUP(B236,'Property-Input'!$F$3:$AJ$3,'Property-Input'!$F$4:$AJ$4)</f>
        <v>19</v>
      </c>
      <c r="L236" s="83">
        <f t="shared" si="45"/>
        <v>52717</v>
      </c>
      <c r="M236" s="84">
        <f t="shared" si="51"/>
        <v>219</v>
      </c>
      <c r="N236" s="10">
        <f t="shared" si="46"/>
        <v>103498.76146217206</v>
      </c>
      <c r="O236" s="218">
        <f>IFERROR(-PMT($M$9/12,$M$10*12-$M209,$N236)-P236,0)</f>
        <v>443.36370147781008</v>
      </c>
      <c r="P236" s="86">
        <f t="shared" si="47"/>
        <v>388.1203554831452</v>
      </c>
      <c r="Q236" s="10">
        <f t="shared" si="48"/>
        <v>103055.39776069425</v>
      </c>
      <c r="R236" s="87">
        <f t="shared" si="49"/>
        <v>831.48405696095529</v>
      </c>
      <c r="S236" s="88">
        <f>LOOKUP(L236,'Property-Input'!$F$3:$AJ$3,'Property-Input'!$F$4:$AJ$4)</f>
        <v>19</v>
      </c>
    </row>
    <row r="237" spans="2:19" x14ac:dyDescent="0.2">
      <c r="B237" s="83">
        <f t="shared" si="39"/>
        <v>52504</v>
      </c>
      <c r="C237" s="84">
        <f t="shared" si="50"/>
        <v>220</v>
      </c>
      <c r="D237" s="10">
        <f t="shared" si="40"/>
        <v>374523.62055990996</v>
      </c>
      <c r="E237" s="10">
        <f>IFERROR(-PMT($G237/12,$C$9*12-$C209,$D237)-F237,0)</f>
        <v>1666.6762810471853</v>
      </c>
      <c r="F237" s="10">
        <f t="shared" si="41"/>
        <v>1248.4120685330333</v>
      </c>
      <c r="G237" s="13">
        <f t="shared" si="42"/>
        <v>0.04</v>
      </c>
      <c r="H237" s="10">
        <f t="shared" si="43"/>
        <v>372856.94427886279</v>
      </c>
      <c r="I237" s="87">
        <f t="shared" si="44"/>
        <v>2915.0883495802186</v>
      </c>
      <c r="J237" s="88">
        <f>LOOKUP(B237,'Property-Input'!$F$3:$AJ$3,'Property-Input'!$F$4:$AJ$4)</f>
        <v>19</v>
      </c>
      <c r="L237" s="83">
        <f t="shared" si="45"/>
        <v>52748</v>
      </c>
      <c r="M237" s="84">
        <f t="shared" si="51"/>
        <v>220</v>
      </c>
      <c r="N237" s="10">
        <f t="shared" si="46"/>
        <v>103055.39776069425</v>
      </c>
      <c r="O237" s="218">
        <f>IFERROR(-PMT($M$9/12,$M$10*12-$M209,$N237)-P237,0)</f>
        <v>441.46443844305441</v>
      </c>
      <c r="P237" s="86">
        <f t="shared" si="47"/>
        <v>386.45774160260339</v>
      </c>
      <c r="Q237" s="10">
        <f t="shared" si="48"/>
        <v>102613.93332225119</v>
      </c>
      <c r="R237" s="87">
        <f t="shared" si="49"/>
        <v>827.9221800456578</v>
      </c>
      <c r="S237" s="88">
        <f>LOOKUP(L237,'Property-Input'!$F$3:$AJ$3,'Property-Input'!$F$4:$AJ$4)</f>
        <v>20</v>
      </c>
    </row>
    <row r="238" spans="2:19" x14ac:dyDescent="0.2">
      <c r="B238" s="83">
        <f t="shared" si="39"/>
        <v>52535</v>
      </c>
      <c r="C238" s="84">
        <f t="shared" si="50"/>
        <v>221</v>
      </c>
      <c r="D238" s="10">
        <f t="shared" si="40"/>
        <v>372856.94427886279</v>
      </c>
      <c r="E238" s="10">
        <f>IFERROR(-PMT($G238/12,$C$9*12-$C209,$D238)-F238,0)</f>
        <v>1659.2593661363117</v>
      </c>
      <c r="F238" s="10">
        <f t="shared" si="41"/>
        <v>1242.8564809295426</v>
      </c>
      <c r="G238" s="13">
        <f t="shared" si="42"/>
        <v>0.04</v>
      </c>
      <c r="H238" s="10">
        <f t="shared" si="43"/>
        <v>371197.68491272646</v>
      </c>
      <c r="I238" s="87">
        <f t="shared" si="44"/>
        <v>2902.1158470658543</v>
      </c>
      <c r="J238" s="88">
        <f>LOOKUP(B238,'Property-Input'!$F$3:$AJ$3,'Property-Input'!$F$4:$AJ$4)</f>
        <v>19</v>
      </c>
      <c r="L238" s="83">
        <f t="shared" si="45"/>
        <v>52778</v>
      </c>
      <c r="M238" s="84">
        <f t="shared" si="51"/>
        <v>221</v>
      </c>
      <c r="N238" s="10">
        <f t="shared" si="46"/>
        <v>102613.93332225119</v>
      </c>
      <c r="O238" s="218">
        <f>IFERROR(-PMT($M$9/12,$M$10*12-$M209,$N238)-P238,0)</f>
        <v>439.57331139251016</v>
      </c>
      <c r="P238" s="86">
        <f t="shared" si="47"/>
        <v>384.80224995844196</v>
      </c>
      <c r="Q238" s="10">
        <f t="shared" si="48"/>
        <v>102174.36001085868</v>
      </c>
      <c r="R238" s="87">
        <f t="shared" si="49"/>
        <v>824.37556135095213</v>
      </c>
      <c r="S238" s="88">
        <f>LOOKUP(L238,'Property-Input'!$F$3:$AJ$3,'Property-Input'!$F$4:$AJ$4)</f>
        <v>20</v>
      </c>
    </row>
    <row r="239" spans="2:19" x14ac:dyDescent="0.2">
      <c r="B239" s="83">
        <f t="shared" si="39"/>
        <v>52565</v>
      </c>
      <c r="C239" s="84">
        <f t="shared" si="50"/>
        <v>222</v>
      </c>
      <c r="D239" s="10">
        <f t="shared" si="40"/>
        <v>371197.68491272646</v>
      </c>
      <c r="E239" s="10">
        <f>IFERROR(-PMT($G239/12,$C$9*12-$C209,$D239)-F239,0)</f>
        <v>1651.8754574111142</v>
      </c>
      <c r="F239" s="10">
        <f t="shared" si="41"/>
        <v>1237.3256163757549</v>
      </c>
      <c r="G239" s="13">
        <f t="shared" si="42"/>
        <v>0.04</v>
      </c>
      <c r="H239" s="10">
        <f t="shared" si="43"/>
        <v>369545.80945531535</v>
      </c>
      <c r="I239" s="87">
        <f t="shared" si="44"/>
        <v>2889.2010737868691</v>
      </c>
      <c r="J239" s="88">
        <f>LOOKUP(B239,'Property-Input'!$F$3:$AJ$3,'Property-Input'!$F$4:$AJ$4)</f>
        <v>19</v>
      </c>
      <c r="L239" s="83">
        <f t="shared" si="45"/>
        <v>52809</v>
      </c>
      <c r="M239" s="84">
        <f t="shared" si="51"/>
        <v>222</v>
      </c>
      <c r="N239" s="10">
        <f t="shared" si="46"/>
        <v>102174.36001085868</v>
      </c>
      <c r="O239" s="218">
        <f>IFERROR(-PMT($M$9/12,$M$10*12-$M209,$N239)-P239,0)</f>
        <v>437.69028547358573</v>
      </c>
      <c r="P239" s="86">
        <f t="shared" si="47"/>
        <v>383.15385004072004</v>
      </c>
      <c r="Q239" s="10">
        <f t="shared" si="48"/>
        <v>101736.6697253851</v>
      </c>
      <c r="R239" s="87">
        <f t="shared" si="49"/>
        <v>820.84413551430578</v>
      </c>
      <c r="S239" s="88">
        <f>LOOKUP(L239,'Property-Input'!$F$3:$AJ$3,'Property-Input'!$F$4:$AJ$4)</f>
        <v>20</v>
      </c>
    </row>
    <row r="240" spans="2:19" x14ac:dyDescent="0.2">
      <c r="B240" s="83">
        <f t="shared" si="39"/>
        <v>52596</v>
      </c>
      <c r="C240" s="84">
        <f t="shared" si="50"/>
        <v>223</v>
      </c>
      <c r="D240" s="10">
        <f t="shared" si="40"/>
        <v>369545.80945531535</v>
      </c>
      <c r="E240" s="10">
        <f>IFERROR(-PMT($G240/12,$C$9*12-$C209,$D240)-F240,0)</f>
        <v>1644.5244079899983</v>
      </c>
      <c r="F240" s="10">
        <f t="shared" si="41"/>
        <v>1231.8193648510512</v>
      </c>
      <c r="G240" s="13">
        <f t="shared" si="42"/>
        <v>0.04</v>
      </c>
      <c r="H240" s="10">
        <f t="shared" si="43"/>
        <v>367901.28504732536</v>
      </c>
      <c r="I240" s="87">
        <f t="shared" si="44"/>
        <v>2876.3437728410495</v>
      </c>
      <c r="J240" s="88">
        <f>LOOKUP(B240,'Property-Input'!$F$3:$AJ$3,'Property-Input'!$F$4:$AJ$4)</f>
        <v>19</v>
      </c>
      <c r="L240" s="83">
        <f t="shared" si="45"/>
        <v>52840</v>
      </c>
      <c r="M240" s="84">
        <f t="shared" si="51"/>
        <v>223</v>
      </c>
      <c r="N240" s="10">
        <f t="shared" si="46"/>
        <v>101736.6697253851</v>
      </c>
      <c r="O240" s="218">
        <f>IFERROR(-PMT($M$9/12,$M$10*12-$M209,$N240)-P240,0)</f>
        <v>435.81532598298963</v>
      </c>
      <c r="P240" s="86">
        <f t="shared" si="47"/>
        <v>381.51251147019411</v>
      </c>
      <c r="Q240" s="10">
        <f t="shared" si="48"/>
        <v>101300.85439940212</v>
      </c>
      <c r="R240" s="87">
        <f t="shared" si="49"/>
        <v>817.32783745318375</v>
      </c>
      <c r="S240" s="88">
        <f>LOOKUP(L240,'Property-Input'!$F$3:$AJ$3,'Property-Input'!$F$4:$AJ$4)</f>
        <v>20</v>
      </c>
    </row>
    <row r="241" spans="2:19" x14ac:dyDescent="0.2">
      <c r="B241" s="83">
        <f t="shared" si="39"/>
        <v>52627</v>
      </c>
      <c r="C241" s="84">
        <f t="shared" si="50"/>
        <v>224</v>
      </c>
      <c r="D241" s="10">
        <f t="shared" si="40"/>
        <v>367901.28504732536</v>
      </c>
      <c r="E241" s="10">
        <f>IFERROR(-PMT($G241/12,$C$9*12-$C209,$D241)-F241,0)</f>
        <v>1637.2060716450108</v>
      </c>
      <c r="F241" s="10">
        <f t="shared" si="41"/>
        <v>1226.3376168244179</v>
      </c>
      <c r="G241" s="13">
        <f t="shared" si="42"/>
        <v>0.04</v>
      </c>
      <c r="H241" s="10">
        <f t="shared" si="43"/>
        <v>366264.07897568034</v>
      </c>
      <c r="I241" s="87">
        <f t="shared" si="44"/>
        <v>2863.5436884694286</v>
      </c>
      <c r="J241" s="88">
        <f>LOOKUP(B241,'Property-Input'!$F$3:$AJ$3,'Property-Input'!$F$4:$AJ$4)</f>
        <v>19</v>
      </c>
      <c r="L241" s="83">
        <f t="shared" si="45"/>
        <v>52870</v>
      </c>
      <c r="M241" s="84">
        <f t="shared" si="51"/>
        <v>224</v>
      </c>
      <c r="N241" s="10">
        <f t="shared" si="46"/>
        <v>101300.85439940212</v>
      </c>
      <c r="O241" s="218">
        <f>IFERROR(-PMT($M$9/12,$M$10*12-$M209,$N241)-P241,0)</f>
        <v>433.94839836609054</v>
      </c>
      <c r="P241" s="86">
        <f t="shared" si="47"/>
        <v>379.87820399775791</v>
      </c>
      <c r="Q241" s="10">
        <f t="shared" si="48"/>
        <v>100866.90600103603</v>
      </c>
      <c r="R241" s="87">
        <f t="shared" si="49"/>
        <v>813.82660236384845</v>
      </c>
      <c r="S241" s="88">
        <f>LOOKUP(L241,'Property-Input'!$F$3:$AJ$3,'Property-Input'!$F$4:$AJ$4)</f>
        <v>20</v>
      </c>
    </row>
    <row r="242" spans="2:19" x14ac:dyDescent="0.2">
      <c r="B242" s="83">
        <f t="shared" si="39"/>
        <v>52656</v>
      </c>
      <c r="C242" s="84">
        <f t="shared" si="50"/>
        <v>225</v>
      </c>
      <c r="D242" s="10">
        <f t="shared" si="40"/>
        <v>366264.07897568034</v>
      </c>
      <c r="E242" s="10">
        <f>IFERROR(-PMT($G242/12,$C$9*12-$C209,$D242)-F242,0)</f>
        <v>1629.9203027989286</v>
      </c>
      <c r="F242" s="10">
        <f t="shared" si="41"/>
        <v>1220.8802632522677</v>
      </c>
      <c r="G242" s="13">
        <f t="shared" si="42"/>
        <v>0.04</v>
      </c>
      <c r="H242" s="10">
        <f t="shared" si="43"/>
        <v>364634.15867288143</v>
      </c>
      <c r="I242" s="87">
        <f t="shared" si="44"/>
        <v>2850.8005660511963</v>
      </c>
      <c r="J242" s="88">
        <f>LOOKUP(B242,'Property-Input'!$F$3:$AJ$3,'Property-Input'!$F$4:$AJ$4)</f>
        <v>19</v>
      </c>
      <c r="L242" s="83">
        <f t="shared" si="45"/>
        <v>52901</v>
      </c>
      <c r="M242" s="84">
        <f t="shared" si="51"/>
        <v>225</v>
      </c>
      <c r="N242" s="10">
        <f t="shared" si="46"/>
        <v>100866.90600103603</v>
      </c>
      <c r="O242" s="218">
        <f>IFERROR(-PMT($M$9/12,$M$10*12-$M209,$N242)-P242,0)</f>
        <v>432.08946821628132</v>
      </c>
      <c r="P242" s="86">
        <f t="shared" si="47"/>
        <v>378.25089750388503</v>
      </c>
      <c r="Q242" s="10">
        <f t="shared" si="48"/>
        <v>100434.81653281975</v>
      </c>
      <c r="R242" s="87">
        <f t="shared" si="49"/>
        <v>810.34036572016635</v>
      </c>
      <c r="S242" s="88">
        <f>LOOKUP(L242,'Property-Input'!$F$3:$AJ$3,'Property-Input'!$F$4:$AJ$4)</f>
        <v>20</v>
      </c>
    </row>
    <row r="243" spans="2:19" x14ac:dyDescent="0.2">
      <c r="B243" s="83">
        <f t="shared" si="39"/>
        <v>52687</v>
      </c>
      <c r="C243" s="84">
        <f t="shared" si="50"/>
        <v>226</v>
      </c>
      <c r="D243" s="10">
        <f t="shared" si="40"/>
        <v>364634.15867288143</v>
      </c>
      <c r="E243" s="10">
        <f>IFERROR(-PMT($G243/12,$C$9*12-$C209,$D243)-F243,0)</f>
        <v>1622.6669565223679</v>
      </c>
      <c r="F243" s="10">
        <f t="shared" si="41"/>
        <v>1215.4471955762715</v>
      </c>
      <c r="G243" s="13">
        <f t="shared" si="42"/>
        <v>0.04</v>
      </c>
      <c r="H243" s="10">
        <f t="shared" si="43"/>
        <v>363011.49171635904</v>
      </c>
      <c r="I243" s="87">
        <f t="shared" si="44"/>
        <v>2838.1141520986394</v>
      </c>
      <c r="J243" s="88">
        <f>LOOKUP(B243,'Property-Input'!$F$3:$AJ$3,'Property-Input'!$F$4:$AJ$4)</f>
        <v>19</v>
      </c>
      <c r="L243" s="83">
        <f t="shared" si="45"/>
        <v>52931</v>
      </c>
      <c r="M243" s="84">
        <f t="shared" si="51"/>
        <v>226</v>
      </c>
      <c r="N243" s="10">
        <f t="shared" si="46"/>
        <v>100434.81653281975</v>
      </c>
      <c r="O243" s="218">
        <f>IFERROR(-PMT($M$9/12,$M$10*12-$M209,$N243)-P243,0)</f>
        <v>430.23850127434395</v>
      </c>
      <c r="P243" s="86">
        <f t="shared" si="47"/>
        <v>376.63056199807403</v>
      </c>
      <c r="Q243" s="10">
        <f t="shared" si="48"/>
        <v>100004.5780315454</v>
      </c>
      <c r="R243" s="87">
        <f t="shared" si="49"/>
        <v>806.86906327241797</v>
      </c>
      <c r="S243" s="88">
        <f>LOOKUP(L243,'Property-Input'!$F$3:$AJ$3,'Property-Input'!$F$4:$AJ$4)</f>
        <v>20</v>
      </c>
    </row>
    <row r="244" spans="2:19" x14ac:dyDescent="0.2">
      <c r="B244" s="83">
        <f t="shared" si="39"/>
        <v>52717</v>
      </c>
      <c r="C244" s="84">
        <f t="shared" si="50"/>
        <v>227</v>
      </c>
      <c r="D244" s="10">
        <f t="shared" si="40"/>
        <v>363011.49171635904</v>
      </c>
      <c r="E244" s="10">
        <f>IFERROR(-PMT($G244/12,$C$9*12-$C209,$D244)-F244,0)</f>
        <v>1615.4458885308975</v>
      </c>
      <c r="F244" s="10">
        <f t="shared" si="41"/>
        <v>1210.0383057211968</v>
      </c>
      <c r="G244" s="13">
        <f t="shared" si="42"/>
        <v>0.04</v>
      </c>
      <c r="H244" s="10">
        <f t="shared" si="43"/>
        <v>361396.04582782817</v>
      </c>
      <c r="I244" s="87">
        <f t="shared" si="44"/>
        <v>2825.4841942520943</v>
      </c>
      <c r="J244" s="88">
        <f>LOOKUP(B244,'Property-Input'!$F$3:$AJ$3,'Property-Input'!$F$4:$AJ$4)</f>
        <v>19</v>
      </c>
      <c r="L244" s="83">
        <f t="shared" si="45"/>
        <v>52962</v>
      </c>
      <c r="M244" s="84">
        <f t="shared" si="51"/>
        <v>227</v>
      </c>
      <c r="N244" s="10">
        <f t="shared" si="46"/>
        <v>100004.5780315454</v>
      </c>
      <c r="O244" s="218">
        <f>IFERROR(-PMT($M$9/12,$M$10*12-$M209,$N244)-P244,0)</f>
        <v>428.3954634278187</v>
      </c>
      <c r="P244" s="86">
        <f t="shared" si="47"/>
        <v>375.01716761829522</v>
      </c>
      <c r="Q244" s="10">
        <f t="shared" si="48"/>
        <v>99576.182568117583</v>
      </c>
      <c r="R244" s="87">
        <f t="shared" si="49"/>
        <v>803.41263104611392</v>
      </c>
      <c r="S244" s="88">
        <f>LOOKUP(L244,'Property-Input'!$F$3:$AJ$3,'Property-Input'!$F$4:$AJ$4)</f>
        <v>20</v>
      </c>
    </row>
    <row r="245" spans="2:19" x14ac:dyDescent="0.2">
      <c r="B245" s="83">
        <f t="shared" si="39"/>
        <v>52748</v>
      </c>
      <c r="C245" s="84">
        <f t="shared" si="50"/>
        <v>228</v>
      </c>
      <c r="D245" s="10">
        <f t="shared" si="40"/>
        <v>361396.04582782817</v>
      </c>
      <c r="E245" s="10">
        <f>IFERROR(-PMT($G245/12,$C$9*12-$C209,$D245)-F245,0)</f>
        <v>1608.2569551821687</v>
      </c>
      <c r="F245" s="10">
        <f t="shared" si="41"/>
        <v>1204.6534860927607</v>
      </c>
      <c r="G245" s="13">
        <f t="shared" si="42"/>
        <v>0.04</v>
      </c>
      <c r="H245" s="10">
        <f t="shared" si="43"/>
        <v>359787.78887264599</v>
      </c>
      <c r="I245" s="87">
        <f t="shared" si="44"/>
        <v>2812.9104412749293</v>
      </c>
      <c r="J245" s="88">
        <f>LOOKUP(B245,'Property-Input'!$F$3:$AJ$3,'Property-Input'!$F$4:$AJ$4)</f>
        <v>20</v>
      </c>
      <c r="L245" s="83">
        <f t="shared" si="45"/>
        <v>52993</v>
      </c>
      <c r="M245" s="84">
        <f t="shared" si="51"/>
        <v>228</v>
      </c>
      <c r="N245" s="10">
        <f t="shared" si="46"/>
        <v>99576.182568117583</v>
      </c>
      <c r="O245" s="218">
        <f>IFERROR(-PMT($M$9/12,$M$10*12-$M209,$N245)-P245,0)</f>
        <v>426.56032071037583</v>
      </c>
      <c r="P245" s="86">
        <f t="shared" si="47"/>
        <v>373.41068463044093</v>
      </c>
      <c r="Q245" s="10">
        <f t="shared" si="48"/>
        <v>99149.622247407213</v>
      </c>
      <c r="R245" s="87">
        <f t="shared" si="49"/>
        <v>799.97100534081676</v>
      </c>
      <c r="S245" s="88">
        <f>LOOKUP(L245,'Property-Input'!$F$3:$AJ$3,'Property-Input'!$F$4:$AJ$4)</f>
        <v>20</v>
      </c>
    </row>
    <row r="246" spans="2:19" x14ac:dyDescent="0.2">
      <c r="B246" s="83">
        <f t="shared" si="39"/>
        <v>52778</v>
      </c>
      <c r="C246" s="84">
        <f t="shared" si="50"/>
        <v>229</v>
      </c>
      <c r="D246" s="10">
        <f t="shared" si="40"/>
        <v>359787.78887264599</v>
      </c>
      <c r="E246" s="10">
        <f>IFERROR(-PMT($G246/12,$C$9*12-$C209,$D246)-F246,0)</f>
        <v>1601.1000134730609</v>
      </c>
      <c r="F246" s="10">
        <f t="shared" si="41"/>
        <v>1199.2926295754867</v>
      </c>
      <c r="G246" s="13">
        <f t="shared" si="42"/>
        <v>0.04</v>
      </c>
      <c r="H246" s="10">
        <f t="shared" si="43"/>
        <v>358186.68885917292</v>
      </c>
      <c r="I246" s="87">
        <f t="shared" si="44"/>
        <v>2800.3926430485476</v>
      </c>
      <c r="J246" s="88">
        <f>LOOKUP(B246,'Property-Input'!$F$3:$AJ$3,'Property-Input'!$F$4:$AJ$4)</f>
        <v>20</v>
      </c>
      <c r="L246" s="83">
        <f t="shared" si="45"/>
        <v>53021</v>
      </c>
      <c r="M246" s="84">
        <f t="shared" si="51"/>
        <v>229</v>
      </c>
      <c r="N246" s="10">
        <f t="shared" si="46"/>
        <v>99149.622247407213</v>
      </c>
      <c r="O246" s="218">
        <f>IFERROR(-PMT($M$9/12,$M$10*12-$M209,$N246)-P246,0)</f>
        <v>424.7330393011888</v>
      </c>
      <c r="P246" s="86">
        <f t="shared" si="47"/>
        <v>371.81108342777702</v>
      </c>
      <c r="Q246" s="10">
        <f t="shared" si="48"/>
        <v>98724.889208106018</v>
      </c>
      <c r="R246" s="87">
        <f t="shared" si="49"/>
        <v>796.54412272896582</v>
      </c>
      <c r="S246" s="88">
        <f>LOOKUP(L246,'Property-Input'!$F$3:$AJ$3,'Property-Input'!$F$4:$AJ$4)</f>
        <v>20</v>
      </c>
    </row>
    <row r="247" spans="2:19" x14ac:dyDescent="0.2">
      <c r="B247" s="83">
        <f t="shared" si="39"/>
        <v>52809</v>
      </c>
      <c r="C247" s="84">
        <f t="shared" si="50"/>
        <v>230</v>
      </c>
      <c r="D247" s="10">
        <f t="shared" si="40"/>
        <v>358186.68885917292</v>
      </c>
      <c r="E247" s="10">
        <f>IFERROR(-PMT($G247/12,$C$9*12-$C209,$D247)-F247,0)</f>
        <v>1593.9749210368338</v>
      </c>
      <c r="F247" s="10">
        <f t="shared" si="41"/>
        <v>1193.9556295305763</v>
      </c>
      <c r="G247" s="13">
        <f t="shared" si="42"/>
        <v>0.04</v>
      </c>
      <c r="H247" s="10">
        <f t="shared" si="43"/>
        <v>356592.71393813606</v>
      </c>
      <c r="I247" s="87">
        <f t="shared" si="44"/>
        <v>2787.9305505674101</v>
      </c>
      <c r="J247" s="88">
        <f>LOOKUP(B247,'Property-Input'!$F$3:$AJ$3,'Property-Input'!$F$4:$AJ$4)</f>
        <v>20</v>
      </c>
      <c r="L247" s="83">
        <f t="shared" si="45"/>
        <v>53052</v>
      </c>
      <c r="M247" s="84">
        <f t="shared" si="51"/>
        <v>230</v>
      </c>
      <c r="N247" s="10">
        <f t="shared" si="46"/>
        <v>98724.889208106018</v>
      </c>
      <c r="O247" s="218">
        <f>IFERROR(-PMT($M$9/12,$M$10*12-$M209,$N247)-P247,0)</f>
        <v>422.91358552431126</v>
      </c>
      <c r="P247" s="86">
        <f t="shared" si="47"/>
        <v>370.2183345303975</v>
      </c>
      <c r="Q247" s="10">
        <f t="shared" si="48"/>
        <v>98301.975622581711</v>
      </c>
      <c r="R247" s="87">
        <f t="shared" si="49"/>
        <v>793.13192005470876</v>
      </c>
      <c r="S247" s="88">
        <f>LOOKUP(L247,'Property-Input'!$F$3:$AJ$3,'Property-Input'!$F$4:$AJ$4)</f>
        <v>20</v>
      </c>
    </row>
    <row r="248" spans="2:19" x14ac:dyDescent="0.2">
      <c r="B248" s="83">
        <f t="shared" si="39"/>
        <v>52840</v>
      </c>
      <c r="C248" s="84">
        <f t="shared" si="50"/>
        <v>231</v>
      </c>
      <c r="D248" s="10">
        <f t="shared" si="40"/>
        <v>356592.71393813606</v>
      </c>
      <c r="E248" s="10">
        <f>IFERROR(-PMT($G248/12,$C$9*12-$C209,$D248)-F248,0)</f>
        <v>1586.8815361402962</v>
      </c>
      <c r="F248" s="10">
        <f t="shared" si="41"/>
        <v>1188.6423797937869</v>
      </c>
      <c r="G248" s="13">
        <f t="shared" si="42"/>
        <v>0.04</v>
      </c>
      <c r="H248" s="10">
        <f t="shared" si="43"/>
        <v>355005.83240199578</v>
      </c>
      <c r="I248" s="87">
        <f t="shared" si="44"/>
        <v>2775.5239159340831</v>
      </c>
      <c r="J248" s="88">
        <f>LOOKUP(B248,'Property-Input'!$F$3:$AJ$3,'Property-Input'!$F$4:$AJ$4)</f>
        <v>20</v>
      </c>
      <c r="L248" s="83">
        <f t="shared" si="45"/>
        <v>53082</v>
      </c>
      <c r="M248" s="84">
        <f t="shared" si="51"/>
        <v>231</v>
      </c>
      <c r="N248" s="10">
        <f t="shared" si="46"/>
        <v>98301.975622581711</v>
      </c>
      <c r="O248" s="218">
        <f>IFERROR(-PMT($M$9/12,$M$10*12-$M209,$N248)-P248,0)</f>
        <v>421.10192584805674</v>
      </c>
      <c r="P248" s="86">
        <f t="shared" si="47"/>
        <v>368.6324085846814</v>
      </c>
      <c r="Q248" s="10">
        <f t="shared" si="48"/>
        <v>97880.873696733659</v>
      </c>
      <c r="R248" s="87">
        <f t="shared" si="49"/>
        <v>789.73433443273814</v>
      </c>
      <c r="S248" s="88">
        <f>LOOKUP(L248,'Property-Input'!$F$3:$AJ$3,'Property-Input'!$F$4:$AJ$4)</f>
        <v>20</v>
      </c>
    </row>
    <row r="249" spans="2:19" x14ac:dyDescent="0.2">
      <c r="B249" s="83">
        <f t="shared" si="39"/>
        <v>52870</v>
      </c>
      <c r="C249" s="84">
        <f t="shared" si="50"/>
        <v>232</v>
      </c>
      <c r="D249" s="10">
        <f t="shared" si="40"/>
        <v>355005.83240199578</v>
      </c>
      <c r="E249" s="10">
        <f>IFERROR(-PMT($G249/12,$C$9*12-$C209,$D249)-F249,0)</f>
        <v>1579.8197176809886</v>
      </c>
      <c r="F249" s="10">
        <f t="shared" si="41"/>
        <v>1183.3527746733193</v>
      </c>
      <c r="G249" s="13">
        <f t="shared" si="42"/>
        <v>0.04</v>
      </c>
      <c r="H249" s="10">
        <f t="shared" si="43"/>
        <v>353426.0126843148</v>
      </c>
      <c r="I249" s="87">
        <f t="shared" si="44"/>
        <v>2763.1724923543079</v>
      </c>
      <c r="J249" s="88">
        <f>LOOKUP(B249,'Property-Input'!$F$3:$AJ$3,'Property-Input'!$F$4:$AJ$4)</f>
        <v>20</v>
      </c>
      <c r="L249" s="83">
        <f t="shared" si="45"/>
        <v>53113</v>
      </c>
      <c r="M249" s="84">
        <f t="shared" si="51"/>
        <v>232</v>
      </c>
      <c r="N249" s="10">
        <f t="shared" si="46"/>
        <v>97880.873696733659</v>
      </c>
      <c r="O249" s="218">
        <f>IFERROR(-PMT($M$9/12,$M$10*12-$M209,$N249)-P249,0)</f>
        <v>419.29802688438002</v>
      </c>
      <c r="P249" s="86">
        <f t="shared" si="47"/>
        <v>367.05327636275121</v>
      </c>
      <c r="Q249" s="10">
        <f t="shared" si="48"/>
        <v>97461.575669849277</v>
      </c>
      <c r="R249" s="87">
        <f t="shared" si="49"/>
        <v>786.35130324713123</v>
      </c>
      <c r="S249" s="88">
        <f>LOOKUP(L249,'Property-Input'!$F$3:$AJ$3,'Property-Input'!$F$4:$AJ$4)</f>
        <v>21</v>
      </c>
    </row>
    <row r="250" spans="2:19" x14ac:dyDescent="0.2">
      <c r="B250" s="83">
        <f t="shared" si="39"/>
        <v>52901</v>
      </c>
      <c r="C250" s="84">
        <f t="shared" si="50"/>
        <v>233</v>
      </c>
      <c r="D250" s="10">
        <f t="shared" si="40"/>
        <v>353426.0126843148</v>
      </c>
      <c r="E250" s="10">
        <f>IFERROR(-PMT($G250/12,$C$9*12-$C209,$D250)-F250,0)</f>
        <v>1572.7893251843734</v>
      </c>
      <c r="F250" s="10">
        <f t="shared" si="41"/>
        <v>1178.086708947716</v>
      </c>
      <c r="G250" s="13">
        <f t="shared" si="42"/>
        <v>0.04</v>
      </c>
      <c r="H250" s="10">
        <f t="shared" si="43"/>
        <v>351853.22335913044</v>
      </c>
      <c r="I250" s="87">
        <f t="shared" si="44"/>
        <v>2750.8760341320894</v>
      </c>
      <c r="J250" s="88">
        <f>LOOKUP(B250,'Property-Input'!$F$3:$AJ$3,'Property-Input'!$F$4:$AJ$4)</f>
        <v>20</v>
      </c>
      <c r="L250" s="83">
        <f t="shared" si="45"/>
        <v>53143</v>
      </c>
      <c r="M250" s="84">
        <f t="shared" si="51"/>
        <v>233</v>
      </c>
      <c r="N250" s="10">
        <f t="shared" si="46"/>
        <v>97461.575669849277</v>
      </c>
      <c r="O250" s="218">
        <f>IFERROR(-PMT($M$9/12,$M$10*12-$M209,$N250)-P250,0)</f>
        <v>417.50185538826264</v>
      </c>
      <c r="P250" s="86">
        <f t="shared" si="47"/>
        <v>365.48090876193481</v>
      </c>
      <c r="Q250" s="10">
        <f t="shared" si="48"/>
        <v>97044.073814461008</v>
      </c>
      <c r="R250" s="87">
        <f t="shared" si="49"/>
        <v>782.98276415019745</v>
      </c>
      <c r="S250" s="88">
        <f>LOOKUP(L250,'Property-Input'!$F$3:$AJ$3,'Property-Input'!$F$4:$AJ$4)</f>
        <v>21</v>
      </c>
    </row>
    <row r="251" spans="2:19" x14ac:dyDescent="0.2">
      <c r="B251" s="83">
        <f t="shared" si="39"/>
        <v>52931</v>
      </c>
      <c r="C251" s="84">
        <f t="shared" si="50"/>
        <v>234</v>
      </c>
      <c r="D251" s="10">
        <f t="shared" si="40"/>
        <v>351853.22335913044</v>
      </c>
      <c r="E251" s="10">
        <f>IFERROR(-PMT($G251/12,$C$9*12-$C209,$D251)-F251,0)</f>
        <v>1565.7902188010432</v>
      </c>
      <c r="F251" s="10">
        <f t="shared" si="41"/>
        <v>1172.844077863768</v>
      </c>
      <c r="G251" s="13">
        <f t="shared" si="42"/>
        <v>0.04</v>
      </c>
      <c r="H251" s="10">
        <f t="shared" si="43"/>
        <v>350287.43314032938</v>
      </c>
      <c r="I251" s="87">
        <f t="shared" si="44"/>
        <v>2738.6342966648112</v>
      </c>
      <c r="J251" s="88">
        <f>LOOKUP(B251,'Property-Input'!$F$3:$AJ$3,'Property-Input'!$F$4:$AJ$4)</f>
        <v>20</v>
      </c>
      <c r="L251" s="83">
        <f t="shared" si="45"/>
        <v>53174</v>
      </c>
      <c r="M251" s="84">
        <f t="shared" si="51"/>
        <v>234</v>
      </c>
      <c r="N251" s="10">
        <f t="shared" si="46"/>
        <v>97044.073814461008</v>
      </c>
      <c r="O251" s="218">
        <f>IFERROR(-PMT($M$9/12,$M$10*12-$M209,$N251)-P251,0)</f>
        <v>415.71337825709958</v>
      </c>
      <c r="P251" s="86">
        <f t="shared" si="47"/>
        <v>363.91527680422877</v>
      </c>
      <c r="Q251" s="10">
        <f t="shared" si="48"/>
        <v>96628.360436203904</v>
      </c>
      <c r="R251" s="87">
        <f t="shared" si="49"/>
        <v>779.62865506132835</v>
      </c>
      <c r="S251" s="88">
        <f>LOOKUP(L251,'Property-Input'!$F$3:$AJ$3,'Property-Input'!$F$4:$AJ$4)</f>
        <v>21</v>
      </c>
    </row>
    <row r="252" spans="2:19" x14ac:dyDescent="0.2">
      <c r="B252" s="83">
        <f t="shared" si="39"/>
        <v>52962</v>
      </c>
      <c r="C252" s="84">
        <f t="shared" si="50"/>
        <v>235</v>
      </c>
      <c r="D252" s="10">
        <f t="shared" si="40"/>
        <v>350287.43314032938</v>
      </c>
      <c r="E252" s="10">
        <f>IFERROR(-PMT($G252/12,$C$9*12-$C209,$D252)-F252,0)</f>
        <v>1558.8222593039357</v>
      </c>
      <c r="F252" s="10">
        <f t="shared" si="41"/>
        <v>1167.6247771344313</v>
      </c>
      <c r="G252" s="13">
        <f t="shared" si="42"/>
        <v>0.04</v>
      </c>
      <c r="H252" s="10">
        <f t="shared" si="43"/>
        <v>348728.61088102544</v>
      </c>
      <c r="I252" s="87">
        <f t="shared" si="44"/>
        <v>2726.4470364383669</v>
      </c>
      <c r="J252" s="88">
        <f>LOOKUP(B252,'Property-Input'!$F$3:$AJ$3,'Property-Input'!$F$4:$AJ$4)</f>
        <v>20</v>
      </c>
      <c r="L252" s="83">
        <f t="shared" si="45"/>
        <v>53205</v>
      </c>
      <c r="M252" s="84">
        <f t="shared" si="51"/>
        <v>235</v>
      </c>
      <c r="N252" s="10">
        <f t="shared" si="46"/>
        <v>96628.360436203904</v>
      </c>
      <c r="O252" s="218">
        <f>IFERROR(-PMT($M$9/12,$M$10*12-$M209,$N252)-P252,0)</f>
        <v>413.93256253008946</v>
      </c>
      <c r="P252" s="86">
        <f t="shared" si="47"/>
        <v>362.35635163576461</v>
      </c>
      <c r="Q252" s="10">
        <f t="shared" si="48"/>
        <v>96214.42787367382</v>
      </c>
      <c r="R252" s="87">
        <f t="shared" si="49"/>
        <v>776.28891416585407</v>
      </c>
      <c r="S252" s="88">
        <f>LOOKUP(L252,'Property-Input'!$F$3:$AJ$3,'Property-Input'!$F$4:$AJ$4)</f>
        <v>21</v>
      </c>
    </row>
    <row r="253" spans="2:19" x14ac:dyDescent="0.2">
      <c r="B253" s="83">
        <f t="shared" si="39"/>
        <v>52993</v>
      </c>
      <c r="C253" s="84">
        <f t="shared" si="50"/>
        <v>236</v>
      </c>
      <c r="D253" s="10">
        <f t="shared" si="40"/>
        <v>348728.61088102544</v>
      </c>
      <c r="E253" s="10">
        <f>IFERROR(-PMT($G253/12,$C$9*12-$C209,$D253)-F253,0)</f>
        <v>1551.8853080855688</v>
      </c>
      <c r="F253" s="10">
        <f t="shared" si="41"/>
        <v>1162.4287029367515</v>
      </c>
      <c r="G253" s="13">
        <f t="shared" si="42"/>
        <v>0.04</v>
      </c>
      <c r="H253" s="10">
        <f t="shared" si="43"/>
        <v>347176.72557293985</v>
      </c>
      <c r="I253" s="87">
        <f t="shared" si="44"/>
        <v>2714.3140110223203</v>
      </c>
      <c r="J253" s="88">
        <f>LOOKUP(B253,'Property-Input'!$F$3:$AJ$3,'Property-Input'!$F$4:$AJ$4)</f>
        <v>20</v>
      </c>
      <c r="L253" s="83">
        <f t="shared" si="45"/>
        <v>53235</v>
      </c>
      <c r="M253" s="84">
        <f t="shared" si="51"/>
        <v>236</v>
      </c>
      <c r="N253" s="10">
        <f t="shared" si="46"/>
        <v>96214.42787367382</v>
      </c>
      <c r="O253" s="218">
        <f>IFERROR(-PMT($M$9/12,$M$10*12-$M209,$N253)-P253,0)</f>
        <v>412.15937538762677</v>
      </c>
      <c r="P253" s="86">
        <f t="shared" si="47"/>
        <v>360.80410452627683</v>
      </c>
      <c r="Q253" s="10">
        <f t="shared" si="48"/>
        <v>95802.268498286197</v>
      </c>
      <c r="R253" s="87">
        <f t="shared" si="49"/>
        <v>772.9634799139036</v>
      </c>
      <c r="S253" s="88">
        <f>LOOKUP(L253,'Property-Input'!$F$3:$AJ$3,'Property-Input'!$F$4:$AJ$4)</f>
        <v>21</v>
      </c>
    </row>
    <row r="254" spans="2:19" x14ac:dyDescent="0.2">
      <c r="B254" s="83">
        <f t="shared" si="39"/>
        <v>53021</v>
      </c>
      <c r="C254" s="84">
        <f t="shared" si="50"/>
        <v>237</v>
      </c>
      <c r="D254" s="10">
        <f t="shared" si="40"/>
        <v>347176.72557293985</v>
      </c>
      <c r="E254" s="10">
        <f>IFERROR(-PMT($G254/12,$C$9*12-$C209,$D254)-F254,0)</f>
        <v>1544.9792271552787</v>
      </c>
      <c r="F254" s="10">
        <f t="shared" si="41"/>
        <v>1157.2557519097995</v>
      </c>
      <c r="G254" s="13">
        <f t="shared" si="42"/>
        <v>0.04</v>
      </c>
      <c r="H254" s="10">
        <f t="shared" si="43"/>
        <v>345631.74634578457</v>
      </c>
      <c r="I254" s="87">
        <f t="shared" si="44"/>
        <v>2702.2349790650783</v>
      </c>
      <c r="J254" s="88">
        <f>LOOKUP(B254,'Property-Input'!$F$3:$AJ$3,'Property-Input'!$F$4:$AJ$4)</f>
        <v>20</v>
      </c>
      <c r="L254" s="83">
        <f t="shared" si="45"/>
        <v>53266</v>
      </c>
      <c r="M254" s="84">
        <f t="shared" si="51"/>
        <v>237</v>
      </c>
      <c r="N254" s="10">
        <f t="shared" si="46"/>
        <v>95802.268498286197</v>
      </c>
      <c r="O254" s="218">
        <f>IFERROR(-PMT($M$9/12,$M$10*12-$M209,$N254)-P254,0)</f>
        <v>410.39378415069746</v>
      </c>
      <c r="P254" s="86">
        <f t="shared" si="47"/>
        <v>359.25850686857325</v>
      </c>
      <c r="Q254" s="10">
        <f t="shared" si="48"/>
        <v>95391.874714135498</v>
      </c>
      <c r="R254" s="87">
        <f t="shared" si="49"/>
        <v>769.65229101927071</v>
      </c>
      <c r="S254" s="88">
        <f>LOOKUP(L254,'Property-Input'!$F$3:$AJ$3,'Property-Input'!$F$4:$AJ$4)</f>
        <v>21</v>
      </c>
    </row>
    <row r="255" spans="2:19" x14ac:dyDescent="0.2">
      <c r="B255" s="83">
        <f t="shared" si="39"/>
        <v>53052</v>
      </c>
      <c r="C255" s="84">
        <f t="shared" si="50"/>
        <v>238</v>
      </c>
      <c r="D255" s="10">
        <f t="shared" si="40"/>
        <v>345631.74634578457</v>
      </c>
      <c r="E255" s="10">
        <f>IFERROR(-PMT($G255/12,$C$9*12-$C209,$D255)-F255,0)</f>
        <v>1538.1038791364792</v>
      </c>
      <c r="F255" s="10">
        <f t="shared" si="41"/>
        <v>1152.1058211526154</v>
      </c>
      <c r="G255" s="13">
        <f t="shared" si="42"/>
        <v>0.04</v>
      </c>
      <c r="H255" s="10">
        <f t="shared" si="43"/>
        <v>344093.64246664807</v>
      </c>
      <c r="I255" s="87">
        <f t="shared" si="44"/>
        <v>2690.2097002890946</v>
      </c>
      <c r="J255" s="88">
        <f>LOOKUP(B255,'Property-Input'!$F$3:$AJ$3,'Property-Input'!$F$4:$AJ$4)</f>
        <v>20</v>
      </c>
      <c r="L255" s="83">
        <f t="shared" si="45"/>
        <v>53296</v>
      </c>
      <c r="M255" s="84">
        <f t="shared" si="51"/>
        <v>238</v>
      </c>
      <c r="N255" s="10">
        <f t="shared" si="46"/>
        <v>95391.874714135498</v>
      </c>
      <c r="O255" s="218">
        <f>IFERROR(-PMT($M$9/12,$M$10*12-$M209,$N255)-P255,0)</f>
        <v>408.63575628027655</v>
      </c>
      <c r="P255" s="86">
        <f t="shared" si="47"/>
        <v>357.71953017800814</v>
      </c>
      <c r="Q255" s="10">
        <f t="shared" si="48"/>
        <v>94983.238957855225</v>
      </c>
      <c r="R255" s="87">
        <f t="shared" si="49"/>
        <v>766.3552864582847</v>
      </c>
      <c r="S255" s="88">
        <f>LOOKUP(L255,'Property-Input'!$F$3:$AJ$3,'Property-Input'!$F$4:$AJ$4)</f>
        <v>21</v>
      </c>
    </row>
    <row r="256" spans="2:19" x14ac:dyDescent="0.2">
      <c r="B256" s="83">
        <f t="shared" si="39"/>
        <v>53082</v>
      </c>
      <c r="C256" s="84">
        <f t="shared" si="50"/>
        <v>239</v>
      </c>
      <c r="D256" s="10">
        <f t="shared" si="40"/>
        <v>344093.64246664807</v>
      </c>
      <c r="E256" s="10">
        <f>IFERROR(-PMT($G256/12,$C$9*12-$C209,$D256)-F256,0)</f>
        <v>1531.2591272639243</v>
      </c>
      <c r="F256" s="10">
        <f t="shared" si="41"/>
        <v>1146.9788082221603</v>
      </c>
      <c r="G256" s="13">
        <f t="shared" si="42"/>
        <v>0.04</v>
      </c>
      <c r="H256" s="10">
        <f t="shared" si="43"/>
        <v>342562.38333938416</v>
      </c>
      <c r="I256" s="87">
        <f t="shared" si="44"/>
        <v>2678.2379354860846</v>
      </c>
      <c r="J256" s="88">
        <f>LOOKUP(B256,'Property-Input'!$F$3:$AJ$3,'Property-Input'!$F$4:$AJ$4)</f>
        <v>20</v>
      </c>
      <c r="L256" s="83">
        <f t="shared" si="45"/>
        <v>53327</v>
      </c>
      <c r="M256" s="84">
        <f t="shared" si="51"/>
        <v>239</v>
      </c>
      <c r="N256" s="10">
        <f t="shared" si="46"/>
        <v>94983.238957855225</v>
      </c>
      <c r="O256" s="218">
        <f>IFERROR(-PMT($M$9/12,$M$10*12-$M209,$N256)-P256,0)</f>
        <v>406.88525937672847</v>
      </c>
      <c r="P256" s="86">
        <f t="shared" si="47"/>
        <v>356.18714609195712</v>
      </c>
      <c r="Q256" s="10">
        <f t="shared" si="48"/>
        <v>94576.353698478502</v>
      </c>
      <c r="R256" s="87">
        <f t="shared" si="49"/>
        <v>763.07240546868559</v>
      </c>
      <c r="S256" s="88">
        <f>LOOKUP(L256,'Property-Input'!$F$3:$AJ$3,'Property-Input'!$F$4:$AJ$4)</f>
        <v>21</v>
      </c>
    </row>
    <row r="257" spans="2:19" x14ac:dyDescent="0.2">
      <c r="B257" s="83">
        <f t="shared" si="39"/>
        <v>53113</v>
      </c>
      <c r="C257" s="84">
        <f t="shared" si="50"/>
        <v>240</v>
      </c>
      <c r="D257" s="10">
        <f t="shared" si="40"/>
        <v>342562.38333938416</v>
      </c>
      <c r="E257" s="10">
        <f>IFERROR(-PMT($G257/12,$C$9*12-$C209,$D257)-F257,0)</f>
        <v>1524.4448353809923</v>
      </c>
      <c r="F257" s="10">
        <f t="shared" si="41"/>
        <v>1141.8746111312805</v>
      </c>
      <c r="G257" s="13">
        <f t="shared" si="42"/>
        <v>0.04</v>
      </c>
      <c r="H257" s="10">
        <f t="shared" si="43"/>
        <v>341037.93850400316</v>
      </c>
      <c r="I257" s="87">
        <f t="shared" si="44"/>
        <v>2666.3194465122729</v>
      </c>
      <c r="J257" s="88">
        <f>LOOKUP(B257,'Property-Input'!$F$3:$AJ$3,'Property-Input'!$F$4:$AJ$4)</f>
        <v>21</v>
      </c>
      <c r="L257" s="83">
        <f t="shared" si="45"/>
        <v>53358</v>
      </c>
      <c r="M257" s="84">
        <f t="shared" si="51"/>
        <v>240</v>
      </c>
      <c r="N257" s="10">
        <f t="shared" si="46"/>
        <v>94576.353698478502</v>
      </c>
      <c r="O257" s="218">
        <f>IFERROR(-PMT($M$9/12,$M$10*12-$M209,$N257)-P257,0)</f>
        <v>405.14226117920936</v>
      </c>
      <c r="P257" s="86">
        <f t="shared" si="47"/>
        <v>354.66132636929439</v>
      </c>
      <c r="Q257" s="10">
        <f t="shared" si="48"/>
        <v>94171.211437299295</v>
      </c>
      <c r="R257" s="87">
        <f t="shared" si="49"/>
        <v>759.80358754850374</v>
      </c>
      <c r="S257" s="88">
        <f>LOOKUP(L257,'Property-Input'!$F$3:$AJ$3,'Property-Input'!$F$4:$AJ$4)</f>
        <v>21</v>
      </c>
    </row>
    <row r="258" spans="2:19" x14ac:dyDescent="0.2">
      <c r="B258" s="83">
        <f t="shared" si="39"/>
        <v>53143</v>
      </c>
      <c r="C258" s="84">
        <f t="shared" si="50"/>
        <v>241</v>
      </c>
      <c r="D258" s="10">
        <f t="shared" si="40"/>
        <v>341037.93850400316</v>
      </c>
      <c r="E258" s="10">
        <f>IFERROR(-PMT($G258/12,$C$9*12-$C209,$D258)-F258,0)</f>
        <v>1517.6608679369735</v>
      </c>
      <c r="F258" s="10">
        <f t="shared" si="41"/>
        <v>1136.7931283466771</v>
      </c>
      <c r="G258" s="13">
        <f t="shared" si="42"/>
        <v>0.04</v>
      </c>
      <c r="H258" s="10">
        <f t="shared" si="43"/>
        <v>339520.2776360662</v>
      </c>
      <c r="I258" s="87">
        <f t="shared" si="44"/>
        <v>2654.4539962836507</v>
      </c>
      <c r="J258" s="88">
        <f>LOOKUP(B258,'Property-Input'!$F$3:$AJ$3,'Property-Input'!$F$4:$AJ$4)</f>
        <v>21</v>
      </c>
      <c r="L258" s="83">
        <f t="shared" si="45"/>
        <v>53386</v>
      </c>
      <c r="M258" s="84">
        <f t="shared" si="51"/>
        <v>241</v>
      </c>
      <c r="N258" s="10">
        <f t="shared" si="46"/>
        <v>94171.211437299295</v>
      </c>
      <c r="O258" s="218">
        <f>IFERROR(-PMT($M$9/12,$M$10*12-$M209,$N258)-P258,0)</f>
        <v>403.40672956507359</v>
      </c>
      <c r="P258" s="86">
        <f t="shared" si="47"/>
        <v>353.14204288987236</v>
      </c>
      <c r="Q258" s="10">
        <f t="shared" si="48"/>
        <v>93767.80470773422</v>
      </c>
      <c r="R258" s="87">
        <f t="shared" si="49"/>
        <v>756.54877245494595</v>
      </c>
      <c r="S258" s="88">
        <f>LOOKUP(L258,'Property-Input'!$F$3:$AJ$3,'Property-Input'!$F$4:$AJ$4)</f>
        <v>21</v>
      </c>
    </row>
    <row r="259" spans="2:19" x14ac:dyDescent="0.2">
      <c r="B259" s="83">
        <f t="shared" si="39"/>
        <v>53174</v>
      </c>
      <c r="C259" s="84">
        <f t="shared" si="50"/>
        <v>242</v>
      </c>
      <c r="D259" s="10">
        <f t="shared" si="40"/>
        <v>339520.2776360662</v>
      </c>
      <c r="E259" s="10">
        <f>IFERROR(-PMT($G259/12,$C$9*12-$C209,$D259)-F259,0)</f>
        <v>1510.9070899843771</v>
      </c>
      <c r="F259" s="10">
        <f t="shared" si="41"/>
        <v>1131.7342587868873</v>
      </c>
      <c r="G259" s="13">
        <f t="shared" si="42"/>
        <v>0.04</v>
      </c>
      <c r="H259" s="10">
        <f t="shared" si="43"/>
        <v>338009.3705460818</v>
      </c>
      <c r="I259" s="87">
        <f t="shared" si="44"/>
        <v>2642.6413487712643</v>
      </c>
      <c r="J259" s="88">
        <f>LOOKUP(B259,'Property-Input'!$F$3:$AJ$3,'Property-Input'!$F$4:$AJ$4)</f>
        <v>21</v>
      </c>
      <c r="L259" s="83">
        <f t="shared" si="45"/>
        <v>53417</v>
      </c>
      <c r="M259" s="84">
        <f t="shared" si="51"/>
        <v>242</v>
      </c>
      <c r="N259" s="10">
        <f t="shared" si="46"/>
        <v>93767.80470773422</v>
      </c>
      <c r="O259" s="218">
        <f>IFERROR(-PMT($M$9/12,$M$10*12-$M209,$N259)-P259,0)</f>
        <v>401.67863254928079</v>
      </c>
      <c r="P259" s="86">
        <f t="shared" si="47"/>
        <v>351.62926765400334</v>
      </c>
      <c r="Q259" s="10">
        <f t="shared" si="48"/>
        <v>93366.126075184933</v>
      </c>
      <c r="R259" s="87">
        <f t="shared" si="49"/>
        <v>753.30790020328413</v>
      </c>
      <c r="S259" s="88">
        <f>LOOKUP(L259,'Property-Input'!$F$3:$AJ$3,'Property-Input'!$F$4:$AJ$4)</f>
        <v>21</v>
      </c>
    </row>
    <row r="260" spans="2:19" x14ac:dyDescent="0.2">
      <c r="B260" s="83">
        <f t="shared" si="39"/>
        <v>53205</v>
      </c>
      <c r="C260" s="84">
        <f t="shared" si="50"/>
        <v>243</v>
      </c>
      <c r="D260" s="10">
        <f t="shared" si="40"/>
        <v>338009.3705460818</v>
      </c>
      <c r="E260" s="10">
        <f>IFERROR(-PMT($G260/12,$C$9*12-$C209,$D260)-F260,0)</f>
        <v>1504.1833671762449</v>
      </c>
      <c r="F260" s="10">
        <f t="shared" si="41"/>
        <v>1126.6979018202726</v>
      </c>
      <c r="G260" s="13">
        <f t="shared" si="42"/>
        <v>0.04</v>
      </c>
      <c r="H260" s="10">
        <f t="shared" si="43"/>
        <v>336505.18717890553</v>
      </c>
      <c r="I260" s="87">
        <f t="shared" si="44"/>
        <v>2630.8812689965175</v>
      </c>
      <c r="J260" s="88">
        <f>LOOKUP(B260,'Property-Input'!$F$3:$AJ$3,'Property-Input'!$F$4:$AJ$4)</f>
        <v>21</v>
      </c>
      <c r="L260" s="83">
        <f t="shared" si="45"/>
        <v>53447</v>
      </c>
      <c r="M260" s="84">
        <f t="shared" si="51"/>
        <v>243</v>
      </c>
      <c r="N260" s="10">
        <f t="shared" si="46"/>
        <v>93366.126075184933</v>
      </c>
      <c r="O260" s="218">
        <f>IFERROR(-PMT($M$9/12,$M$10*12-$M209,$N260)-P260,0)</f>
        <v>399.95793828380698</v>
      </c>
      <c r="P260" s="86">
        <f t="shared" si="47"/>
        <v>350.12297278194347</v>
      </c>
      <c r="Q260" s="10">
        <f t="shared" si="48"/>
        <v>92966.16813690112</v>
      </c>
      <c r="R260" s="87">
        <f t="shared" si="49"/>
        <v>750.08091106575046</v>
      </c>
      <c r="S260" s="88">
        <f>LOOKUP(L260,'Property-Input'!$F$3:$AJ$3,'Property-Input'!$F$4:$AJ$4)</f>
        <v>21</v>
      </c>
    </row>
    <row r="261" spans="2:19" x14ac:dyDescent="0.2">
      <c r="B261" s="83">
        <f t="shared" si="39"/>
        <v>53235</v>
      </c>
      <c r="C261" s="84">
        <f t="shared" si="50"/>
        <v>244</v>
      </c>
      <c r="D261" s="10">
        <f t="shared" si="40"/>
        <v>336505.18717890553</v>
      </c>
      <c r="E261" s="10">
        <f>IFERROR(-PMT($G261/12,$C$9*12-$C209,$D261)-F261,0)</f>
        <v>1497.4895657634781</v>
      </c>
      <c r="F261" s="10">
        <f t="shared" si="41"/>
        <v>1121.6839572630186</v>
      </c>
      <c r="G261" s="13">
        <f t="shared" si="42"/>
        <v>0.04</v>
      </c>
      <c r="H261" s="10">
        <f t="shared" si="43"/>
        <v>335007.69761314202</v>
      </c>
      <c r="I261" s="87">
        <f t="shared" si="44"/>
        <v>2619.1735230264967</v>
      </c>
      <c r="J261" s="88">
        <f>LOOKUP(B261,'Property-Input'!$F$3:$AJ$3,'Property-Input'!$F$4:$AJ$4)</f>
        <v>21</v>
      </c>
      <c r="L261" s="83">
        <f t="shared" si="45"/>
        <v>53478</v>
      </c>
      <c r="M261" s="84">
        <f t="shared" si="51"/>
        <v>244</v>
      </c>
      <c r="N261" s="10">
        <f t="shared" si="46"/>
        <v>92966.16813690112</v>
      </c>
      <c r="O261" s="218">
        <f>IFERROR(-PMT($M$9/12,$M$10*12-$M209,$N261)-P261,0)</f>
        <v>398.2446150570575</v>
      </c>
      <c r="P261" s="86">
        <f t="shared" si="47"/>
        <v>348.62313051337918</v>
      </c>
      <c r="Q261" s="10">
        <f t="shared" si="48"/>
        <v>92567.923521844059</v>
      </c>
      <c r="R261" s="87">
        <f t="shared" si="49"/>
        <v>746.86774557043668</v>
      </c>
      <c r="S261" s="88">
        <f>LOOKUP(L261,'Property-Input'!$F$3:$AJ$3,'Property-Input'!$F$4:$AJ$4)</f>
        <v>22</v>
      </c>
    </row>
    <row r="262" spans="2:19" x14ac:dyDescent="0.2">
      <c r="B262" s="83">
        <f t="shared" si="39"/>
        <v>53266</v>
      </c>
      <c r="C262" s="84">
        <f t="shared" si="50"/>
        <v>245</v>
      </c>
      <c r="D262" s="10">
        <f t="shared" si="40"/>
        <v>335007.69761314202</v>
      </c>
      <c r="E262" s="10">
        <f>IFERROR(-PMT($G262/12,$C$9*12-$C209,$D262)-F262,0)</f>
        <v>1490.8255525921795</v>
      </c>
      <c r="F262" s="10">
        <f t="shared" si="41"/>
        <v>1116.6923253771402</v>
      </c>
      <c r="G262" s="13">
        <f t="shared" si="42"/>
        <v>0.04</v>
      </c>
      <c r="H262" s="10">
        <f t="shared" si="43"/>
        <v>333516.87206054985</v>
      </c>
      <c r="I262" s="87">
        <f t="shared" si="44"/>
        <v>2607.5178779693197</v>
      </c>
      <c r="J262" s="88">
        <f>LOOKUP(B262,'Property-Input'!$F$3:$AJ$3,'Property-Input'!$F$4:$AJ$4)</f>
        <v>21</v>
      </c>
      <c r="L262" s="83">
        <f t="shared" si="45"/>
        <v>53508</v>
      </c>
      <c r="M262" s="84">
        <f t="shared" si="51"/>
        <v>245</v>
      </c>
      <c r="N262" s="10">
        <f t="shared" si="46"/>
        <v>92567.923521844059</v>
      </c>
      <c r="O262" s="218">
        <f>IFERROR(-PMT($M$9/12,$M$10*12-$M209,$N262)-P262,0)</f>
        <v>396.53863129328221</v>
      </c>
      <c r="P262" s="86">
        <f t="shared" si="47"/>
        <v>347.12971320691526</v>
      </c>
      <c r="Q262" s="10">
        <f t="shared" si="48"/>
        <v>92171.384890550777</v>
      </c>
      <c r="R262" s="87">
        <f t="shared" si="49"/>
        <v>743.66834450019746</v>
      </c>
      <c r="S262" s="88">
        <f>LOOKUP(L262,'Property-Input'!$F$3:$AJ$3,'Property-Input'!$F$4:$AJ$4)</f>
        <v>22</v>
      </c>
    </row>
    <row r="263" spans="2:19" x14ac:dyDescent="0.2">
      <c r="B263" s="83">
        <f t="shared" si="39"/>
        <v>53296</v>
      </c>
      <c r="C263" s="84">
        <f t="shared" si="50"/>
        <v>246</v>
      </c>
      <c r="D263" s="10">
        <f t="shared" si="40"/>
        <v>333516.87206054985</v>
      </c>
      <c r="E263" s="10">
        <f>IFERROR(-PMT($G263/12,$C$9*12-$C209,$D263)-F263,0)</f>
        <v>1484.1911951010027</v>
      </c>
      <c r="F263" s="10">
        <f t="shared" si="41"/>
        <v>1111.7229068684994</v>
      </c>
      <c r="G263" s="13">
        <f t="shared" si="42"/>
        <v>0.04</v>
      </c>
      <c r="H263" s="10">
        <f t="shared" si="43"/>
        <v>332032.68086544884</v>
      </c>
      <c r="I263" s="87">
        <f t="shared" si="44"/>
        <v>2595.9141019695021</v>
      </c>
      <c r="J263" s="88">
        <f>LOOKUP(B263,'Property-Input'!$F$3:$AJ$3,'Property-Input'!$F$4:$AJ$4)</f>
        <v>21</v>
      </c>
      <c r="L263" s="83">
        <f t="shared" si="45"/>
        <v>53539</v>
      </c>
      <c r="M263" s="84">
        <f t="shared" si="51"/>
        <v>246</v>
      </c>
      <c r="N263" s="10">
        <f t="shared" si="46"/>
        <v>92171.384890550777</v>
      </c>
      <c r="O263" s="218">
        <f>IFERROR(-PMT($M$9/12,$M$10*12-$M209,$N263)-P263,0)</f>
        <v>394.83995555199448</v>
      </c>
      <c r="P263" s="86">
        <f t="shared" si="47"/>
        <v>345.64269333956537</v>
      </c>
      <c r="Q263" s="10">
        <f t="shared" si="48"/>
        <v>91776.544934998776</v>
      </c>
      <c r="R263" s="87">
        <f t="shared" si="49"/>
        <v>740.48264889155985</v>
      </c>
      <c r="S263" s="88">
        <f>LOOKUP(L263,'Property-Input'!$F$3:$AJ$3,'Property-Input'!$F$4:$AJ$4)</f>
        <v>22</v>
      </c>
    </row>
    <row r="264" spans="2:19" x14ac:dyDescent="0.2">
      <c r="B264" s="83">
        <f t="shared" si="39"/>
        <v>53327</v>
      </c>
      <c r="C264" s="84">
        <f t="shared" si="50"/>
        <v>247</v>
      </c>
      <c r="D264" s="10">
        <f t="shared" si="40"/>
        <v>332032.68086544884</v>
      </c>
      <c r="E264" s="10">
        <f>IFERROR(-PMT($G264/12,$C$9*12-$C209,$D264)-F264,0)</f>
        <v>1477.586361318514</v>
      </c>
      <c r="F264" s="10">
        <f t="shared" si="41"/>
        <v>1106.7756028848296</v>
      </c>
      <c r="G264" s="13">
        <f t="shared" si="42"/>
        <v>0.04</v>
      </c>
      <c r="H264" s="10">
        <f t="shared" si="43"/>
        <v>330555.09450413031</v>
      </c>
      <c r="I264" s="87">
        <f t="shared" si="44"/>
        <v>2584.3619642033436</v>
      </c>
      <c r="J264" s="88">
        <f>LOOKUP(B264,'Property-Input'!$F$3:$AJ$3,'Property-Input'!$F$4:$AJ$4)</f>
        <v>21</v>
      </c>
      <c r="L264" s="83">
        <f t="shared" si="45"/>
        <v>53570</v>
      </c>
      <c r="M264" s="84">
        <f t="shared" si="51"/>
        <v>247</v>
      </c>
      <c r="N264" s="10">
        <f t="shared" si="46"/>
        <v>91776.544934998776</v>
      </c>
      <c r="O264" s="218">
        <f>IFERROR(-PMT($M$9/12,$M$10*12-$M209,$N264)-P264,0)</f>
        <v>393.1485565273901</v>
      </c>
      <c r="P264" s="86">
        <f t="shared" si="47"/>
        <v>344.16204350624542</v>
      </c>
      <c r="Q264" s="10">
        <f t="shared" si="48"/>
        <v>91383.396378471385</v>
      </c>
      <c r="R264" s="87">
        <f t="shared" si="49"/>
        <v>737.31060003363552</v>
      </c>
      <c r="S264" s="88">
        <f>LOOKUP(L264,'Property-Input'!$F$3:$AJ$3,'Property-Input'!$F$4:$AJ$4)</f>
        <v>22</v>
      </c>
    </row>
    <row r="265" spans="2:19" x14ac:dyDescent="0.2">
      <c r="B265" s="83">
        <f t="shared" si="39"/>
        <v>53358</v>
      </c>
      <c r="C265" s="84">
        <f t="shared" si="50"/>
        <v>248</v>
      </c>
      <c r="D265" s="10">
        <f t="shared" si="40"/>
        <v>330555.09450413031</v>
      </c>
      <c r="E265" s="10">
        <f>IFERROR(-PMT($G265/12,$C$9*12-$C209,$D265)-F265,0)</f>
        <v>1471.0109198605712</v>
      </c>
      <c r="F265" s="10">
        <f t="shared" si="41"/>
        <v>1101.8503150137678</v>
      </c>
      <c r="G265" s="13">
        <f t="shared" si="42"/>
        <v>0.04</v>
      </c>
      <c r="H265" s="10">
        <f t="shared" si="43"/>
        <v>329084.08358426974</v>
      </c>
      <c r="I265" s="87">
        <f t="shared" si="44"/>
        <v>2572.8612348743391</v>
      </c>
      <c r="J265" s="88">
        <f>LOOKUP(B265,'Property-Input'!$F$3:$AJ$3,'Property-Input'!$F$4:$AJ$4)</f>
        <v>21</v>
      </c>
      <c r="L265" s="83">
        <f t="shared" si="45"/>
        <v>53600</v>
      </c>
      <c r="M265" s="84">
        <f t="shared" si="51"/>
        <v>248</v>
      </c>
      <c r="N265" s="10">
        <f t="shared" si="46"/>
        <v>91383.396378471385</v>
      </c>
      <c r="O265" s="218">
        <f>IFERROR(-PMT($M$9/12,$M$10*12-$M209,$N265)-P265,0)</f>
        <v>391.46440304777246</v>
      </c>
      <c r="P265" s="86">
        <f t="shared" si="47"/>
        <v>342.68773641926765</v>
      </c>
      <c r="Q265" s="10">
        <f t="shared" si="48"/>
        <v>90991.931975423606</v>
      </c>
      <c r="R265" s="87">
        <f t="shared" si="49"/>
        <v>734.15213946704012</v>
      </c>
      <c r="S265" s="88">
        <f>LOOKUP(L265,'Property-Input'!$F$3:$AJ$3,'Property-Input'!$F$4:$AJ$4)</f>
        <v>22</v>
      </c>
    </row>
    <row r="266" spans="2:19" x14ac:dyDescent="0.2">
      <c r="B266" s="83">
        <f t="shared" si="39"/>
        <v>53386</v>
      </c>
      <c r="C266" s="84">
        <f t="shared" si="50"/>
        <v>249</v>
      </c>
      <c r="D266" s="10">
        <f t="shared" si="40"/>
        <v>329084.08358426974</v>
      </c>
      <c r="E266" s="10">
        <f>IFERROR(-PMT($G266/12,$C$9*12-$C209,$D266)-F266,0)</f>
        <v>1464.4647399277071</v>
      </c>
      <c r="F266" s="10">
        <f t="shared" si="41"/>
        <v>1096.9469452808992</v>
      </c>
      <c r="G266" s="13">
        <f t="shared" si="42"/>
        <v>0.04</v>
      </c>
      <c r="H266" s="10">
        <f t="shared" si="43"/>
        <v>327619.61884434201</v>
      </c>
      <c r="I266" s="87">
        <f t="shared" si="44"/>
        <v>2561.4116852086063</v>
      </c>
      <c r="J266" s="88">
        <f>LOOKUP(B266,'Property-Input'!$F$3:$AJ$3,'Property-Input'!$F$4:$AJ$4)</f>
        <v>21</v>
      </c>
      <c r="L266" s="83">
        <f t="shared" si="45"/>
        <v>53631</v>
      </c>
      <c r="M266" s="84">
        <f t="shared" si="51"/>
        <v>249</v>
      </c>
      <c r="N266" s="10">
        <f t="shared" si="46"/>
        <v>90991.931975423606</v>
      </c>
      <c r="O266" s="218">
        <f>IFERROR(-PMT($M$9/12,$M$10*12-$M209,$N266)-P266,0)</f>
        <v>389.78746407497613</v>
      </c>
      <c r="P266" s="86">
        <f t="shared" si="47"/>
        <v>341.2197449078385</v>
      </c>
      <c r="Q266" s="10">
        <f t="shared" si="48"/>
        <v>90602.144511348626</v>
      </c>
      <c r="R266" s="87">
        <f t="shared" si="49"/>
        <v>731.00720898281463</v>
      </c>
      <c r="S266" s="88">
        <f>LOOKUP(L266,'Property-Input'!$F$3:$AJ$3,'Property-Input'!$F$4:$AJ$4)</f>
        <v>22</v>
      </c>
    </row>
    <row r="267" spans="2:19" x14ac:dyDescent="0.2">
      <c r="B267" s="83">
        <f t="shared" si="39"/>
        <v>53417</v>
      </c>
      <c r="C267" s="84">
        <f t="shared" si="50"/>
        <v>250</v>
      </c>
      <c r="D267" s="10">
        <f t="shared" si="40"/>
        <v>327619.61884434201</v>
      </c>
      <c r="E267" s="10">
        <f>IFERROR(-PMT($G267/12,$C$9*12-$C209,$D267)-F267,0)</f>
        <v>1457.9476913025267</v>
      </c>
      <c r="F267" s="10">
        <f t="shared" si="41"/>
        <v>1092.0653961478067</v>
      </c>
      <c r="G267" s="13">
        <f t="shared" si="42"/>
        <v>0.04</v>
      </c>
      <c r="H267" s="10">
        <f t="shared" si="43"/>
        <v>326161.6711530395</v>
      </c>
      <c r="I267" s="87">
        <f t="shared" si="44"/>
        <v>2550.0130874503334</v>
      </c>
      <c r="J267" s="88">
        <f>LOOKUP(B267,'Property-Input'!$F$3:$AJ$3,'Property-Input'!$F$4:$AJ$4)</f>
        <v>21</v>
      </c>
      <c r="L267" s="83">
        <f t="shared" si="45"/>
        <v>53661</v>
      </c>
      <c r="M267" s="84">
        <f t="shared" si="51"/>
        <v>250</v>
      </c>
      <c r="N267" s="10">
        <f t="shared" si="46"/>
        <v>90602.144511348626</v>
      </c>
      <c r="O267" s="218">
        <f>IFERROR(-PMT($M$9/12,$M$10*12-$M209,$N267)-P267,0)</f>
        <v>388.11770870379615</v>
      </c>
      <c r="P267" s="86">
        <f t="shared" si="47"/>
        <v>339.75804191755736</v>
      </c>
      <c r="Q267" s="10">
        <f t="shared" si="48"/>
        <v>90214.026802644832</v>
      </c>
      <c r="R267" s="87">
        <f t="shared" si="49"/>
        <v>727.87575062135352</v>
      </c>
      <c r="S267" s="88">
        <f>LOOKUP(L267,'Property-Input'!$F$3:$AJ$3,'Property-Input'!$F$4:$AJ$4)</f>
        <v>22</v>
      </c>
    </row>
    <row r="268" spans="2:19" x14ac:dyDescent="0.2">
      <c r="B268" s="83">
        <f t="shared" si="39"/>
        <v>53447</v>
      </c>
      <c r="C268" s="84">
        <f t="shared" si="50"/>
        <v>251</v>
      </c>
      <c r="D268" s="10">
        <f t="shared" si="40"/>
        <v>326161.6711530395</v>
      </c>
      <c r="E268" s="10">
        <f>IFERROR(-PMT($G268/12,$C$9*12-$C209,$D268)-F268,0)</f>
        <v>1451.4596443471207</v>
      </c>
      <c r="F268" s="10">
        <f t="shared" si="41"/>
        <v>1087.2055705101318</v>
      </c>
      <c r="G268" s="13">
        <f t="shared" si="42"/>
        <v>0.04</v>
      </c>
      <c r="H268" s="10">
        <f t="shared" si="43"/>
        <v>324710.21150869236</v>
      </c>
      <c r="I268" s="87">
        <f t="shared" si="44"/>
        <v>2538.6652148572525</v>
      </c>
      <c r="J268" s="88">
        <f>LOOKUP(B268,'Property-Input'!$F$3:$AJ$3,'Property-Input'!$F$4:$AJ$4)</f>
        <v>21</v>
      </c>
      <c r="L268" s="83">
        <f t="shared" si="45"/>
        <v>53692</v>
      </c>
      <c r="M268" s="84">
        <f t="shared" si="51"/>
        <v>251</v>
      </c>
      <c r="N268" s="10">
        <f t="shared" si="46"/>
        <v>90214.026802644832</v>
      </c>
      <c r="O268" s="218">
        <f>IFERROR(-PMT($M$9/12,$M$10*12-$M209,$N268)-P268,0)</f>
        <v>386.45510616141797</v>
      </c>
      <c r="P268" s="86">
        <f t="shared" si="47"/>
        <v>338.30260050991814</v>
      </c>
      <c r="Q268" s="10">
        <f t="shared" si="48"/>
        <v>89827.571696483414</v>
      </c>
      <c r="R268" s="87">
        <f t="shared" si="49"/>
        <v>724.75770667133611</v>
      </c>
      <c r="S268" s="88">
        <f>LOOKUP(L268,'Property-Input'!$F$3:$AJ$3,'Property-Input'!$F$4:$AJ$4)</f>
        <v>22</v>
      </c>
    </row>
    <row r="269" spans="2:19" x14ac:dyDescent="0.2">
      <c r="B269" s="83">
        <f t="shared" si="39"/>
        <v>53478</v>
      </c>
      <c r="C269" s="84">
        <f t="shared" si="50"/>
        <v>252</v>
      </c>
      <c r="D269" s="10">
        <f t="shared" si="40"/>
        <v>324710.21150869236</v>
      </c>
      <c r="E269" s="10">
        <f>IFERROR(-PMT($G269/12,$C$9*12-$C209,$D269)-F269,0)</f>
        <v>1445.0004700004827</v>
      </c>
      <c r="F269" s="10">
        <f t="shared" si="41"/>
        <v>1082.3673716956412</v>
      </c>
      <c r="G269" s="13">
        <f t="shared" si="42"/>
        <v>0.04</v>
      </c>
      <c r="H269" s="10">
        <f t="shared" si="43"/>
        <v>323265.21103869186</v>
      </c>
      <c r="I269" s="87">
        <f t="shared" si="44"/>
        <v>2527.3678416961238</v>
      </c>
      <c r="J269" s="88">
        <f>LOOKUP(B269,'Property-Input'!$F$3:$AJ$3,'Property-Input'!$F$4:$AJ$4)</f>
        <v>22</v>
      </c>
      <c r="L269" s="83">
        <f t="shared" si="45"/>
        <v>53723</v>
      </c>
      <c r="M269" s="84">
        <f t="shared" si="51"/>
        <v>252</v>
      </c>
      <c r="N269" s="10">
        <f t="shared" si="46"/>
        <v>89827.571696483414</v>
      </c>
      <c r="O269" s="218">
        <f>IFERROR(-PMT($M$9/12,$M$10*12-$M209,$N269)-P269,0)</f>
        <v>384.7996258068502</v>
      </c>
      <c r="P269" s="86">
        <f t="shared" si="47"/>
        <v>336.85339386181278</v>
      </c>
      <c r="Q269" s="10">
        <f t="shared" si="48"/>
        <v>89442.772070676569</v>
      </c>
      <c r="R269" s="87">
        <f t="shared" si="49"/>
        <v>721.65301966866298</v>
      </c>
      <c r="S269" s="88">
        <f>LOOKUP(L269,'Property-Input'!$F$3:$AJ$3,'Property-Input'!$F$4:$AJ$4)</f>
        <v>22</v>
      </c>
    </row>
    <row r="270" spans="2:19" x14ac:dyDescent="0.2">
      <c r="B270" s="83">
        <f t="shared" si="39"/>
        <v>53508</v>
      </c>
      <c r="C270" s="84">
        <f t="shared" si="50"/>
        <v>253</v>
      </c>
      <c r="D270" s="10">
        <f t="shared" si="40"/>
        <v>323265.21103869186</v>
      </c>
      <c r="E270" s="10">
        <f>IFERROR(-PMT($G270/12,$C$9*12-$C209,$D270)-F270,0)</f>
        <v>1438.5700397759445</v>
      </c>
      <c r="F270" s="10">
        <f t="shared" si="41"/>
        <v>1077.5507034623063</v>
      </c>
      <c r="G270" s="13">
        <f t="shared" si="42"/>
        <v>0.04</v>
      </c>
      <c r="H270" s="10">
        <f t="shared" si="43"/>
        <v>321826.64099891594</v>
      </c>
      <c r="I270" s="87">
        <f t="shared" si="44"/>
        <v>2516.1207432382507</v>
      </c>
      <c r="J270" s="88">
        <f>LOOKUP(B270,'Property-Input'!$F$3:$AJ$3,'Property-Input'!$F$4:$AJ$4)</f>
        <v>22</v>
      </c>
      <c r="L270" s="83">
        <f t="shared" si="45"/>
        <v>53751</v>
      </c>
      <c r="M270" s="84">
        <f t="shared" si="51"/>
        <v>253</v>
      </c>
      <c r="N270" s="10">
        <f t="shared" si="46"/>
        <v>89442.772070676569</v>
      </c>
      <c r="O270" s="218">
        <f>IFERROR(-PMT($M$9/12,$M$10*12-$M209,$N270)-P270,0)</f>
        <v>383.15123713036002</v>
      </c>
      <c r="P270" s="86">
        <f t="shared" si="47"/>
        <v>335.41039526503715</v>
      </c>
      <c r="Q270" s="10">
        <f t="shared" si="48"/>
        <v>89059.620833546214</v>
      </c>
      <c r="R270" s="87">
        <f t="shared" si="49"/>
        <v>718.56163239539717</v>
      </c>
      <c r="S270" s="88">
        <f>LOOKUP(L270,'Property-Input'!$F$3:$AJ$3,'Property-Input'!$F$4:$AJ$4)</f>
        <v>22</v>
      </c>
    </row>
    <row r="271" spans="2:19" x14ac:dyDescent="0.2">
      <c r="B271" s="83">
        <f t="shared" si="39"/>
        <v>53539</v>
      </c>
      <c r="C271" s="84">
        <f t="shared" si="50"/>
        <v>254</v>
      </c>
      <c r="D271" s="10">
        <f t="shared" si="40"/>
        <v>321826.64099891594</v>
      </c>
      <c r="E271" s="10">
        <f>IFERROR(-PMT($G271/12,$C$9*12-$C209,$D271)-F271,0)</f>
        <v>1432.1682257586201</v>
      </c>
      <c r="F271" s="10">
        <f t="shared" si="41"/>
        <v>1072.7554699963864</v>
      </c>
      <c r="G271" s="13">
        <f t="shared" si="42"/>
        <v>0.04</v>
      </c>
      <c r="H271" s="10">
        <f t="shared" si="43"/>
        <v>320394.47277315735</v>
      </c>
      <c r="I271" s="87">
        <f t="shared" si="44"/>
        <v>2504.9236957550065</v>
      </c>
      <c r="J271" s="88">
        <f>LOOKUP(B271,'Property-Input'!$F$3:$AJ$3,'Property-Input'!$F$4:$AJ$4)</f>
        <v>22</v>
      </c>
      <c r="L271" s="83">
        <f t="shared" si="45"/>
        <v>53782</v>
      </c>
      <c r="M271" s="84">
        <f t="shared" si="51"/>
        <v>254</v>
      </c>
      <c r="N271" s="10">
        <f t="shared" si="46"/>
        <v>89059.620833546214</v>
      </c>
      <c r="O271" s="218">
        <f>IFERROR(-PMT($M$9/12,$M$10*12-$M209,$N271)-P271,0)</f>
        <v>381.50990975291114</v>
      </c>
      <c r="P271" s="86">
        <f t="shared" si="47"/>
        <v>333.97357812579827</v>
      </c>
      <c r="Q271" s="10">
        <f t="shared" si="48"/>
        <v>88678.110923793298</v>
      </c>
      <c r="R271" s="87">
        <f t="shared" si="49"/>
        <v>715.48348787870941</v>
      </c>
      <c r="S271" s="88">
        <f>LOOKUP(L271,'Property-Input'!$F$3:$AJ$3,'Property-Input'!$F$4:$AJ$4)</f>
        <v>22</v>
      </c>
    </row>
    <row r="272" spans="2:19" x14ac:dyDescent="0.2">
      <c r="B272" s="83">
        <f t="shared" si="39"/>
        <v>53570</v>
      </c>
      <c r="C272" s="84">
        <f t="shared" si="50"/>
        <v>255</v>
      </c>
      <c r="D272" s="10">
        <f t="shared" si="40"/>
        <v>320394.47277315735</v>
      </c>
      <c r="E272" s="10">
        <f>IFERROR(-PMT($G272/12,$C$9*12-$C209,$D272)-F272,0)</f>
        <v>1425.7949006028584</v>
      </c>
      <c r="F272" s="10">
        <f t="shared" si="41"/>
        <v>1067.9815759105245</v>
      </c>
      <c r="G272" s="13">
        <f t="shared" si="42"/>
        <v>0.04</v>
      </c>
      <c r="H272" s="10">
        <f t="shared" si="43"/>
        <v>318968.67787255452</v>
      </c>
      <c r="I272" s="87">
        <f t="shared" si="44"/>
        <v>2493.7764765133829</v>
      </c>
      <c r="J272" s="88">
        <f>LOOKUP(B272,'Property-Input'!$F$3:$AJ$3,'Property-Input'!$F$4:$AJ$4)</f>
        <v>22</v>
      </c>
      <c r="L272" s="83">
        <f t="shared" si="45"/>
        <v>53812</v>
      </c>
      <c r="M272" s="84">
        <f t="shared" si="51"/>
        <v>255</v>
      </c>
      <c r="N272" s="10">
        <f t="shared" si="46"/>
        <v>88678.110923793298</v>
      </c>
      <c r="O272" s="218">
        <f>IFERROR(-PMT($M$9/12,$M$10*12-$M209,$N272)-P272,0)</f>
        <v>379.8756134256036</v>
      </c>
      <c r="P272" s="86">
        <f t="shared" si="47"/>
        <v>332.54291596422485</v>
      </c>
      <c r="Q272" s="10">
        <f t="shared" si="48"/>
        <v>88298.235310367701</v>
      </c>
      <c r="R272" s="87">
        <f t="shared" si="49"/>
        <v>712.41852938982845</v>
      </c>
      <c r="S272" s="88">
        <f>LOOKUP(L272,'Property-Input'!$F$3:$AJ$3,'Property-Input'!$F$4:$AJ$4)</f>
        <v>22</v>
      </c>
    </row>
    <row r="273" spans="2:19" x14ac:dyDescent="0.2">
      <c r="B273" s="83">
        <f t="shared" ref="B273:B336" si="52">EOMONTH(B272,1)</f>
        <v>53600</v>
      </c>
      <c r="C273" s="84">
        <f t="shared" si="50"/>
        <v>256</v>
      </c>
      <c r="D273" s="10">
        <f t="shared" ref="D273:D336" si="53">H272</f>
        <v>318968.67787255452</v>
      </c>
      <c r="E273" s="10">
        <f>IFERROR(-PMT($G273/12,$C$9*12-$C273,$D273)-F273,0)</f>
        <v>2571.1042790659758</v>
      </c>
      <c r="F273" s="10">
        <f t="shared" ref="F273:F336" si="54">D273*G273/12</f>
        <v>1063.2289262418483</v>
      </c>
      <c r="G273" s="13">
        <f t="shared" ref="G273:G336" si="55">IF($B273&lt;=$C$12,$C$8,$C$13)</f>
        <v>0.04</v>
      </c>
      <c r="H273" s="10">
        <f t="shared" ref="H273:H336" si="56">D273-E273</f>
        <v>316397.57359348855</v>
      </c>
      <c r="I273" s="87">
        <f t="shared" ref="I273:I336" si="57">E273+F273</f>
        <v>3634.3332053078238</v>
      </c>
      <c r="J273" s="88">
        <f>LOOKUP(B273,'Property-Input'!$F$3:$AJ$3,'Property-Input'!$F$4:$AJ$4)</f>
        <v>22</v>
      </c>
      <c r="L273" s="83">
        <f t="shared" ref="L273:L336" si="58">EOMONTH(L272,1)</f>
        <v>53843</v>
      </c>
      <c r="M273" s="84">
        <f t="shared" si="51"/>
        <v>256</v>
      </c>
      <c r="N273" s="10">
        <f t="shared" ref="N273:N336" si="59">Q272</f>
        <v>88298.235310367701</v>
      </c>
      <c r="O273" s="218">
        <f>IFERROR(-PMT($M$9/12,$M$10*12-$M273,$N273)-P273,0)</f>
        <v>695.76741484903278</v>
      </c>
      <c r="P273" s="86">
        <f t="shared" ref="P273:P336" si="60">N273*$M$9/12</f>
        <v>331.11838241387886</v>
      </c>
      <c r="Q273" s="10">
        <f t="shared" ref="Q273:Q336" si="61">N273-O273</f>
        <v>87602.467895518668</v>
      </c>
      <c r="R273" s="87">
        <f t="shared" ref="R273:R336" si="62">O273+P273</f>
        <v>1026.8857972629116</v>
      </c>
      <c r="S273" s="88">
        <f>LOOKUP(L273,'Property-Input'!$F$3:$AJ$3,'Property-Input'!$F$4:$AJ$4)</f>
        <v>23</v>
      </c>
    </row>
    <row r="274" spans="2:19" x14ac:dyDescent="0.2">
      <c r="B274" s="83">
        <f t="shared" si="52"/>
        <v>53631</v>
      </c>
      <c r="C274" s="84">
        <f t="shared" ref="C274:C337" si="63">C273+1</f>
        <v>257</v>
      </c>
      <c r="D274" s="10">
        <f t="shared" si="53"/>
        <v>316397.57359348855</v>
      </c>
      <c r="E274" s="10">
        <f>IFERROR(-PMT($G274/12,$C$9*12-$C273,$D274)-F274,0)</f>
        <v>2550.3794315420041</v>
      </c>
      <c r="F274" s="10">
        <f t="shared" si="54"/>
        <v>1054.6585786449618</v>
      </c>
      <c r="G274" s="13">
        <f t="shared" si="55"/>
        <v>0.04</v>
      </c>
      <c r="H274" s="10">
        <f t="shared" si="56"/>
        <v>313847.19416194654</v>
      </c>
      <c r="I274" s="87">
        <f t="shared" si="57"/>
        <v>3605.0380101869659</v>
      </c>
      <c r="J274" s="88">
        <f>LOOKUP(B274,'Property-Input'!$F$3:$AJ$3,'Property-Input'!$F$4:$AJ$4)</f>
        <v>22</v>
      </c>
      <c r="L274" s="83">
        <f t="shared" si="58"/>
        <v>53873</v>
      </c>
      <c r="M274" s="84">
        <f t="shared" ref="M274:M337" si="64">M273+1</f>
        <v>257</v>
      </c>
      <c r="N274" s="10">
        <f t="shared" si="59"/>
        <v>87602.467895518668</v>
      </c>
      <c r="O274" s="218">
        <f>IFERROR(-PMT($M$9/12,$M$10*12-$M273,$N274)-P274,0)</f>
        <v>690.28494632784282</v>
      </c>
      <c r="P274" s="86">
        <f t="shared" si="60"/>
        <v>328.50925460819502</v>
      </c>
      <c r="Q274" s="10">
        <f t="shared" si="61"/>
        <v>86912.182949190828</v>
      </c>
      <c r="R274" s="87">
        <f t="shared" si="62"/>
        <v>1018.7942009360379</v>
      </c>
      <c r="S274" s="88">
        <f>LOOKUP(L274,'Property-Input'!$F$3:$AJ$3,'Property-Input'!$F$4:$AJ$4)</f>
        <v>23</v>
      </c>
    </row>
    <row r="275" spans="2:19" x14ac:dyDescent="0.2">
      <c r="B275" s="83">
        <f t="shared" si="52"/>
        <v>53661</v>
      </c>
      <c r="C275" s="84">
        <f t="shared" si="63"/>
        <v>258</v>
      </c>
      <c r="D275" s="10">
        <f t="shared" si="53"/>
        <v>313847.19416194654</v>
      </c>
      <c r="E275" s="10">
        <f>IFERROR(-PMT($G275/12,$C$9*12-$C273,$D275)-F275,0)</f>
        <v>2529.8216403713636</v>
      </c>
      <c r="F275" s="10">
        <f t="shared" si="54"/>
        <v>1046.1573138731551</v>
      </c>
      <c r="G275" s="13">
        <f t="shared" si="55"/>
        <v>0.04</v>
      </c>
      <c r="H275" s="10">
        <f t="shared" si="56"/>
        <v>311317.37252157519</v>
      </c>
      <c r="I275" s="87">
        <f t="shared" si="57"/>
        <v>3575.9789542445187</v>
      </c>
      <c r="J275" s="88">
        <f>LOOKUP(B275,'Property-Input'!$F$3:$AJ$3,'Property-Input'!$F$4:$AJ$4)</f>
        <v>22</v>
      </c>
      <c r="L275" s="83">
        <f t="shared" si="58"/>
        <v>53904</v>
      </c>
      <c r="M275" s="84">
        <f t="shared" si="64"/>
        <v>258</v>
      </c>
      <c r="N275" s="10">
        <f t="shared" si="59"/>
        <v>86912.182949190828</v>
      </c>
      <c r="O275" s="218">
        <f>IFERROR(-PMT($M$9/12,$M$10*12-$M273,$N275)-P275,0)</f>
        <v>684.84567825042814</v>
      </c>
      <c r="P275" s="86">
        <f t="shared" si="60"/>
        <v>325.9206860594656</v>
      </c>
      <c r="Q275" s="10">
        <f t="shared" si="61"/>
        <v>86227.337270940407</v>
      </c>
      <c r="R275" s="87">
        <f t="shared" si="62"/>
        <v>1010.7663643098938</v>
      </c>
      <c r="S275" s="88">
        <f>LOOKUP(L275,'Property-Input'!$F$3:$AJ$3,'Property-Input'!$F$4:$AJ$4)</f>
        <v>23</v>
      </c>
    </row>
    <row r="276" spans="2:19" x14ac:dyDescent="0.2">
      <c r="B276" s="83">
        <f t="shared" si="52"/>
        <v>53692</v>
      </c>
      <c r="C276" s="84">
        <f t="shared" si="63"/>
        <v>259</v>
      </c>
      <c r="D276" s="10">
        <f t="shared" si="53"/>
        <v>311317.37252157519</v>
      </c>
      <c r="E276" s="10">
        <f>IFERROR(-PMT($G276/12,$C$9*12-$C273,$D276)-F276,0)</f>
        <v>2509.4295589663316</v>
      </c>
      <c r="F276" s="10">
        <f t="shared" si="54"/>
        <v>1037.7245750719173</v>
      </c>
      <c r="G276" s="13">
        <f t="shared" si="55"/>
        <v>0.04</v>
      </c>
      <c r="H276" s="10">
        <f t="shared" si="56"/>
        <v>308807.94296260888</v>
      </c>
      <c r="I276" s="87">
        <f t="shared" si="57"/>
        <v>3547.1541340382491</v>
      </c>
      <c r="J276" s="88">
        <f>LOOKUP(B276,'Property-Input'!$F$3:$AJ$3,'Property-Input'!$F$4:$AJ$4)</f>
        <v>22</v>
      </c>
      <c r="L276" s="83">
        <f t="shared" si="58"/>
        <v>53935</v>
      </c>
      <c r="M276" s="84">
        <f t="shared" si="64"/>
        <v>259</v>
      </c>
      <c r="N276" s="10">
        <f t="shared" si="59"/>
        <v>86227.337270940407</v>
      </c>
      <c r="O276" s="218">
        <f>IFERROR(-PMT($M$9/12,$M$10*12-$M273,$N276)-P276,0)</f>
        <v>679.44927020838816</v>
      </c>
      <c r="P276" s="86">
        <f t="shared" si="60"/>
        <v>323.3525147660265</v>
      </c>
      <c r="Q276" s="10">
        <f t="shared" si="61"/>
        <v>85547.888000732011</v>
      </c>
      <c r="R276" s="87">
        <f t="shared" si="62"/>
        <v>1002.8017849744147</v>
      </c>
      <c r="S276" s="88">
        <f>LOOKUP(L276,'Property-Input'!$F$3:$AJ$3,'Property-Input'!$F$4:$AJ$4)</f>
        <v>23</v>
      </c>
    </row>
    <row r="277" spans="2:19" x14ac:dyDescent="0.2">
      <c r="B277" s="83">
        <f t="shared" si="52"/>
        <v>53723</v>
      </c>
      <c r="C277" s="84">
        <f t="shared" si="63"/>
        <v>260</v>
      </c>
      <c r="D277" s="10">
        <f t="shared" si="53"/>
        <v>308807.94296260888</v>
      </c>
      <c r="E277" s="10">
        <f>IFERROR(-PMT($G277/12,$C$9*12-$C273,$D277)-F277,0)</f>
        <v>2489.2018515936006</v>
      </c>
      <c r="F277" s="10">
        <f t="shared" si="54"/>
        <v>1029.359809875363</v>
      </c>
      <c r="G277" s="13">
        <f t="shared" si="55"/>
        <v>0.04</v>
      </c>
      <c r="H277" s="10">
        <f t="shared" si="56"/>
        <v>306318.74111101526</v>
      </c>
      <c r="I277" s="87">
        <f t="shared" si="57"/>
        <v>3518.5616614689634</v>
      </c>
      <c r="J277" s="88">
        <f>LOOKUP(B277,'Property-Input'!$F$3:$AJ$3,'Property-Input'!$F$4:$AJ$4)</f>
        <v>22</v>
      </c>
      <c r="L277" s="83">
        <f t="shared" si="58"/>
        <v>53965</v>
      </c>
      <c r="M277" s="84">
        <f t="shared" si="64"/>
        <v>260</v>
      </c>
      <c r="N277" s="10">
        <f t="shared" si="59"/>
        <v>85547.888000732011</v>
      </c>
      <c r="O277" s="218">
        <f>IFERROR(-PMT($M$9/12,$M$10*12-$M273,$N277)-P277,0)</f>
        <v>674.09538447565205</v>
      </c>
      <c r="P277" s="86">
        <f t="shared" si="60"/>
        <v>320.80458000274501</v>
      </c>
      <c r="Q277" s="10">
        <f t="shared" si="61"/>
        <v>84873.792616256353</v>
      </c>
      <c r="R277" s="87">
        <f t="shared" si="62"/>
        <v>994.89996447839712</v>
      </c>
      <c r="S277" s="88">
        <f>LOOKUP(L277,'Property-Input'!$F$3:$AJ$3,'Property-Input'!$F$4:$AJ$4)</f>
        <v>23</v>
      </c>
    </row>
    <row r="278" spans="2:19" x14ac:dyDescent="0.2">
      <c r="B278" s="83">
        <f t="shared" si="52"/>
        <v>53751</v>
      </c>
      <c r="C278" s="84">
        <f t="shared" si="63"/>
        <v>261</v>
      </c>
      <c r="D278" s="10">
        <f t="shared" si="53"/>
        <v>306318.74111101526</v>
      </c>
      <c r="E278" s="10">
        <f>IFERROR(-PMT($G278/12,$C$9*12-$C273,$D278)-F278,0)</f>
        <v>2469.1371932867792</v>
      </c>
      <c r="F278" s="10">
        <f t="shared" si="54"/>
        <v>1021.062470370051</v>
      </c>
      <c r="G278" s="13">
        <f t="shared" si="55"/>
        <v>0.04</v>
      </c>
      <c r="H278" s="10">
        <f t="shared" si="56"/>
        <v>303849.60391772847</v>
      </c>
      <c r="I278" s="87">
        <f t="shared" si="57"/>
        <v>3490.1996636568301</v>
      </c>
      <c r="J278" s="88">
        <f>LOOKUP(B278,'Property-Input'!$F$3:$AJ$3,'Property-Input'!$F$4:$AJ$4)</f>
        <v>22</v>
      </c>
      <c r="L278" s="83">
        <f t="shared" si="58"/>
        <v>53996</v>
      </c>
      <c r="M278" s="84">
        <f t="shared" si="64"/>
        <v>261</v>
      </c>
      <c r="N278" s="10">
        <f t="shared" si="59"/>
        <v>84873.792616256353</v>
      </c>
      <c r="O278" s="218">
        <f>IFERROR(-PMT($M$9/12,$M$10*12-$M273,$N278)-P278,0)</f>
        <v>668.78368598734448</v>
      </c>
      <c r="P278" s="86">
        <f t="shared" si="60"/>
        <v>318.2767223109613</v>
      </c>
      <c r="Q278" s="10">
        <f t="shared" si="61"/>
        <v>84205.008930269003</v>
      </c>
      <c r="R278" s="87">
        <f t="shared" si="62"/>
        <v>987.06040829830579</v>
      </c>
      <c r="S278" s="88">
        <f>LOOKUP(L278,'Property-Input'!$F$3:$AJ$3,'Property-Input'!$F$4:$AJ$4)</f>
        <v>23</v>
      </c>
    </row>
    <row r="279" spans="2:19" x14ac:dyDescent="0.2">
      <c r="B279" s="83">
        <f t="shared" si="52"/>
        <v>53782</v>
      </c>
      <c r="C279" s="84">
        <f t="shared" si="63"/>
        <v>262</v>
      </c>
      <c r="D279" s="10">
        <f t="shared" si="53"/>
        <v>303849.60391772847</v>
      </c>
      <c r="E279" s="10">
        <f>IFERROR(-PMT($G279/12,$C$9*12-$C273,$D279)-F279,0)</f>
        <v>2449.2342697596077</v>
      </c>
      <c r="F279" s="10">
        <f t="shared" si="54"/>
        <v>1012.8320130590949</v>
      </c>
      <c r="G279" s="13">
        <f t="shared" si="55"/>
        <v>0.04</v>
      </c>
      <c r="H279" s="10">
        <f t="shared" si="56"/>
        <v>301400.36964796885</v>
      </c>
      <c r="I279" s="87">
        <f t="shared" si="57"/>
        <v>3462.0662828187028</v>
      </c>
      <c r="J279" s="88">
        <f>LOOKUP(B279,'Property-Input'!$F$3:$AJ$3,'Property-Input'!$F$4:$AJ$4)</f>
        <v>22</v>
      </c>
      <c r="L279" s="83">
        <f t="shared" si="58"/>
        <v>54026</v>
      </c>
      <c r="M279" s="84">
        <f t="shared" si="64"/>
        <v>262</v>
      </c>
      <c r="N279" s="10">
        <f t="shared" si="59"/>
        <v>84205.008930269003</v>
      </c>
      <c r="O279" s="218">
        <f>IFERROR(-PMT($M$9/12,$M$10*12-$M273,$N279)-P279,0)</f>
        <v>663.51384231881548</v>
      </c>
      <c r="P279" s="86">
        <f t="shared" si="60"/>
        <v>315.76878348850875</v>
      </c>
      <c r="Q279" s="10">
        <f t="shared" si="61"/>
        <v>83541.495087950185</v>
      </c>
      <c r="R279" s="87">
        <f t="shared" si="62"/>
        <v>979.28262580732417</v>
      </c>
      <c r="S279" s="88">
        <f>LOOKUP(L279,'Property-Input'!$F$3:$AJ$3,'Property-Input'!$F$4:$AJ$4)</f>
        <v>23</v>
      </c>
    </row>
    <row r="280" spans="2:19" x14ac:dyDescent="0.2">
      <c r="B280" s="83">
        <f t="shared" si="52"/>
        <v>53812</v>
      </c>
      <c r="C280" s="84">
        <f t="shared" si="63"/>
        <v>263</v>
      </c>
      <c r="D280" s="10">
        <f t="shared" si="53"/>
        <v>301400.36964796885</v>
      </c>
      <c r="E280" s="10">
        <f>IFERROR(-PMT($G280/12,$C$9*12-$C273,$D280)-F280,0)</f>
        <v>2429.4917773198636</v>
      </c>
      <c r="F280" s="10">
        <f t="shared" si="54"/>
        <v>1004.6678988265629</v>
      </c>
      <c r="G280" s="13">
        <f t="shared" si="55"/>
        <v>0.04</v>
      </c>
      <c r="H280" s="10">
        <f t="shared" si="56"/>
        <v>298970.87787064898</v>
      </c>
      <c r="I280" s="87">
        <f t="shared" si="57"/>
        <v>3434.1596761464266</v>
      </c>
      <c r="J280" s="88">
        <f>LOOKUP(B280,'Property-Input'!$F$3:$AJ$3,'Property-Input'!$F$4:$AJ$4)</f>
        <v>22</v>
      </c>
      <c r="L280" s="83">
        <f t="shared" si="58"/>
        <v>54057</v>
      </c>
      <c r="M280" s="84">
        <f t="shared" si="64"/>
        <v>263</v>
      </c>
      <c r="N280" s="10">
        <f t="shared" si="59"/>
        <v>83541.495087950185</v>
      </c>
      <c r="O280" s="218">
        <f>IFERROR(-PMT($M$9/12,$M$10*12-$M273,$N280)-P280,0)</f>
        <v>658.28552366483541</v>
      </c>
      <c r="P280" s="86">
        <f t="shared" si="60"/>
        <v>313.2806065798132</v>
      </c>
      <c r="Q280" s="10">
        <f t="shared" si="61"/>
        <v>82883.209564285353</v>
      </c>
      <c r="R280" s="87">
        <f t="shared" si="62"/>
        <v>971.56613024464855</v>
      </c>
      <c r="S280" s="88">
        <f>LOOKUP(L280,'Property-Input'!$F$3:$AJ$3,'Property-Input'!$F$4:$AJ$4)</f>
        <v>23</v>
      </c>
    </row>
    <row r="281" spans="2:19" x14ac:dyDescent="0.2">
      <c r="B281" s="83">
        <f t="shared" si="52"/>
        <v>53843</v>
      </c>
      <c r="C281" s="84">
        <f t="shared" si="63"/>
        <v>264</v>
      </c>
      <c r="D281" s="10">
        <f t="shared" si="53"/>
        <v>298970.87787064898</v>
      </c>
      <c r="E281" s="10">
        <f>IFERROR(-PMT($G281/12,$C$9*12-$C273,$D281)-F281,0)</f>
        <v>2409.9084227839726</v>
      </c>
      <c r="F281" s="10">
        <f t="shared" si="54"/>
        <v>996.56959290216321</v>
      </c>
      <c r="G281" s="13">
        <f t="shared" si="55"/>
        <v>0.04</v>
      </c>
      <c r="H281" s="10">
        <f t="shared" si="56"/>
        <v>296560.96944786503</v>
      </c>
      <c r="I281" s="87">
        <f t="shared" si="57"/>
        <v>3406.4780156861357</v>
      </c>
      <c r="J281" s="88">
        <f>LOOKUP(B281,'Property-Input'!$F$3:$AJ$3,'Property-Input'!$F$4:$AJ$4)</f>
        <v>23</v>
      </c>
      <c r="L281" s="83">
        <f t="shared" si="58"/>
        <v>54088</v>
      </c>
      <c r="M281" s="84">
        <f t="shared" si="64"/>
        <v>264</v>
      </c>
      <c r="N281" s="10">
        <f t="shared" si="59"/>
        <v>82883.209564285353</v>
      </c>
      <c r="O281" s="218">
        <f>IFERROR(-PMT($M$9/12,$M$10*12-$M273,$N281)-P281,0)</f>
        <v>653.09840281895549</v>
      </c>
      <c r="P281" s="86">
        <f t="shared" si="60"/>
        <v>310.81203586607006</v>
      </c>
      <c r="Q281" s="10">
        <f t="shared" si="61"/>
        <v>82230.111161466397</v>
      </c>
      <c r="R281" s="87">
        <f t="shared" si="62"/>
        <v>963.91043868502561</v>
      </c>
      <c r="S281" s="88">
        <f>LOOKUP(L281,'Property-Input'!$F$3:$AJ$3,'Property-Input'!$F$4:$AJ$4)</f>
        <v>23</v>
      </c>
    </row>
    <row r="282" spans="2:19" x14ac:dyDescent="0.2">
      <c r="B282" s="83">
        <f t="shared" si="52"/>
        <v>53873</v>
      </c>
      <c r="C282" s="84">
        <f t="shared" si="63"/>
        <v>265</v>
      </c>
      <c r="D282" s="10">
        <f t="shared" si="53"/>
        <v>296560.96944786503</v>
      </c>
      <c r="E282" s="10">
        <f>IFERROR(-PMT($G282/12,$C$9*12-$C273,$D282)-F282,0)</f>
        <v>2390.4829233922965</v>
      </c>
      <c r="F282" s="10">
        <f t="shared" si="54"/>
        <v>988.53656482621682</v>
      </c>
      <c r="G282" s="13">
        <f t="shared" si="55"/>
        <v>0.04</v>
      </c>
      <c r="H282" s="10">
        <f t="shared" si="56"/>
        <v>294170.48652447271</v>
      </c>
      <c r="I282" s="87">
        <f t="shared" si="57"/>
        <v>3379.0194882185133</v>
      </c>
      <c r="J282" s="88">
        <f>LOOKUP(B282,'Property-Input'!$F$3:$AJ$3,'Property-Input'!$F$4:$AJ$4)</f>
        <v>23</v>
      </c>
      <c r="L282" s="83">
        <f t="shared" si="58"/>
        <v>54117</v>
      </c>
      <c r="M282" s="84">
        <f t="shared" si="64"/>
        <v>265</v>
      </c>
      <c r="N282" s="10">
        <f t="shared" si="59"/>
        <v>82230.111161466397</v>
      </c>
      <c r="O282" s="218">
        <f>IFERROR(-PMT($M$9/12,$M$10*12-$M273,$N282)-P282,0)</f>
        <v>647.95215515302925</v>
      </c>
      <c r="P282" s="86">
        <f t="shared" si="60"/>
        <v>308.36291685549901</v>
      </c>
      <c r="Q282" s="10">
        <f t="shared" si="61"/>
        <v>81582.159006313363</v>
      </c>
      <c r="R282" s="87">
        <f t="shared" si="62"/>
        <v>956.3150720085282</v>
      </c>
      <c r="S282" s="88">
        <f>LOOKUP(L282,'Property-Input'!$F$3:$AJ$3,'Property-Input'!$F$4:$AJ$4)</f>
        <v>23</v>
      </c>
    </row>
    <row r="283" spans="2:19" x14ac:dyDescent="0.2">
      <c r="B283" s="83">
        <f t="shared" si="52"/>
        <v>53904</v>
      </c>
      <c r="C283" s="84">
        <f t="shared" si="63"/>
        <v>266</v>
      </c>
      <c r="D283" s="10">
        <f t="shared" si="53"/>
        <v>294170.48652447271</v>
      </c>
      <c r="E283" s="10">
        <f>IFERROR(-PMT($G283/12,$C$9*12-$C273,$D283)-F283,0)</f>
        <v>2371.2140067251125</v>
      </c>
      <c r="F283" s="10">
        <f t="shared" si="54"/>
        <v>980.56828841490903</v>
      </c>
      <c r="G283" s="13">
        <f t="shared" si="55"/>
        <v>0.04</v>
      </c>
      <c r="H283" s="10">
        <f t="shared" si="56"/>
        <v>291799.27251774759</v>
      </c>
      <c r="I283" s="87">
        <f t="shared" si="57"/>
        <v>3351.7822951400217</v>
      </c>
      <c r="J283" s="88">
        <f>LOOKUP(B283,'Property-Input'!$F$3:$AJ$3,'Property-Input'!$F$4:$AJ$4)</f>
        <v>23</v>
      </c>
      <c r="L283" s="83">
        <f t="shared" si="58"/>
        <v>54148</v>
      </c>
      <c r="M283" s="84">
        <f t="shared" si="64"/>
        <v>266</v>
      </c>
      <c r="N283" s="10">
        <f t="shared" si="59"/>
        <v>81582.159006313363</v>
      </c>
      <c r="O283" s="218">
        <f>IFERROR(-PMT($M$9/12,$M$10*12-$M273,$N283)-P283,0)</f>
        <v>642.84645859689726</v>
      </c>
      <c r="P283" s="86">
        <f t="shared" si="60"/>
        <v>305.93309627367506</v>
      </c>
      <c r="Q283" s="10">
        <f t="shared" si="61"/>
        <v>80939.312547716472</v>
      </c>
      <c r="R283" s="87">
        <f t="shared" si="62"/>
        <v>948.77955487057238</v>
      </c>
      <c r="S283" s="88">
        <f>LOOKUP(L283,'Property-Input'!$F$3:$AJ$3,'Property-Input'!$F$4:$AJ$4)</f>
        <v>23</v>
      </c>
    </row>
    <row r="284" spans="2:19" x14ac:dyDescent="0.2">
      <c r="B284" s="83">
        <f t="shared" si="52"/>
        <v>53935</v>
      </c>
      <c r="C284" s="84">
        <f t="shared" si="63"/>
        <v>267</v>
      </c>
      <c r="D284" s="10">
        <f t="shared" si="53"/>
        <v>291799.27251774759</v>
      </c>
      <c r="E284" s="10">
        <f>IFERROR(-PMT($G284/12,$C$9*12-$C273,$D284)-F284,0)</f>
        <v>2352.1004106192654</v>
      </c>
      <c r="F284" s="10">
        <f t="shared" si="54"/>
        <v>972.66424172582538</v>
      </c>
      <c r="G284" s="13">
        <f t="shared" si="55"/>
        <v>0.04</v>
      </c>
      <c r="H284" s="10">
        <f t="shared" si="56"/>
        <v>289447.17210712831</v>
      </c>
      <c r="I284" s="87">
        <f t="shared" si="57"/>
        <v>3324.7646523450908</v>
      </c>
      <c r="J284" s="88">
        <f>LOOKUP(B284,'Property-Input'!$F$3:$AJ$3,'Property-Input'!$F$4:$AJ$4)</f>
        <v>23</v>
      </c>
      <c r="L284" s="83">
        <f t="shared" si="58"/>
        <v>54178</v>
      </c>
      <c r="M284" s="84">
        <f t="shared" si="64"/>
        <v>267</v>
      </c>
      <c r="N284" s="10">
        <f t="shared" si="59"/>
        <v>80939.312547716472</v>
      </c>
      <c r="O284" s="218">
        <f>IFERROR(-PMT($M$9/12,$M$10*12-$M273,$N284)-P284,0)</f>
        <v>637.78099361822979</v>
      </c>
      <c r="P284" s="86">
        <f t="shared" si="60"/>
        <v>303.52242205393674</v>
      </c>
      <c r="Q284" s="10">
        <f t="shared" si="61"/>
        <v>80301.531554098241</v>
      </c>
      <c r="R284" s="87">
        <f t="shared" si="62"/>
        <v>941.30341567216647</v>
      </c>
      <c r="S284" s="88">
        <f>LOOKUP(L284,'Property-Input'!$F$3:$AJ$3,'Property-Input'!$F$4:$AJ$4)</f>
        <v>23</v>
      </c>
    </row>
    <row r="285" spans="2:19" x14ac:dyDescent="0.2">
      <c r="B285" s="83">
        <f t="shared" si="52"/>
        <v>53965</v>
      </c>
      <c r="C285" s="84">
        <f t="shared" si="63"/>
        <v>268</v>
      </c>
      <c r="D285" s="10">
        <f t="shared" si="53"/>
        <v>289447.17210712831</v>
      </c>
      <c r="E285" s="10">
        <f>IFERROR(-PMT($G285/12,$C$9*12-$C273,$D285)-F285,0)</f>
        <v>2333.1408830854916</v>
      </c>
      <c r="F285" s="10">
        <f t="shared" si="54"/>
        <v>964.82390702376108</v>
      </c>
      <c r="G285" s="13">
        <f t="shared" si="55"/>
        <v>0.04</v>
      </c>
      <c r="H285" s="10">
        <f t="shared" si="56"/>
        <v>287114.03122404282</v>
      </c>
      <c r="I285" s="87">
        <f t="shared" si="57"/>
        <v>3297.9647901092526</v>
      </c>
      <c r="J285" s="88">
        <f>LOOKUP(B285,'Property-Input'!$F$3:$AJ$3,'Property-Input'!$F$4:$AJ$4)</f>
        <v>23</v>
      </c>
      <c r="L285" s="83">
        <f t="shared" si="58"/>
        <v>54209</v>
      </c>
      <c r="M285" s="84">
        <f t="shared" si="64"/>
        <v>268</v>
      </c>
      <c r="N285" s="10">
        <f t="shared" si="59"/>
        <v>80301.531554098241</v>
      </c>
      <c r="O285" s="218">
        <f>IFERROR(-PMT($M$9/12,$M$10*12-$M273,$N285)-P285,0)</f>
        <v>632.75544320252948</v>
      </c>
      <c r="P285" s="86">
        <f t="shared" si="60"/>
        <v>301.1307433278684</v>
      </c>
      <c r="Q285" s="10">
        <f t="shared" si="61"/>
        <v>79668.776110895706</v>
      </c>
      <c r="R285" s="87">
        <f t="shared" si="62"/>
        <v>933.88618653039794</v>
      </c>
      <c r="S285" s="88">
        <f>LOOKUP(L285,'Property-Input'!$F$3:$AJ$3,'Property-Input'!$F$4:$AJ$4)</f>
        <v>24</v>
      </c>
    </row>
    <row r="286" spans="2:19" x14ac:dyDescent="0.2">
      <c r="B286" s="83">
        <f t="shared" si="52"/>
        <v>53996</v>
      </c>
      <c r="C286" s="84">
        <f t="shared" si="63"/>
        <v>269</v>
      </c>
      <c r="D286" s="10">
        <f t="shared" si="53"/>
        <v>287114.03122404282</v>
      </c>
      <c r="E286" s="10">
        <f>IFERROR(-PMT($G286/12,$C$9*12-$C273,$D286)-F286,0)</f>
        <v>2314.3341822264133</v>
      </c>
      <c r="F286" s="10">
        <f t="shared" si="54"/>
        <v>957.04677074680933</v>
      </c>
      <c r="G286" s="13">
        <f t="shared" si="55"/>
        <v>0.04</v>
      </c>
      <c r="H286" s="10">
        <f t="shared" si="56"/>
        <v>284799.69704181643</v>
      </c>
      <c r="I286" s="87">
        <f t="shared" si="57"/>
        <v>3271.3809529732225</v>
      </c>
      <c r="J286" s="88">
        <f>LOOKUP(B286,'Property-Input'!$F$3:$AJ$3,'Property-Input'!$F$4:$AJ$4)</f>
        <v>23</v>
      </c>
      <c r="L286" s="83">
        <f t="shared" si="58"/>
        <v>54239</v>
      </c>
      <c r="M286" s="84">
        <f t="shared" si="64"/>
        <v>269</v>
      </c>
      <c r="N286" s="10">
        <f t="shared" si="59"/>
        <v>79668.776110895706</v>
      </c>
      <c r="O286" s="218">
        <f>IFERROR(-PMT($M$9/12,$M$10*12-$M273,$N286)-P286,0)</f>
        <v>627.76949283329282</v>
      </c>
      <c r="P286" s="86">
        <f t="shared" si="60"/>
        <v>298.75791041585887</v>
      </c>
      <c r="Q286" s="10">
        <f t="shared" si="61"/>
        <v>79041.006618062413</v>
      </c>
      <c r="R286" s="87">
        <f t="shared" si="62"/>
        <v>926.52740324915169</v>
      </c>
      <c r="S286" s="88">
        <f>LOOKUP(L286,'Property-Input'!$F$3:$AJ$3,'Property-Input'!$F$4:$AJ$4)</f>
        <v>24</v>
      </c>
    </row>
    <row r="287" spans="2:19" x14ac:dyDescent="0.2">
      <c r="B287" s="83">
        <f t="shared" si="52"/>
        <v>54026</v>
      </c>
      <c r="C287" s="84">
        <f t="shared" si="63"/>
        <v>270</v>
      </c>
      <c r="D287" s="10">
        <f t="shared" si="53"/>
        <v>284799.69704181643</v>
      </c>
      <c r="E287" s="10">
        <f>IFERROR(-PMT($G287/12,$C$9*12-$C273,$D287)-F287,0)</f>
        <v>2295.6790761551879</v>
      </c>
      <c r="F287" s="10">
        <f t="shared" si="54"/>
        <v>949.33232347272144</v>
      </c>
      <c r="G287" s="13">
        <f t="shared" si="55"/>
        <v>0.04</v>
      </c>
      <c r="H287" s="10">
        <f t="shared" si="56"/>
        <v>282504.01796566125</v>
      </c>
      <c r="I287" s="87">
        <f t="shared" si="57"/>
        <v>3245.0113996279092</v>
      </c>
      <c r="J287" s="88">
        <f>LOOKUP(B287,'Property-Input'!$F$3:$AJ$3,'Property-Input'!$F$4:$AJ$4)</f>
        <v>23</v>
      </c>
      <c r="L287" s="83">
        <f t="shared" si="58"/>
        <v>54270</v>
      </c>
      <c r="M287" s="84">
        <f t="shared" si="64"/>
        <v>270</v>
      </c>
      <c r="N287" s="10">
        <f t="shared" si="59"/>
        <v>79041.006618062413</v>
      </c>
      <c r="O287" s="218">
        <f>IFERROR(-PMT($M$9/12,$M$10*12-$M273,$N287)-P287,0)</f>
        <v>622.82283047232477</v>
      </c>
      <c r="P287" s="86">
        <f t="shared" si="60"/>
        <v>296.40377481773402</v>
      </c>
      <c r="Q287" s="10">
        <f t="shared" si="61"/>
        <v>78418.183787590082</v>
      </c>
      <c r="R287" s="87">
        <f t="shared" si="62"/>
        <v>919.22660529005884</v>
      </c>
      <c r="S287" s="88">
        <f>LOOKUP(L287,'Property-Input'!$F$3:$AJ$3,'Property-Input'!$F$4:$AJ$4)</f>
        <v>24</v>
      </c>
    </row>
    <row r="288" spans="2:19" x14ac:dyDescent="0.2">
      <c r="B288" s="83">
        <f t="shared" si="52"/>
        <v>54057</v>
      </c>
      <c r="C288" s="84">
        <f t="shared" si="63"/>
        <v>271</v>
      </c>
      <c r="D288" s="10">
        <f t="shared" si="53"/>
        <v>282504.01796566125</v>
      </c>
      <c r="E288" s="10">
        <f>IFERROR(-PMT($G288/12,$C$9*12-$C273,$D288)-F288,0)</f>
        <v>2277.1743429148191</v>
      </c>
      <c r="F288" s="10">
        <f t="shared" si="54"/>
        <v>941.6800598855375</v>
      </c>
      <c r="G288" s="13">
        <f t="shared" si="55"/>
        <v>0.04</v>
      </c>
      <c r="H288" s="10">
        <f t="shared" si="56"/>
        <v>280226.84362274641</v>
      </c>
      <c r="I288" s="87">
        <f t="shared" si="57"/>
        <v>3218.8544028003566</v>
      </c>
      <c r="J288" s="88">
        <f>LOOKUP(B288,'Property-Input'!$F$3:$AJ$3,'Property-Input'!$F$4:$AJ$4)</f>
        <v>23</v>
      </c>
      <c r="L288" s="83">
        <f t="shared" si="58"/>
        <v>54301</v>
      </c>
      <c r="M288" s="84">
        <f t="shared" si="64"/>
        <v>271</v>
      </c>
      <c r="N288" s="10">
        <f t="shared" si="59"/>
        <v>78418.183787590082</v>
      </c>
      <c r="O288" s="218">
        <f>IFERROR(-PMT($M$9/12,$M$10*12-$M273,$N288)-P288,0)</f>
        <v>617.91514654021091</v>
      </c>
      <c r="P288" s="86">
        <f t="shared" si="60"/>
        <v>294.06818920346279</v>
      </c>
      <c r="Q288" s="10">
        <f t="shared" si="61"/>
        <v>77800.268641049872</v>
      </c>
      <c r="R288" s="87">
        <f t="shared" si="62"/>
        <v>911.98333574367371</v>
      </c>
      <c r="S288" s="88">
        <f>LOOKUP(L288,'Property-Input'!$F$3:$AJ$3,'Property-Input'!$F$4:$AJ$4)</f>
        <v>24</v>
      </c>
    </row>
    <row r="289" spans="2:19" x14ac:dyDescent="0.2">
      <c r="B289" s="83">
        <f t="shared" si="52"/>
        <v>54088</v>
      </c>
      <c r="C289" s="84">
        <f t="shared" si="63"/>
        <v>272</v>
      </c>
      <c r="D289" s="10">
        <f t="shared" si="53"/>
        <v>280226.84362274641</v>
      </c>
      <c r="E289" s="10">
        <f>IFERROR(-PMT($G289/12,$C$9*12-$C273,$D289)-F289,0)</f>
        <v>2258.8187703981125</v>
      </c>
      <c r="F289" s="10">
        <f t="shared" si="54"/>
        <v>934.08947874248804</v>
      </c>
      <c r="G289" s="13">
        <f t="shared" si="55"/>
        <v>0.04</v>
      </c>
      <c r="H289" s="10">
        <f t="shared" si="56"/>
        <v>277968.02485234832</v>
      </c>
      <c r="I289" s="87">
        <f t="shared" si="57"/>
        <v>3192.9082491406007</v>
      </c>
      <c r="J289" s="88">
        <f>LOOKUP(B289,'Property-Input'!$F$3:$AJ$3,'Property-Input'!$F$4:$AJ$4)</f>
        <v>23</v>
      </c>
      <c r="L289" s="83">
        <f t="shared" si="58"/>
        <v>54331</v>
      </c>
      <c r="M289" s="84">
        <f t="shared" si="64"/>
        <v>272</v>
      </c>
      <c r="N289" s="10">
        <f t="shared" si="59"/>
        <v>77800.268641049872</v>
      </c>
      <c r="O289" s="218">
        <f>IFERROR(-PMT($M$9/12,$M$10*12-$M273,$N289)-P289,0)</f>
        <v>613.04613389694384</v>
      </c>
      <c r="P289" s="86">
        <f t="shared" si="60"/>
        <v>291.75100740393702</v>
      </c>
      <c r="Q289" s="10">
        <f t="shared" si="61"/>
        <v>77187.222507152925</v>
      </c>
      <c r="R289" s="87">
        <f t="shared" si="62"/>
        <v>904.79714130088087</v>
      </c>
      <c r="S289" s="88">
        <f>LOOKUP(L289,'Property-Input'!$F$3:$AJ$3,'Property-Input'!$F$4:$AJ$4)</f>
        <v>24</v>
      </c>
    </row>
    <row r="290" spans="2:19" x14ac:dyDescent="0.2">
      <c r="B290" s="83">
        <f t="shared" si="52"/>
        <v>54117</v>
      </c>
      <c r="C290" s="84">
        <f t="shared" si="63"/>
        <v>273</v>
      </c>
      <c r="D290" s="10">
        <f t="shared" si="53"/>
        <v>277968.02485234832</v>
      </c>
      <c r="E290" s="10">
        <f>IFERROR(-PMT($G290/12,$C$9*12-$C273,$D290)-F290,0)</f>
        <v>2240.611156268284</v>
      </c>
      <c r="F290" s="10">
        <f t="shared" si="54"/>
        <v>926.56008284116115</v>
      </c>
      <c r="G290" s="13">
        <f t="shared" si="55"/>
        <v>0.04</v>
      </c>
      <c r="H290" s="10">
        <f t="shared" si="56"/>
        <v>275727.41369608004</v>
      </c>
      <c r="I290" s="87">
        <f t="shared" si="57"/>
        <v>3167.1712391094452</v>
      </c>
      <c r="J290" s="88">
        <f>LOOKUP(B290,'Property-Input'!$F$3:$AJ$3,'Property-Input'!$F$4:$AJ$4)</f>
        <v>23</v>
      </c>
      <c r="L290" s="83">
        <f t="shared" si="58"/>
        <v>54362</v>
      </c>
      <c r="M290" s="84">
        <f t="shared" si="64"/>
        <v>273</v>
      </c>
      <c r="N290" s="10">
        <f t="shared" si="59"/>
        <v>77187.222507152925</v>
      </c>
      <c r="O290" s="218">
        <f>IFERROR(-PMT($M$9/12,$M$10*12-$M273,$N290)-P290,0)</f>
        <v>608.2154878227002</v>
      </c>
      <c r="P290" s="86">
        <f t="shared" si="60"/>
        <v>289.45208440182347</v>
      </c>
      <c r="Q290" s="10">
        <f t="shared" si="61"/>
        <v>76579.007019330224</v>
      </c>
      <c r="R290" s="87">
        <f t="shared" si="62"/>
        <v>897.66757222452361</v>
      </c>
      <c r="S290" s="88">
        <f>LOOKUP(L290,'Property-Input'!$F$3:$AJ$3,'Property-Input'!$F$4:$AJ$4)</f>
        <v>24</v>
      </c>
    </row>
    <row r="291" spans="2:19" x14ac:dyDescent="0.2">
      <c r="B291" s="83">
        <f t="shared" si="52"/>
        <v>54148</v>
      </c>
      <c r="C291" s="84">
        <f t="shared" si="63"/>
        <v>274</v>
      </c>
      <c r="D291" s="10">
        <f t="shared" si="53"/>
        <v>275727.41369608004</v>
      </c>
      <c r="E291" s="10">
        <f>IFERROR(-PMT($G291/12,$C$9*12-$C273,$D291)-F291,0)</f>
        <v>2222.550307880198</v>
      </c>
      <c r="F291" s="10">
        <f t="shared" si="54"/>
        <v>919.09137898693359</v>
      </c>
      <c r="G291" s="13">
        <f t="shared" si="55"/>
        <v>0.04</v>
      </c>
      <c r="H291" s="10">
        <f t="shared" si="56"/>
        <v>273504.86338819982</v>
      </c>
      <c r="I291" s="87">
        <f t="shared" si="57"/>
        <v>3141.6416868671317</v>
      </c>
      <c r="J291" s="88">
        <f>LOOKUP(B291,'Property-Input'!$F$3:$AJ$3,'Property-Input'!$F$4:$AJ$4)</f>
        <v>23</v>
      </c>
      <c r="L291" s="83">
        <f t="shared" si="58"/>
        <v>54392</v>
      </c>
      <c r="M291" s="84">
        <f t="shared" si="64"/>
        <v>274</v>
      </c>
      <c r="N291" s="10">
        <f t="shared" si="59"/>
        <v>76579.007019330224</v>
      </c>
      <c r="O291" s="218">
        <f>IFERROR(-PMT($M$9/12,$M$10*12-$M273,$N291)-P291,0)</f>
        <v>603.42290599877037</v>
      </c>
      <c r="P291" s="86">
        <f t="shared" si="60"/>
        <v>287.17127632248832</v>
      </c>
      <c r="Q291" s="10">
        <f t="shared" si="61"/>
        <v>75975.584113331453</v>
      </c>
      <c r="R291" s="87">
        <f t="shared" si="62"/>
        <v>890.5941823212587</v>
      </c>
      <c r="S291" s="88">
        <f>LOOKUP(L291,'Property-Input'!$F$3:$AJ$3,'Property-Input'!$F$4:$AJ$4)</f>
        <v>24</v>
      </c>
    </row>
    <row r="292" spans="2:19" x14ac:dyDescent="0.2">
      <c r="B292" s="83">
        <f t="shared" si="52"/>
        <v>54178</v>
      </c>
      <c r="C292" s="84">
        <f t="shared" si="63"/>
        <v>275</v>
      </c>
      <c r="D292" s="10">
        <f t="shared" si="53"/>
        <v>273504.86338819982</v>
      </c>
      <c r="E292" s="10">
        <f>IFERROR(-PMT($G292/12,$C$9*12-$C273,$D292)-F292,0)</f>
        <v>2204.6350422022515</v>
      </c>
      <c r="F292" s="10">
        <f t="shared" si="54"/>
        <v>911.68287796066613</v>
      </c>
      <c r="G292" s="13">
        <f t="shared" si="55"/>
        <v>0.04</v>
      </c>
      <c r="H292" s="10">
        <f t="shared" si="56"/>
        <v>271300.22834599757</v>
      </c>
      <c r="I292" s="87">
        <f t="shared" si="57"/>
        <v>3116.3179201629177</v>
      </c>
      <c r="J292" s="88">
        <f>LOOKUP(B292,'Property-Input'!$F$3:$AJ$3,'Property-Input'!$F$4:$AJ$4)</f>
        <v>23</v>
      </c>
      <c r="L292" s="83">
        <f t="shared" si="58"/>
        <v>54423</v>
      </c>
      <c r="M292" s="84">
        <f t="shared" si="64"/>
        <v>275</v>
      </c>
      <c r="N292" s="10">
        <f t="shared" si="59"/>
        <v>75975.584113331453</v>
      </c>
      <c r="O292" s="218">
        <f>IFERROR(-PMT($M$9/12,$M$10*12-$M273,$N292)-P292,0)</f>
        <v>598.66808848863877</v>
      </c>
      <c r="P292" s="86">
        <f t="shared" si="60"/>
        <v>284.90844042499293</v>
      </c>
      <c r="Q292" s="10">
        <f t="shared" si="61"/>
        <v>75376.916024842809</v>
      </c>
      <c r="R292" s="87">
        <f t="shared" si="62"/>
        <v>883.57652891363171</v>
      </c>
      <c r="S292" s="88">
        <f>LOOKUP(L292,'Property-Input'!$F$3:$AJ$3,'Property-Input'!$F$4:$AJ$4)</f>
        <v>24</v>
      </c>
    </row>
    <row r="293" spans="2:19" x14ac:dyDescent="0.2">
      <c r="B293" s="83">
        <f t="shared" si="52"/>
        <v>54209</v>
      </c>
      <c r="C293" s="84">
        <f t="shared" si="63"/>
        <v>276</v>
      </c>
      <c r="D293" s="10">
        <f t="shared" si="53"/>
        <v>271300.22834599757</v>
      </c>
      <c r="E293" s="10">
        <f>IFERROR(-PMT($G293/12,$C$9*12-$C273,$D293)-F293,0)</f>
        <v>2186.8641857388789</v>
      </c>
      <c r="F293" s="10">
        <f t="shared" si="54"/>
        <v>904.33409448665861</v>
      </c>
      <c r="G293" s="13">
        <f t="shared" si="55"/>
        <v>0.04</v>
      </c>
      <c r="H293" s="10">
        <f t="shared" si="56"/>
        <v>269113.36416025867</v>
      </c>
      <c r="I293" s="87">
        <f t="shared" si="57"/>
        <v>3091.1982802255375</v>
      </c>
      <c r="J293" s="88">
        <f>LOOKUP(B293,'Property-Input'!$F$3:$AJ$3,'Property-Input'!$F$4:$AJ$4)</f>
        <v>24</v>
      </c>
      <c r="L293" s="83">
        <f t="shared" si="58"/>
        <v>54454</v>
      </c>
      <c r="M293" s="84">
        <f t="shared" si="64"/>
        <v>276</v>
      </c>
      <c r="N293" s="10">
        <f t="shared" si="59"/>
        <v>75376.916024842809</v>
      </c>
      <c r="O293" s="218">
        <f>IFERROR(-PMT($M$9/12,$M$10*12-$M273,$N293)-P293,0)</f>
        <v>593.95073771921238</v>
      </c>
      <c r="P293" s="86">
        <f t="shared" si="60"/>
        <v>282.66343509316056</v>
      </c>
      <c r="Q293" s="10">
        <f t="shared" si="61"/>
        <v>74782.965287123603</v>
      </c>
      <c r="R293" s="87">
        <f t="shared" si="62"/>
        <v>876.614172812373</v>
      </c>
      <c r="S293" s="88">
        <f>LOOKUP(L293,'Property-Input'!$F$3:$AJ$3,'Property-Input'!$F$4:$AJ$4)</f>
        <v>24</v>
      </c>
    </row>
    <row r="294" spans="2:19" x14ac:dyDescent="0.2">
      <c r="B294" s="83">
        <f t="shared" si="52"/>
        <v>54239</v>
      </c>
      <c r="C294" s="84">
        <f t="shared" si="63"/>
        <v>277</v>
      </c>
      <c r="D294" s="10">
        <f t="shared" si="53"/>
        <v>269113.36416025867</v>
      </c>
      <c r="E294" s="10">
        <f>IFERROR(-PMT($G294/12,$C$9*12-$C273,$D294)-F294,0)</f>
        <v>2169.2365744536855</v>
      </c>
      <c r="F294" s="10">
        <f t="shared" si="54"/>
        <v>897.04454720086233</v>
      </c>
      <c r="G294" s="13">
        <f t="shared" si="55"/>
        <v>0.04</v>
      </c>
      <c r="H294" s="10">
        <f t="shared" si="56"/>
        <v>266944.12758580496</v>
      </c>
      <c r="I294" s="87">
        <f t="shared" si="57"/>
        <v>3066.2811216545479</v>
      </c>
      <c r="J294" s="88">
        <f>LOOKUP(B294,'Property-Input'!$F$3:$AJ$3,'Property-Input'!$F$4:$AJ$4)</f>
        <v>24</v>
      </c>
      <c r="L294" s="83">
        <f t="shared" si="58"/>
        <v>54482</v>
      </c>
      <c r="M294" s="84">
        <f t="shared" si="64"/>
        <v>277</v>
      </c>
      <c r="N294" s="10">
        <f t="shared" si="59"/>
        <v>74782.965287123603</v>
      </c>
      <c r="O294" s="218">
        <f>IFERROR(-PMT($M$9/12,$M$10*12-$M273,$N294)-P294,0)</f>
        <v>589.27055846219787</v>
      </c>
      <c r="P294" s="86">
        <f t="shared" si="60"/>
        <v>280.43611982671354</v>
      </c>
      <c r="Q294" s="10">
        <f t="shared" si="61"/>
        <v>74193.694728661401</v>
      </c>
      <c r="R294" s="87">
        <f t="shared" si="62"/>
        <v>869.70667828891146</v>
      </c>
      <c r="S294" s="88">
        <f>LOOKUP(L294,'Property-Input'!$F$3:$AJ$3,'Property-Input'!$F$4:$AJ$4)</f>
        <v>24</v>
      </c>
    </row>
    <row r="295" spans="2:19" x14ac:dyDescent="0.2">
      <c r="B295" s="83">
        <f t="shared" si="52"/>
        <v>54270</v>
      </c>
      <c r="C295" s="84">
        <f t="shared" si="63"/>
        <v>278</v>
      </c>
      <c r="D295" s="10">
        <f t="shared" si="53"/>
        <v>266944.12758580496</v>
      </c>
      <c r="E295" s="10">
        <f>IFERROR(-PMT($G295/12,$C$9*12-$C273,$D295)-F295,0)</f>
        <v>2151.7510536932027</v>
      </c>
      <c r="F295" s="10">
        <f t="shared" si="54"/>
        <v>889.81375861934987</v>
      </c>
      <c r="G295" s="13">
        <f t="shared" si="55"/>
        <v>0.04</v>
      </c>
      <c r="H295" s="10">
        <f t="shared" si="56"/>
        <v>264792.37653211178</v>
      </c>
      <c r="I295" s="87">
        <f t="shared" si="57"/>
        <v>3041.5648123125525</v>
      </c>
      <c r="J295" s="88">
        <f>LOOKUP(B295,'Property-Input'!$F$3:$AJ$3,'Property-Input'!$F$4:$AJ$4)</f>
        <v>24</v>
      </c>
      <c r="L295" s="83">
        <f t="shared" si="58"/>
        <v>54513</v>
      </c>
      <c r="M295" s="84">
        <f t="shared" si="64"/>
        <v>278</v>
      </c>
      <c r="N295" s="10">
        <f t="shared" si="59"/>
        <v>74193.694728661401</v>
      </c>
      <c r="O295" s="218">
        <f>IFERROR(-PMT($M$9/12,$M$10*12-$M273,$N295)-P295,0)</f>
        <v>584.62725781562494</v>
      </c>
      <c r="P295" s="86">
        <f t="shared" si="60"/>
        <v>278.22635523248022</v>
      </c>
      <c r="Q295" s="10">
        <f t="shared" si="61"/>
        <v>73609.067470845781</v>
      </c>
      <c r="R295" s="87">
        <f t="shared" si="62"/>
        <v>862.85361304810522</v>
      </c>
      <c r="S295" s="88">
        <f>LOOKUP(L295,'Property-Input'!$F$3:$AJ$3,'Property-Input'!$F$4:$AJ$4)</f>
        <v>24</v>
      </c>
    </row>
    <row r="296" spans="2:19" x14ac:dyDescent="0.2">
      <c r="B296" s="83">
        <f t="shared" si="52"/>
        <v>54301</v>
      </c>
      <c r="C296" s="84">
        <f t="shared" si="63"/>
        <v>279</v>
      </c>
      <c r="D296" s="10">
        <f t="shared" si="53"/>
        <v>264792.37653211178</v>
      </c>
      <c r="E296" s="10">
        <f>IFERROR(-PMT($G296/12,$C$9*12-$C273,$D296)-F296,0)</f>
        <v>2134.4064781112525</v>
      </c>
      <c r="F296" s="10">
        <f t="shared" si="54"/>
        <v>882.64125510703934</v>
      </c>
      <c r="G296" s="13">
        <f t="shared" si="55"/>
        <v>0.04</v>
      </c>
      <c r="H296" s="10">
        <f t="shared" si="56"/>
        <v>262657.97005400056</v>
      </c>
      <c r="I296" s="87">
        <f t="shared" si="57"/>
        <v>3017.0477332182918</v>
      </c>
      <c r="J296" s="88">
        <f>LOOKUP(B296,'Property-Input'!$F$3:$AJ$3,'Property-Input'!$F$4:$AJ$4)</f>
        <v>24</v>
      </c>
      <c r="L296" s="83">
        <f t="shared" si="58"/>
        <v>54543</v>
      </c>
      <c r="M296" s="84">
        <f t="shared" si="64"/>
        <v>279</v>
      </c>
      <c r="N296" s="10">
        <f t="shared" si="59"/>
        <v>73609.067470845781</v>
      </c>
      <c r="O296" s="218">
        <f>IFERROR(-PMT($M$9/12,$M$10*12-$M273,$N296)-P296,0)</f>
        <v>580.0205451855154</v>
      </c>
      <c r="P296" s="86">
        <f t="shared" si="60"/>
        <v>276.03400301567166</v>
      </c>
      <c r="Q296" s="10">
        <f t="shared" si="61"/>
        <v>73029.046925660266</v>
      </c>
      <c r="R296" s="87">
        <f t="shared" si="62"/>
        <v>856.05454820118712</v>
      </c>
      <c r="S296" s="88">
        <f>LOOKUP(L296,'Property-Input'!$F$3:$AJ$3,'Property-Input'!$F$4:$AJ$4)</f>
        <v>24</v>
      </c>
    </row>
    <row r="297" spans="2:19" x14ac:dyDescent="0.2">
      <c r="B297" s="83">
        <f t="shared" si="52"/>
        <v>54331</v>
      </c>
      <c r="C297" s="84">
        <f t="shared" si="63"/>
        <v>280</v>
      </c>
      <c r="D297" s="10">
        <f t="shared" si="53"/>
        <v>262657.97005400056</v>
      </c>
      <c r="E297" s="10">
        <f>IFERROR(-PMT($G297/12,$C$9*12-$C273,$D297)-F297,0)</f>
        <v>2117.2017115939248</v>
      </c>
      <c r="F297" s="10">
        <f t="shared" si="54"/>
        <v>875.52656684666852</v>
      </c>
      <c r="G297" s="13">
        <f t="shared" si="55"/>
        <v>0.04</v>
      </c>
      <c r="H297" s="10">
        <f t="shared" si="56"/>
        <v>260540.76834240663</v>
      </c>
      <c r="I297" s="87">
        <f t="shared" si="57"/>
        <v>2992.7282784405934</v>
      </c>
      <c r="J297" s="88">
        <f>LOOKUP(B297,'Property-Input'!$F$3:$AJ$3,'Property-Input'!$F$4:$AJ$4)</f>
        <v>24</v>
      </c>
      <c r="L297" s="83">
        <f t="shared" si="58"/>
        <v>54574</v>
      </c>
      <c r="M297" s="84">
        <f t="shared" si="64"/>
        <v>280</v>
      </c>
      <c r="N297" s="10">
        <f t="shared" si="59"/>
        <v>73029.046925660266</v>
      </c>
      <c r="O297" s="218">
        <f>IFERROR(-PMT($M$9/12,$M$10*12-$M273,$N297)-P297,0)</f>
        <v>575.4501322676972</v>
      </c>
      <c r="P297" s="86">
        <f t="shared" si="60"/>
        <v>273.85892597122597</v>
      </c>
      <c r="Q297" s="10">
        <f t="shared" si="61"/>
        <v>72453.596793392571</v>
      </c>
      <c r="R297" s="87">
        <f t="shared" si="62"/>
        <v>849.30905823892317</v>
      </c>
      <c r="S297" s="88">
        <f>LOOKUP(L297,'Property-Input'!$F$3:$AJ$3,'Property-Input'!$F$4:$AJ$4)</f>
        <v>25</v>
      </c>
    </row>
    <row r="298" spans="2:19" x14ac:dyDescent="0.2">
      <c r="B298" s="83">
        <f t="shared" si="52"/>
        <v>54362</v>
      </c>
      <c r="C298" s="84">
        <f t="shared" si="63"/>
        <v>281</v>
      </c>
      <c r="D298" s="10">
        <f t="shared" si="53"/>
        <v>260540.76834240663</v>
      </c>
      <c r="E298" s="10">
        <f>IFERROR(-PMT($G298/12,$C$9*12-$C273,$D298)-F298,0)</f>
        <v>2100.135627185161</v>
      </c>
      <c r="F298" s="10">
        <f t="shared" si="54"/>
        <v>868.46922780802208</v>
      </c>
      <c r="G298" s="13">
        <f t="shared" si="55"/>
        <v>0.04</v>
      </c>
      <c r="H298" s="10">
        <f t="shared" si="56"/>
        <v>258440.63271522147</v>
      </c>
      <c r="I298" s="87">
        <f t="shared" si="57"/>
        <v>2968.6048549931829</v>
      </c>
      <c r="J298" s="88">
        <f>LOOKUP(B298,'Property-Input'!$F$3:$AJ$3,'Property-Input'!$F$4:$AJ$4)</f>
        <v>24</v>
      </c>
      <c r="L298" s="83">
        <f t="shared" si="58"/>
        <v>54604</v>
      </c>
      <c r="M298" s="84">
        <f t="shared" si="64"/>
        <v>281</v>
      </c>
      <c r="N298" s="10">
        <f t="shared" si="59"/>
        <v>72453.596793392571</v>
      </c>
      <c r="O298" s="218">
        <f>IFERROR(-PMT($M$9/12,$M$10*12-$M273,$N298)-P298,0)</f>
        <v>570.91573302976121</v>
      </c>
      <c r="P298" s="86">
        <f t="shared" si="60"/>
        <v>271.70098797522212</v>
      </c>
      <c r="Q298" s="10">
        <f t="shared" si="61"/>
        <v>71882.681060362811</v>
      </c>
      <c r="R298" s="87">
        <f t="shared" si="62"/>
        <v>842.61672100498333</v>
      </c>
      <c r="S298" s="88">
        <f>LOOKUP(L298,'Property-Input'!$F$3:$AJ$3,'Property-Input'!$F$4:$AJ$4)</f>
        <v>25</v>
      </c>
    </row>
    <row r="299" spans="2:19" x14ac:dyDescent="0.2">
      <c r="B299" s="83">
        <f t="shared" si="52"/>
        <v>54392</v>
      </c>
      <c r="C299" s="84">
        <f t="shared" si="63"/>
        <v>282</v>
      </c>
      <c r="D299" s="10">
        <f t="shared" si="53"/>
        <v>258440.63271522147</v>
      </c>
      <c r="E299" s="10">
        <f>IFERROR(-PMT($G299/12,$C$9*12-$C273,$D299)-F299,0)</f>
        <v>2083.2071070129318</v>
      </c>
      <c r="F299" s="10">
        <f t="shared" si="54"/>
        <v>861.46877571740481</v>
      </c>
      <c r="G299" s="13">
        <f t="shared" si="55"/>
        <v>0.04</v>
      </c>
      <c r="H299" s="10">
        <f t="shared" si="56"/>
        <v>256357.42560820852</v>
      </c>
      <c r="I299" s="87">
        <f t="shared" si="57"/>
        <v>2944.6758827303365</v>
      </c>
      <c r="J299" s="88">
        <f>LOOKUP(B299,'Property-Input'!$F$3:$AJ$3,'Property-Input'!$F$4:$AJ$4)</f>
        <v>24</v>
      </c>
      <c r="L299" s="83">
        <f t="shared" si="58"/>
        <v>54635</v>
      </c>
      <c r="M299" s="84">
        <f t="shared" si="64"/>
        <v>282</v>
      </c>
      <c r="N299" s="10">
        <f t="shared" si="59"/>
        <v>71882.681060362811</v>
      </c>
      <c r="O299" s="218">
        <f>IFERROR(-PMT($M$9/12,$M$10*12-$M273,$N299)-P299,0)</f>
        <v>566.41706369315989</v>
      </c>
      <c r="P299" s="86">
        <f t="shared" si="60"/>
        <v>269.56005397636051</v>
      </c>
      <c r="Q299" s="10">
        <f t="shared" si="61"/>
        <v>71316.263996669644</v>
      </c>
      <c r="R299" s="87">
        <f t="shared" si="62"/>
        <v>835.97711766952034</v>
      </c>
      <c r="S299" s="88">
        <f>LOOKUP(L299,'Property-Input'!$F$3:$AJ$3,'Property-Input'!$F$4:$AJ$4)</f>
        <v>25</v>
      </c>
    </row>
    <row r="300" spans="2:19" x14ac:dyDescent="0.2">
      <c r="B300" s="83">
        <f t="shared" si="52"/>
        <v>54423</v>
      </c>
      <c r="C300" s="84">
        <f t="shared" si="63"/>
        <v>283</v>
      </c>
      <c r="D300" s="10">
        <f t="shared" si="53"/>
        <v>256357.42560820852</v>
      </c>
      <c r="E300" s="10">
        <f>IFERROR(-PMT($G300/12,$C$9*12-$C273,$D300)-F300,0)</f>
        <v>2066.4150422160187</v>
      </c>
      <c r="F300" s="10">
        <f t="shared" si="54"/>
        <v>854.52475202736184</v>
      </c>
      <c r="G300" s="13">
        <f t="shared" si="55"/>
        <v>0.04</v>
      </c>
      <c r="H300" s="10">
        <f t="shared" si="56"/>
        <v>254291.0105659925</v>
      </c>
      <c r="I300" s="87">
        <f t="shared" si="57"/>
        <v>2920.9397942433807</v>
      </c>
      <c r="J300" s="88">
        <f>LOOKUP(B300,'Property-Input'!$F$3:$AJ$3,'Property-Input'!$F$4:$AJ$4)</f>
        <v>24</v>
      </c>
      <c r="L300" s="83">
        <f t="shared" si="58"/>
        <v>54666</v>
      </c>
      <c r="M300" s="84">
        <f t="shared" si="64"/>
        <v>283</v>
      </c>
      <c r="N300" s="10">
        <f t="shared" si="59"/>
        <v>71316.263996669644</v>
      </c>
      <c r="O300" s="218">
        <f>IFERROR(-PMT($M$9/12,$M$10*12-$M273,$N300)-P300,0)</f>
        <v>561.95384271544799</v>
      </c>
      <c r="P300" s="86">
        <f t="shared" si="60"/>
        <v>267.43598998751116</v>
      </c>
      <c r="Q300" s="10">
        <f t="shared" si="61"/>
        <v>70754.310153954197</v>
      </c>
      <c r="R300" s="87">
        <f t="shared" si="62"/>
        <v>829.38983270295921</v>
      </c>
      <c r="S300" s="88">
        <f>LOOKUP(L300,'Property-Input'!$F$3:$AJ$3,'Property-Input'!$F$4:$AJ$4)</f>
        <v>25</v>
      </c>
    </row>
    <row r="301" spans="2:19" x14ac:dyDescent="0.2">
      <c r="B301" s="83">
        <f t="shared" si="52"/>
        <v>54454</v>
      </c>
      <c r="C301" s="84">
        <f t="shared" si="63"/>
        <v>284</v>
      </c>
      <c r="D301" s="10">
        <f t="shared" si="53"/>
        <v>254291.0105659925</v>
      </c>
      <c r="E301" s="10">
        <f>IFERROR(-PMT($G301/12,$C$9*12-$C273,$D301)-F301,0)</f>
        <v>2049.7583328713768</v>
      </c>
      <c r="F301" s="10">
        <f t="shared" si="54"/>
        <v>847.63670188664173</v>
      </c>
      <c r="G301" s="13">
        <f t="shared" si="55"/>
        <v>0.04</v>
      </c>
      <c r="H301" s="10">
        <f t="shared" si="56"/>
        <v>252241.25223312114</v>
      </c>
      <c r="I301" s="87">
        <f t="shared" si="57"/>
        <v>2897.3950347580185</v>
      </c>
      <c r="J301" s="88">
        <f>LOOKUP(B301,'Property-Input'!$F$3:$AJ$3,'Property-Input'!$F$4:$AJ$4)</f>
        <v>24</v>
      </c>
      <c r="L301" s="83">
        <f t="shared" si="58"/>
        <v>54696</v>
      </c>
      <c r="M301" s="84">
        <f t="shared" si="64"/>
        <v>284</v>
      </c>
      <c r="N301" s="10">
        <f t="shared" si="59"/>
        <v>70754.310153954197</v>
      </c>
      <c r="O301" s="218">
        <f>IFERROR(-PMT($M$9/12,$M$10*12-$M273,$N301)-P301,0)</f>
        <v>557.5257907726625</v>
      </c>
      <c r="P301" s="86">
        <f t="shared" si="60"/>
        <v>265.32866307732826</v>
      </c>
      <c r="Q301" s="10">
        <f t="shared" si="61"/>
        <v>70196.784363181534</v>
      </c>
      <c r="R301" s="87">
        <f t="shared" si="62"/>
        <v>822.8544538499907</v>
      </c>
      <c r="S301" s="88">
        <f>LOOKUP(L301,'Property-Input'!$F$3:$AJ$3,'Property-Input'!$F$4:$AJ$4)</f>
        <v>25</v>
      </c>
    </row>
    <row r="302" spans="2:19" x14ac:dyDescent="0.2">
      <c r="B302" s="83">
        <f t="shared" si="52"/>
        <v>54482</v>
      </c>
      <c r="C302" s="84">
        <f t="shared" si="63"/>
        <v>285</v>
      </c>
      <c r="D302" s="10">
        <f t="shared" si="53"/>
        <v>252241.25223312114</v>
      </c>
      <c r="E302" s="10">
        <f>IFERROR(-PMT($G302/12,$C$9*12-$C273,$D302)-F302,0)</f>
        <v>2033.2358879220878</v>
      </c>
      <c r="F302" s="10">
        <f t="shared" si="54"/>
        <v>840.80417411040378</v>
      </c>
      <c r="G302" s="13">
        <f t="shared" si="55"/>
        <v>0.04</v>
      </c>
      <c r="H302" s="10">
        <f t="shared" si="56"/>
        <v>250208.01634519905</v>
      </c>
      <c r="I302" s="87">
        <f t="shared" si="57"/>
        <v>2874.0400620324917</v>
      </c>
      <c r="J302" s="88">
        <f>LOOKUP(B302,'Property-Input'!$F$3:$AJ$3,'Property-Input'!$F$4:$AJ$4)</f>
        <v>24</v>
      </c>
      <c r="L302" s="83">
        <f t="shared" si="58"/>
        <v>54727</v>
      </c>
      <c r="M302" s="84">
        <f t="shared" si="64"/>
        <v>285</v>
      </c>
      <c r="N302" s="10">
        <f t="shared" si="59"/>
        <v>70196.784363181534</v>
      </c>
      <c r="O302" s="218">
        <f>IFERROR(-PMT($M$9/12,$M$10*12-$M273,$N302)-P302,0)</f>
        <v>553.13263074184124</v>
      </c>
      <c r="P302" s="86">
        <f t="shared" si="60"/>
        <v>263.23794136193072</v>
      </c>
      <c r="Q302" s="10">
        <f t="shared" si="61"/>
        <v>69643.651732439699</v>
      </c>
      <c r="R302" s="87">
        <f t="shared" si="62"/>
        <v>816.37057210377202</v>
      </c>
      <c r="S302" s="88">
        <f>LOOKUP(L302,'Property-Input'!$F$3:$AJ$3,'Property-Input'!$F$4:$AJ$4)</f>
        <v>25</v>
      </c>
    </row>
    <row r="303" spans="2:19" x14ac:dyDescent="0.2">
      <c r="B303" s="83">
        <f t="shared" si="52"/>
        <v>54513</v>
      </c>
      <c r="C303" s="84">
        <f t="shared" si="63"/>
        <v>286</v>
      </c>
      <c r="D303" s="10">
        <f t="shared" si="53"/>
        <v>250208.01634519905</v>
      </c>
      <c r="E303" s="10">
        <f>IFERROR(-PMT($G303/12,$C$9*12-$C273,$D303)-F303,0)</f>
        <v>2016.8466251058949</v>
      </c>
      <c r="F303" s="10">
        <f t="shared" si="54"/>
        <v>834.02672115066355</v>
      </c>
      <c r="G303" s="13">
        <f t="shared" si="55"/>
        <v>0.04</v>
      </c>
      <c r="H303" s="10">
        <f t="shared" si="56"/>
        <v>248191.16972009317</v>
      </c>
      <c r="I303" s="87">
        <f t="shared" si="57"/>
        <v>2850.8733462565583</v>
      </c>
      <c r="J303" s="88">
        <f>LOOKUP(B303,'Property-Input'!$F$3:$AJ$3,'Property-Input'!$F$4:$AJ$4)</f>
        <v>24</v>
      </c>
      <c r="L303" s="83">
        <f t="shared" si="58"/>
        <v>54757</v>
      </c>
      <c r="M303" s="84">
        <f t="shared" si="64"/>
        <v>286</v>
      </c>
      <c r="N303" s="10">
        <f t="shared" si="59"/>
        <v>69643.651732439699</v>
      </c>
      <c r="O303" s="218">
        <f>IFERROR(-PMT($M$9/12,$M$10*12-$M273,$N303)-P303,0)</f>
        <v>548.77408768367991</v>
      </c>
      <c r="P303" s="86">
        <f t="shared" si="60"/>
        <v>261.16369399664887</v>
      </c>
      <c r="Q303" s="10">
        <f t="shared" si="61"/>
        <v>69094.877644756023</v>
      </c>
      <c r="R303" s="87">
        <f t="shared" si="62"/>
        <v>809.93778168032873</v>
      </c>
      <c r="S303" s="88">
        <f>LOOKUP(L303,'Property-Input'!$F$3:$AJ$3,'Property-Input'!$F$4:$AJ$4)</f>
        <v>25</v>
      </c>
    </row>
    <row r="304" spans="2:19" x14ac:dyDescent="0.2">
      <c r="B304" s="83">
        <f t="shared" si="52"/>
        <v>54543</v>
      </c>
      <c r="C304" s="84">
        <f t="shared" si="63"/>
        <v>287</v>
      </c>
      <c r="D304" s="10">
        <f t="shared" si="53"/>
        <v>248191.16972009317</v>
      </c>
      <c r="E304" s="10">
        <f>IFERROR(-PMT($G304/12,$C$9*12-$C273,$D304)-F304,0)</f>
        <v>2000.5894708843084</v>
      </c>
      <c r="F304" s="10">
        <f t="shared" si="54"/>
        <v>827.30389906697735</v>
      </c>
      <c r="G304" s="13">
        <f t="shared" si="55"/>
        <v>0.04</v>
      </c>
      <c r="H304" s="10">
        <f t="shared" si="56"/>
        <v>246190.58024920887</v>
      </c>
      <c r="I304" s="87">
        <f t="shared" si="57"/>
        <v>2827.8933699512859</v>
      </c>
      <c r="J304" s="88">
        <f>LOOKUP(B304,'Property-Input'!$F$3:$AJ$3,'Property-Input'!$F$4:$AJ$4)</f>
        <v>24</v>
      </c>
      <c r="L304" s="83">
        <f t="shared" si="58"/>
        <v>54788</v>
      </c>
      <c r="M304" s="84">
        <f t="shared" si="64"/>
        <v>287</v>
      </c>
      <c r="N304" s="10">
        <f t="shared" si="59"/>
        <v>69094.877644756023</v>
      </c>
      <c r="O304" s="218">
        <f>IFERROR(-PMT($M$9/12,$M$10*12-$M273,$N304)-P304,0)</f>
        <v>544.44988882532539</v>
      </c>
      <c r="P304" s="86">
        <f t="shared" si="60"/>
        <v>259.10579116783509</v>
      </c>
      <c r="Q304" s="10">
        <f t="shared" si="61"/>
        <v>68550.427755930694</v>
      </c>
      <c r="R304" s="87">
        <f t="shared" si="62"/>
        <v>803.55567999316054</v>
      </c>
      <c r="S304" s="88">
        <f>LOOKUP(L304,'Property-Input'!$F$3:$AJ$3,'Property-Input'!$F$4:$AJ$4)</f>
        <v>25</v>
      </c>
    </row>
    <row r="305" spans="2:19" x14ac:dyDescent="0.2">
      <c r="B305" s="83">
        <f t="shared" si="52"/>
        <v>54574</v>
      </c>
      <c r="C305" s="84">
        <f t="shared" si="63"/>
        <v>288</v>
      </c>
      <c r="D305" s="10">
        <f t="shared" si="53"/>
        <v>246190.58024920887</v>
      </c>
      <c r="E305" s="10">
        <f>IFERROR(-PMT($G305/12,$C$9*12-$C273,$D305)-F305,0)</f>
        <v>1984.4633603722914</v>
      </c>
      <c r="F305" s="10">
        <f t="shared" si="54"/>
        <v>820.63526749736286</v>
      </c>
      <c r="G305" s="13">
        <f t="shared" si="55"/>
        <v>0.04</v>
      </c>
      <c r="H305" s="10">
        <f t="shared" si="56"/>
        <v>244206.11688883658</v>
      </c>
      <c r="I305" s="87">
        <f t="shared" si="57"/>
        <v>2805.0986278696541</v>
      </c>
      <c r="J305" s="88">
        <f>LOOKUP(B305,'Property-Input'!$F$3:$AJ$3,'Property-Input'!$F$4:$AJ$4)</f>
        <v>25</v>
      </c>
      <c r="L305" s="83">
        <f t="shared" si="58"/>
        <v>54819</v>
      </c>
      <c r="M305" s="84">
        <f t="shared" si="64"/>
        <v>288</v>
      </c>
      <c r="N305" s="10">
        <f t="shared" si="59"/>
        <v>68550.427755930694</v>
      </c>
      <c r="O305" s="218">
        <f>IFERROR(-PMT($M$9/12,$M$10*12-$M273,$N305)-P305,0)</f>
        <v>540.15976354330451</v>
      </c>
      <c r="P305" s="86">
        <f t="shared" si="60"/>
        <v>257.06410408474011</v>
      </c>
      <c r="Q305" s="10">
        <f t="shared" si="61"/>
        <v>68010.267992387395</v>
      </c>
      <c r="R305" s="87">
        <f t="shared" si="62"/>
        <v>797.22386762804467</v>
      </c>
      <c r="S305" s="88">
        <f>LOOKUP(L305,'Property-Input'!$F$3:$AJ$3,'Property-Input'!$F$4:$AJ$4)</f>
        <v>25</v>
      </c>
    </row>
    <row r="306" spans="2:19" x14ac:dyDescent="0.2">
      <c r="B306" s="83">
        <f t="shared" si="52"/>
        <v>54604</v>
      </c>
      <c r="C306" s="84">
        <f t="shared" si="63"/>
        <v>289</v>
      </c>
      <c r="D306" s="10">
        <f t="shared" si="53"/>
        <v>244206.11688883658</v>
      </c>
      <c r="E306" s="10">
        <f>IFERROR(-PMT($G306/12,$C$9*12-$C273,$D306)-F306,0)</f>
        <v>1968.4672372685004</v>
      </c>
      <c r="F306" s="10">
        <f t="shared" si="54"/>
        <v>814.02038962945528</v>
      </c>
      <c r="G306" s="13">
        <f t="shared" si="55"/>
        <v>0.04</v>
      </c>
      <c r="H306" s="10">
        <f t="shared" si="56"/>
        <v>242237.64965156809</v>
      </c>
      <c r="I306" s="87">
        <f t="shared" si="57"/>
        <v>2782.4876268979556</v>
      </c>
      <c r="J306" s="88">
        <f>LOOKUP(B306,'Property-Input'!$F$3:$AJ$3,'Property-Input'!$F$4:$AJ$4)</f>
        <v>25</v>
      </c>
      <c r="L306" s="83">
        <f t="shared" si="58"/>
        <v>54847</v>
      </c>
      <c r="M306" s="84">
        <f t="shared" si="64"/>
        <v>289</v>
      </c>
      <c r="N306" s="10">
        <f t="shared" si="59"/>
        <v>68010.267992387395</v>
      </c>
      <c r="O306" s="218">
        <f>IFERROR(-PMT($M$9/12,$M$10*12-$M273,$N306)-P306,0)</f>
        <v>535.90344334658744</v>
      </c>
      <c r="P306" s="86">
        <f t="shared" si="60"/>
        <v>255.03850497145274</v>
      </c>
      <c r="Q306" s="10">
        <f t="shared" si="61"/>
        <v>67474.364549040809</v>
      </c>
      <c r="R306" s="87">
        <f t="shared" si="62"/>
        <v>790.9419483180402</v>
      </c>
      <c r="S306" s="88">
        <f>LOOKUP(L306,'Property-Input'!$F$3:$AJ$3,'Property-Input'!$F$4:$AJ$4)</f>
        <v>25</v>
      </c>
    </row>
    <row r="307" spans="2:19" x14ac:dyDescent="0.2">
      <c r="B307" s="83">
        <f t="shared" si="52"/>
        <v>54635</v>
      </c>
      <c r="C307" s="84">
        <f t="shared" si="63"/>
        <v>290</v>
      </c>
      <c r="D307" s="10">
        <f t="shared" si="53"/>
        <v>242237.64965156809</v>
      </c>
      <c r="E307" s="10">
        <f>IFERROR(-PMT($G307/12,$C$9*12-$C273,$D307)-F307,0)</f>
        <v>1952.6000537861005</v>
      </c>
      <c r="F307" s="10">
        <f t="shared" si="54"/>
        <v>807.45883217189373</v>
      </c>
      <c r="G307" s="13">
        <f t="shared" si="55"/>
        <v>0.04</v>
      </c>
      <c r="H307" s="10">
        <f t="shared" si="56"/>
        <v>240285.049597782</v>
      </c>
      <c r="I307" s="87">
        <f t="shared" si="57"/>
        <v>2760.0588859579943</v>
      </c>
      <c r="J307" s="88">
        <f>LOOKUP(B307,'Property-Input'!$F$3:$AJ$3,'Property-Input'!$F$4:$AJ$4)</f>
        <v>25</v>
      </c>
      <c r="L307" s="83">
        <f t="shared" si="58"/>
        <v>54878</v>
      </c>
      <c r="M307" s="84">
        <f t="shared" si="64"/>
        <v>290</v>
      </c>
      <c r="N307" s="10">
        <f t="shared" si="59"/>
        <v>67474.364549040809</v>
      </c>
      <c r="O307" s="218">
        <f>IFERROR(-PMT($M$9/12,$M$10*12-$M273,$N307)-P307,0)</f>
        <v>531.680661859785</v>
      </c>
      <c r="P307" s="86">
        <f t="shared" si="60"/>
        <v>253.02886705890305</v>
      </c>
      <c r="Q307" s="10">
        <f t="shared" si="61"/>
        <v>66942.683887181018</v>
      </c>
      <c r="R307" s="87">
        <f t="shared" si="62"/>
        <v>784.70952891868808</v>
      </c>
      <c r="S307" s="88">
        <f>LOOKUP(L307,'Property-Input'!$F$3:$AJ$3,'Property-Input'!$F$4:$AJ$4)</f>
        <v>25</v>
      </c>
    </row>
    <row r="308" spans="2:19" x14ac:dyDescent="0.2">
      <c r="B308" s="83">
        <f t="shared" si="52"/>
        <v>54666</v>
      </c>
      <c r="C308" s="84">
        <f t="shared" si="63"/>
        <v>291</v>
      </c>
      <c r="D308" s="10">
        <f t="shared" si="53"/>
        <v>240285.049597782</v>
      </c>
      <c r="E308" s="10">
        <f>IFERROR(-PMT($G308/12,$C$9*12-$C273,$D308)-F308,0)</f>
        <v>1936.8607705841314</v>
      </c>
      <c r="F308" s="10">
        <f t="shared" si="54"/>
        <v>800.95016532594002</v>
      </c>
      <c r="G308" s="13">
        <f t="shared" si="55"/>
        <v>0.04</v>
      </c>
      <c r="H308" s="10">
        <f t="shared" si="56"/>
        <v>238348.18882719785</v>
      </c>
      <c r="I308" s="87">
        <f t="shared" si="57"/>
        <v>2737.8109359100713</v>
      </c>
      <c r="J308" s="88">
        <f>LOOKUP(B308,'Property-Input'!$F$3:$AJ$3,'Property-Input'!$F$4:$AJ$4)</f>
        <v>25</v>
      </c>
      <c r="L308" s="83">
        <f t="shared" si="58"/>
        <v>54908</v>
      </c>
      <c r="M308" s="84">
        <f t="shared" si="64"/>
        <v>291</v>
      </c>
      <c r="N308" s="10">
        <f t="shared" si="59"/>
        <v>66942.683887181018</v>
      </c>
      <c r="O308" s="218">
        <f>IFERROR(-PMT($M$9/12,$M$10*12-$M273,$N308)-P308,0)</f>
        <v>527.49115480647743</v>
      </c>
      <c r="P308" s="86">
        <f t="shared" si="60"/>
        <v>251.03506457692879</v>
      </c>
      <c r="Q308" s="10">
        <f t="shared" si="61"/>
        <v>66415.192732374533</v>
      </c>
      <c r="R308" s="87">
        <f t="shared" si="62"/>
        <v>778.52621938340621</v>
      </c>
      <c r="S308" s="88">
        <f>LOOKUP(L308,'Property-Input'!$F$3:$AJ$3,'Property-Input'!$F$4:$AJ$4)</f>
        <v>25</v>
      </c>
    </row>
    <row r="309" spans="2:19" x14ac:dyDescent="0.2">
      <c r="B309" s="83">
        <f t="shared" si="52"/>
        <v>54696</v>
      </c>
      <c r="C309" s="84">
        <f t="shared" si="63"/>
        <v>292</v>
      </c>
      <c r="D309" s="10">
        <f t="shared" si="53"/>
        <v>238348.18882719785</v>
      </c>
      <c r="E309" s="10">
        <f>IFERROR(-PMT($G309/12,$C$9*12-$C273,$D309)-F309,0)</f>
        <v>1921.2483566994251</v>
      </c>
      <c r="F309" s="10">
        <f t="shared" si="54"/>
        <v>794.49396275732624</v>
      </c>
      <c r="G309" s="13">
        <f t="shared" si="55"/>
        <v>0.04</v>
      </c>
      <c r="H309" s="10">
        <f t="shared" si="56"/>
        <v>236426.94047049843</v>
      </c>
      <c r="I309" s="87">
        <f t="shared" si="57"/>
        <v>2715.7423194567514</v>
      </c>
      <c r="J309" s="88">
        <f>LOOKUP(B309,'Property-Input'!$F$3:$AJ$3,'Property-Input'!$F$4:$AJ$4)</f>
        <v>25</v>
      </c>
      <c r="L309" s="83">
        <f t="shared" si="58"/>
        <v>54939</v>
      </c>
      <c r="M309" s="84">
        <f t="shared" si="64"/>
        <v>292</v>
      </c>
      <c r="N309" s="10">
        <f t="shared" si="59"/>
        <v>66415.192732374533</v>
      </c>
      <c r="O309" s="218">
        <f>IFERROR(-PMT($M$9/12,$M$10*12-$M273,$N309)-P309,0)</f>
        <v>523.33465999267503</v>
      </c>
      <c r="P309" s="86">
        <f t="shared" si="60"/>
        <v>249.05697274640451</v>
      </c>
      <c r="Q309" s="10">
        <f t="shared" si="61"/>
        <v>65891.85807238186</v>
      </c>
      <c r="R309" s="87">
        <f t="shared" si="62"/>
        <v>772.39163273907957</v>
      </c>
      <c r="S309" s="88">
        <f>LOOKUP(L309,'Property-Input'!$F$3:$AJ$3,'Property-Input'!$F$4:$AJ$4)</f>
        <v>26</v>
      </c>
    </row>
    <row r="310" spans="2:19" x14ac:dyDescent="0.2">
      <c r="B310" s="83">
        <f t="shared" si="52"/>
        <v>54727</v>
      </c>
      <c r="C310" s="84">
        <f t="shared" si="63"/>
        <v>293</v>
      </c>
      <c r="D310" s="10">
        <f t="shared" si="53"/>
        <v>236426.94047049843</v>
      </c>
      <c r="E310" s="10">
        <f>IFERROR(-PMT($G310/12,$C$9*12-$C273,$D310)-F310,0)</f>
        <v>1905.7617894790783</v>
      </c>
      <c r="F310" s="10">
        <f t="shared" si="54"/>
        <v>788.0898015683282</v>
      </c>
      <c r="G310" s="13">
        <f t="shared" si="55"/>
        <v>0.04</v>
      </c>
      <c r="H310" s="10">
        <f t="shared" si="56"/>
        <v>234521.17868101934</v>
      </c>
      <c r="I310" s="87">
        <f t="shared" si="57"/>
        <v>2693.8515910474066</v>
      </c>
      <c r="J310" s="88">
        <f>LOOKUP(B310,'Property-Input'!$F$3:$AJ$3,'Property-Input'!$F$4:$AJ$4)</f>
        <v>25</v>
      </c>
      <c r="L310" s="83">
        <f t="shared" si="58"/>
        <v>54969</v>
      </c>
      <c r="M310" s="84">
        <f t="shared" si="64"/>
        <v>293</v>
      </c>
      <c r="N310" s="10">
        <f t="shared" si="59"/>
        <v>65891.85807238186</v>
      </c>
      <c r="O310" s="218">
        <f>IFERROR(-PMT($M$9/12,$M$10*12-$M273,$N310)-P310,0)</f>
        <v>519.21091729041018</v>
      </c>
      <c r="P310" s="86">
        <f t="shared" si="60"/>
        <v>247.09446777143197</v>
      </c>
      <c r="Q310" s="10">
        <f t="shared" si="61"/>
        <v>65372.64715509145</v>
      </c>
      <c r="R310" s="87">
        <f t="shared" si="62"/>
        <v>766.30538506184212</v>
      </c>
      <c r="S310" s="88">
        <f>LOOKUP(L310,'Property-Input'!$F$3:$AJ$3,'Property-Input'!$F$4:$AJ$4)</f>
        <v>26</v>
      </c>
    </row>
    <row r="311" spans="2:19" x14ac:dyDescent="0.2">
      <c r="B311" s="83">
        <f t="shared" si="52"/>
        <v>54757</v>
      </c>
      <c r="C311" s="84">
        <f t="shared" si="63"/>
        <v>294</v>
      </c>
      <c r="D311" s="10">
        <f t="shared" si="53"/>
        <v>234521.17868101934</v>
      </c>
      <c r="E311" s="10">
        <f>IFERROR(-PMT($G311/12,$C$9*12-$C273,$D311)-F311,0)</f>
        <v>1890.4000545134654</v>
      </c>
      <c r="F311" s="10">
        <f t="shared" si="54"/>
        <v>781.73726227006455</v>
      </c>
      <c r="G311" s="13">
        <f t="shared" si="55"/>
        <v>0.04</v>
      </c>
      <c r="H311" s="10">
        <f t="shared" si="56"/>
        <v>232630.77862650587</v>
      </c>
      <c r="I311" s="87">
        <f t="shared" si="57"/>
        <v>2672.13731678353</v>
      </c>
      <c r="J311" s="88">
        <f>LOOKUP(B311,'Property-Input'!$F$3:$AJ$3,'Property-Input'!$F$4:$AJ$4)</f>
        <v>25</v>
      </c>
      <c r="L311" s="83">
        <f t="shared" si="58"/>
        <v>55000</v>
      </c>
      <c r="M311" s="84">
        <f t="shared" si="64"/>
        <v>294</v>
      </c>
      <c r="N311" s="10">
        <f t="shared" si="59"/>
        <v>65372.64715509145</v>
      </c>
      <c r="O311" s="218">
        <f>IFERROR(-PMT($M$9/12,$M$10*12-$M273,$N311)-P311,0)</f>
        <v>515.11966862145596</v>
      </c>
      <c r="P311" s="86">
        <f t="shared" si="60"/>
        <v>245.14742683159292</v>
      </c>
      <c r="Q311" s="10">
        <f t="shared" si="61"/>
        <v>64857.527486469997</v>
      </c>
      <c r="R311" s="87">
        <f t="shared" si="62"/>
        <v>760.26709545304891</v>
      </c>
      <c r="S311" s="88">
        <f>LOOKUP(L311,'Property-Input'!$F$3:$AJ$3,'Property-Input'!$F$4:$AJ$4)</f>
        <v>26</v>
      </c>
    </row>
    <row r="312" spans="2:19" x14ac:dyDescent="0.2">
      <c r="B312" s="83">
        <f t="shared" si="52"/>
        <v>54788</v>
      </c>
      <c r="C312" s="84">
        <f t="shared" si="63"/>
        <v>295</v>
      </c>
      <c r="D312" s="10">
        <f t="shared" si="53"/>
        <v>232630.77862650587</v>
      </c>
      <c r="E312" s="10">
        <f>IFERROR(-PMT($G312/12,$C$9*12-$C273,$D312)-F312,0)</f>
        <v>1875.1621455697914</v>
      </c>
      <c r="F312" s="10">
        <f t="shared" si="54"/>
        <v>775.43592875501963</v>
      </c>
      <c r="G312" s="13">
        <f t="shared" si="55"/>
        <v>0.04</v>
      </c>
      <c r="H312" s="10">
        <f t="shared" si="56"/>
        <v>230755.61648093606</v>
      </c>
      <c r="I312" s="87">
        <f t="shared" si="57"/>
        <v>2650.598074324811</v>
      </c>
      <c r="J312" s="88">
        <f>LOOKUP(B312,'Property-Input'!$F$3:$AJ$3,'Property-Input'!$F$4:$AJ$4)</f>
        <v>25</v>
      </c>
      <c r="L312" s="83">
        <f t="shared" si="58"/>
        <v>55031</v>
      </c>
      <c r="M312" s="84">
        <f t="shared" si="64"/>
        <v>295</v>
      </c>
      <c r="N312" s="10">
        <f t="shared" si="59"/>
        <v>64857.527486469997</v>
      </c>
      <c r="O312" s="218">
        <f>IFERROR(-PMT($M$9/12,$M$10*12-$M273,$N312)-P312,0)</f>
        <v>511.06065794117615</v>
      </c>
      <c r="P312" s="86">
        <f t="shared" si="60"/>
        <v>243.2157280742625</v>
      </c>
      <c r="Q312" s="10">
        <f t="shared" si="61"/>
        <v>64346.466828528821</v>
      </c>
      <c r="R312" s="87">
        <f t="shared" si="62"/>
        <v>754.27638601543867</v>
      </c>
      <c r="S312" s="88">
        <f>LOOKUP(L312,'Property-Input'!$F$3:$AJ$3,'Property-Input'!$F$4:$AJ$4)</f>
        <v>26</v>
      </c>
    </row>
    <row r="313" spans="2:19" x14ac:dyDescent="0.2">
      <c r="B313" s="83">
        <f t="shared" si="52"/>
        <v>54819</v>
      </c>
      <c r="C313" s="84">
        <f t="shared" si="63"/>
        <v>296</v>
      </c>
      <c r="D313" s="10">
        <f t="shared" si="53"/>
        <v>230755.61648093606</v>
      </c>
      <c r="E313" s="10">
        <f>IFERROR(-PMT($G313/12,$C$9*12-$C273,$D313)-F313,0)</f>
        <v>1860.0470645261807</v>
      </c>
      <c r="F313" s="10">
        <f t="shared" si="54"/>
        <v>769.18538826978693</v>
      </c>
      <c r="G313" s="13">
        <f t="shared" si="55"/>
        <v>0.04</v>
      </c>
      <c r="H313" s="10">
        <f t="shared" si="56"/>
        <v>228895.56941640988</v>
      </c>
      <c r="I313" s="87">
        <f t="shared" si="57"/>
        <v>2629.2324527959677</v>
      </c>
      <c r="J313" s="88">
        <f>LOOKUP(B313,'Property-Input'!$F$3:$AJ$3,'Property-Input'!$F$4:$AJ$4)</f>
        <v>25</v>
      </c>
      <c r="L313" s="83">
        <f t="shared" si="58"/>
        <v>55061</v>
      </c>
      <c r="M313" s="84">
        <f t="shared" si="64"/>
        <v>296</v>
      </c>
      <c r="N313" s="10">
        <f t="shared" si="59"/>
        <v>64346.466828528821</v>
      </c>
      <c r="O313" s="218">
        <f>IFERROR(-PMT($M$9/12,$M$10*12-$M273,$N313)-P313,0)</f>
        <v>507.03363122250039</v>
      </c>
      <c r="P313" s="86">
        <f t="shared" si="60"/>
        <v>241.29925060698307</v>
      </c>
      <c r="Q313" s="10">
        <f t="shared" si="61"/>
        <v>63839.433197306324</v>
      </c>
      <c r="R313" s="87">
        <f t="shared" si="62"/>
        <v>748.33288182948343</v>
      </c>
      <c r="S313" s="88">
        <f>LOOKUP(L313,'Property-Input'!$F$3:$AJ$3,'Property-Input'!$F$4:$AJ$4)</f>
        <v>26</v>
      </c>
    </row>
    <row r="314" spans="2:19" x14ac:dyDescent="0.2">
      <c r="B314" s="83">
        <f t="shared" si="52"/>
        <v>54847</v>
      </c>
      <c r="C314" s="84">
        <f t="shared" si="63"/>
        <v>297</v>
      </c>
      <c r="D314" s="10">
        <f t="shared" si="53"/>
        <v>228895.56941640988</v>
      </c>
      <c r="E314" s="10">
        <f>IFERROR(-PMT($G314/12,$C$9*12-$C273,$D314)-F314,0)</f>
        <v>1845.0538213062991</v>
      </c>
      <c r="F314" s="10">
        <f t="shared" si="54"/>
        <v>762.98523138803296</v>
      </c>
      <c r="G314" s="13">
        <f t="shared" si="55"/>
        <v>0.04</v>
      </c>
      <c r="H314" s="10">
        <f t="shared" si="56"/>
        <v>227050.51559510358</v>
      </c>
      <c r="I314" s="87">
        <f t="shared" si="57"/>
        <v>2608.039052694332</v>
      </c>
      <c r="J314" s="88">
        <f>LOOKUP(B314,'Property-Input'!$F$3:$AJ$3,'Property-Input'!$F$4:$AJ$4)</f>
        <v>25</v>
      </c>
      <c r="L314" s="83">
        <f t="shared" si="58"/>
        <v>55092</v>
      </c>
      <c r="M314" s="84">
        <f t="shared" si="64"/>
        <v>297</v>
      </c>
      <c r="N314" s="10">
        <f t="shared" si="59"/>
        <v>63839.433197306324</v>
      </c>
      <c r="O314" s="218">
        <f>IFERROR(-PMT($M$9/12,$M$10*12-$M273,$N314)-P314,0)</f>
        <v>503.03833644002611</v>
      </c>
      <c r="P314" s="86">
        <f t="shared" si="60"/>
        <v>239.39787448989873</v>
      </c>
      <c r="Q314" s="10">
        <f t="shared" si="61"/>
        <v>63336.394860866298</v>
      </c>
      <c r="R314" s="87">
        <f t="shared" si="62"/>
        <v>742.43621092992487</v>
      </c>
      <c r="S314" s="88">
        <f>LOOKUP(L314,'Property-Input'!$F$3:$AJ$3,'Property-Input'!$F$4:$AJ$4)</f>
        <v>26</v>
      </c>
    </row>
    <row r="315" spans="2:19" x14ac:dyDescent="0.2">
      <c r="B315" s="83">
        <f t="shared" si="52"/>
        <v>54878</v>
      </c>
      <c r="C315" s="84">
        <f t="shared" si="63"/>
        <v>298</v>
      </c>
      <c r="D315" s="10">
        <f t="shared" si="53"/>
        <v>227050.51559510358</v>
      </c>
      <c r="E315" s="10">
        <f>IFERROR(-PMT($G315/12,$C$9*12-$C273,$D315)-F315,0)</f>
        <v>1830.1814338144991</v>
      </c>
      <c r="F315" s="10">
        <f t="shared" si="54"/>
        <v>756.83505198367857</v>
      </c>
      <c r="G315" s="13">
        <f t="shared" si="55"/>
        <v>0.04</v>
      </c>
      <c r="H315" s="10">
        <f t="shared" si="56"/>
        <v>225220.33416128909</v>
      </c>
      <c r="I315" s="87">
        <f t="shared" si="57"/>
        <v>2587.0164857981777</v>
      </c>
      <c r="J315" s="88">
        <f>LOOKUP(B315,'Property-Input'!$F$3:$AJ$3,'Property-Input'!$F$4:$AJ$4)</f>
        <v>25</v>
      </c>
      <c r="L315" s="83">
        <f t="shared" si="58"/>
        <v>55122</v>
      </c>
      <c r="M315" s="84">
        <f t="shared" si="64"/>
        <v>298</v>
      </c>
      <c r="N315" s="10">
        <f t="shared" si="59"/>
        <v>63336.394860866298</v>
      </c>
      <c r="O315" s="218">
        <f>IFERROR(-PMT($M$9/12,$M$10*12-$M273,$N315)-P315,0)</f>
        <v>499.07452355424653</v>
      </c>
      <c r="P315" s="86">
        <f t="shared" si="60"/>
        <v>237.51148072824859</v>
      </c>
      <c r="Q315" s="10">
        <f t="shared" si="61"/>
        <v>62837.320337312049</v>
      </c>
      <c r="R315" s="87">
        <f t="shared" si="62"/>
        <v>736.58600428249508</v>
      </c>
      <c r="S315" s="88">
        <f>LOOKUP(L315,'Property-Input'!$F$3:$AJ$3,'Property-Input'!$F$4:$AJ$4)</f>
        <v>26</v>
      </c>
    </row>
    <row r="316" spans="2:19" x14ac:dyDescent="0.2">
      <c r="B316" s="83">
        <f t="shared" si="52"/>
        <v>54908</v>
      </c>
      <c r="C316" s="84">
        <f t="shared" si="63"/>
        <v>299</v>
      </c>
      <c r="D316" s="10">
        <f t="shared" si="53"/>
        <v>225220.33416128909</v>
      </c>
      <c r="E316" s="10">
        <f>IFERROR(-PMT($G316/12,$C$9*12-$C273,$D316)-F316,0)</f>
        <v>1815.4289278714932</v>
      </c>
      <c r="F316" s="10">
        <f t="shared" si="54"/>
        <v>750.734447204297</v>
      </c>
      <c r="G316" s="13">
        <f t="shared" si="55"/>
        <v>0.04</v>
      </c>
      <c r="H316" s="10">
        <f t="shared" si="56"/>
        <v>223404.90523341761</v>
      </c>
      <c r="I316" s="87">
        <f t="shared" si="57"/>
        <v>2566.1633750757901</v>
      </c>
      <c r="J316" s="88">
        <f>LOOKUP(B316,'Property-Input'!$F$3:$AJ$3,'Property-Input'!$F$4:$AJ$4)</f>
        <v>25</v>
      </c>
      <c r="L316" s="83">
        <f t="shared" si="58"/>
        <v>55153</v>
      </c>
      <c r="M316" s="84">
        <f t="shared" si="64"/>
        <v>299</v>
      </c>
      <c r="N316" s="10">
        <f t="shared" si="59"/>
        <v>62837.320337312049</v>
      </c>
      <c r="O316" s="218">
        <f>IFERROR(-PMT($M$9/12,$M$10*12-$M273,$N316)-P316,0)</f>
        <v>495.14194449590173</v>
      </c>
      <c r="P316" s="86">
        <f t="shared" si="60"/>
        <v>235.6399512649202</v>
      </c>
      <c r="Q316" s="10">
        <f t="shared" si="61"/>
        <v>62342.178392816146</v>
      </c>
      <c r="R316" s="87">
        <f t="shared" si="62"/>
        <v>730.78189576082195</v>
      </c>
      <c r="S316" s="88">
        <f>LOOKUP(L316,'Property-Input'!$F$3:$AJ$3,'Property-Input'!$F$4:$AJ$4)</f>
        <v>26</v>
      </c>
    </row>
    <row r="317" spans="2:19" x14ac:dyDescent="0.2">
      <c r="B317" s="83">
        <f t="shared" si="52"/>
        <v>54939</v>
      </c>
      <c r="C317" s="84">
        <f t="shared" si="63"/>
        <v>300</v>
      </c>
      <c r="D317" s="10">
        <f t="shared" si="53"/>
        <v>223404.90523341761</v>
      </c>
      <c r="E317" s="10">
        <f>IFERROR(-PMT($G317/12,$C$9*12-$C273,$D317)-F317,0)</f>
        <v>1800.79533715054</v>
      </c>
      <c r="F317" s="10">
        <f t="shared" si="54"/>
        <v>744.68301744472535</v>
      </c>
      <c r="G317" s="13">
        <f t="shared" si="55"/>
        <v>0.04</v>
      </c>
      <c r="H317" s="10">
        <f t="shared" si="56"/>
        <v>221604.10989626707</v>
      </c>
      <c r="I317" s="87">
        <f t="shared" si="57"/>
        <v>2545.4783545952655</v>
      </c>
      <c r="J317" s="88">
        <f>LOOKUP(B317,'Property-Input'!$F$3:$AJ$3,'Property-Input'!$F$4:$AJ$4)</f>
        <v>26</v>
      </c>
      <c r="L317" s="83">
        <f t="shared" si="58"/>
        <v>55184</v>
      </c>
      <c r="M317" s="84">
        <f t="shared" si="64"/>
        <v>300</v>
      </c>
      <c r="N317" s="10">
        <f t="shared" si="59"/>
        <v>62342.178392816146</v>
      </c>
      <c r="O317" s="218">
        <f>IFERROR(-PMT($M$9/12,$M$10*12-$M273,$N317)-P317,0)</f>
        <v>491.24035315045398</v>
      </c>
      <c r="P317" s="86">
        <f t="shared" si="60"/>
        <v>233.78316897306055</v>
      </c>
      <c r="Q317" s="10">
        <f t="shared" si="61"/>
        <v>61850.938039665692</v>
      </c>
      <c r="R317" s="87">
        <f t="shared" si="62"/>
        <v>725.02352212351457</v>
      </c>
      <c r="S317" s="88">
        <f>LOOKUP(L317,'Property-Input'!$F$3:$AJ$3,'Property-Input'!$F$4:$AJ$4)</f>
        <v>26</v>
      </c>
    </row>
    <row r="318" spans="2:19" x14ac:dyDescent="0.2">
      <c r="B318" s="83">
        <f t="shared" si="52"/>
        <v>54969</v>
      </c>
      <c r="C318" s="84">
        <f t="shared" si="63"/>
        <v>301</v>
      </c>
      <c r="D318" s="10">
        <f t="shared" si="53"/>
        <v>221604.10989626707</v>
      </c>
      <c r="E318" s="10">
        <f>IFERROR(-PMT($G318/12,$C$9*12-$C273,$D318)-F318,0)</f>
        <v>1786.2797031141481</v>
      </c>
      <c r="F318" s="10">
        <f t="shared" si="54"/>
        <v>738.68036632089024</v>
      </c>
      <c r="G318" s="13">
        <f t="shared" si="55"/>
        <v>0.04</v>
      </c>
      <c r="H318" s="10">
        <f t="shared" si="56"/>
        <v>219817.83019315291</v>
      </c>
      <c r="I318" s="87">
        <f t="shared" si="57"/>
        <v>2524.9600694350383</v>
      </c>
      <c r="J318" s="88">
        <f>LOOKUP(B318,'Property-Input'!$F$3:$AJ$3,'Property-Input'!$F$4:$AJ$4)</f>
        <v>26</v>
      </c>
      <c r="L318" s="83">
        <f t="shared" si="58"/>
        <v>55212</v>
      </c>
      <c r="M318" s="84">
        <f t="shared" si="64"/>
        <v>301</v>
      </c>
      <c r="N318" s="10">
        <f t="shared" si="59"/>
        <v>61850.938039665692</v>
      </c>
      <c r="O318" s="218">
        <f>IFERROR(-PMT($M$9/12,$M$10*12-$M273,$N318)-P318,0)</f>
        <v>487.36950534268499</v>
      </c>
      <c r="P318" s="86">
        <f t="shared" si="60"/>
        <v>231.94101764874634</v>
      </c>
      <c r="Q318" s="10">
        <f t="shared" si="61"/>
        <v>61363.568534323007</v>
      </c>
      <c r="R318" s="87">
        <f t="shared" si="62"/>
        <v>719.3105229914313</v>
      </c>
      <c r="S318" s="88">
        <f>LOOKUP(L318,'Property-Input'!$F$3:$AJ$3,'Property-Input'!$F$4:$AJ$4)</f>
        <v>26</v>
      </c>
    </row>
    <row r="319" spans="2:19" x14ac:dyDescent="0.2">
      <c r="B319" s="83">
        <f t="shared" si="52"/>
        <v>55000</v>
      </c>
      <c r="C319" s="84">
        <f t="shared" si="63"/>
        <v>302</v>
      </c>
      <c r="D319" s="10">
        <f t="shared" si="53"/>
        <v>219817.83019315291</v>
      </c>
      <c r="E319" s="10">
        <f>IFERROR(-PMT($G319/12,$C$9*12-$C273,$D319)-F319,0)</f>
        <v>1771.8810749512895</v>
      </c>
      <c r="F319" s="10">
        <f t="shared" si="54"/>
        <v>732.7261006438431</v>
      </c>
      <c r="G319" s="13">
        <f t="shared" si="55"/>
        <v>0.04</v>
      </c>
      <c r="H319" s="10">
        <f t="shared" si="56"/>
        <v>218045.94911820162</v>
      </c>
      <c r="I319" s="87">
        <f t="shared" si="57"/>
        <v>2504.6071755951325</v>
      </c>
      <c r="J319" s="88">
        <f>LOOKUP(B319,'Property-Input'!$F$3:$AJ$3,'Property-Input'!$F$4:$AJ$4)</f>
        <v>26</v>
      </c>
      <c r="L319" s="83">
        <f t="shared" si="58"/>
        <v>55243</v>
      </c>
      <c r="M319" s="84">
        <f t="shared" si="64"/>
        <v>302</v>
      </c>
      <c r="N319" s="10">
        <f t="shared" si="59"/>
        <v>61363.568534323007</v>
      </c>
      <c r="O319" s="218">
        <f>IFERROR(-PMT($M$9/12,$M$10*12-$M273,$N319)-P319,0)</f>
        <v>483.52915882141383</v>
      </c>
      <c r="P319" s="86">
        <f t="shared" si="60"/>
        <v>230.11338200371128</v>
      </c>
      <c r="Q319" s="10">
        <f t="shared" si="61"/>
        <v>60880.03937550159</v>
      </c>
      <c r="R319" s="87">
        <f t="shared" si="62"/>
        <v>713.64254082512514</v>
      </c>
      <c r="S319" s="88">
        <f>LOOKUP(L319,'Property-Input'!$F$3:$AJ$3,'Property-Input'!$F$4:$AJ$4)</f>
        <v>26</v>
      </c>
    </row>
    <row r="320" spans="2:19" x14ac:dyDescent="0.2">
      <c r="B320" s="83">
        <f t="shared" si="52"/>
        <v>55031</v>
      </c>
      <c r="C320" s="84">
        <f t="shared" si="63"/>
        <v>303</v>
      </c>
      <c r="D320" s="10">
        <f t="shared" si="53"/>
        <v>218045.94911820162</v>
      </c>
      <c r="E320" s="10">
        <f>IFERROR(-PMT($G320/12,$C$9*12-$C273,$D320)-F320,0)</f>
        <v>1757.59850951512</v>
      </c>
      <c r="F320" s="10">
        <f t="shared" si="54"/>
        <v>726.81983039400541</v>
      </c>
      <c r="G320" s="13">
        <f t="shared" si="55"/>
        <v>0.04</v>
      </c>
      <c r="H320" s="10">
        <f t="shared" si="56"/>
        <v>216288.35060868651</v>
      </c>
      <c r="I320" s="87">
        <f t="shared" si="57"/>
        <v>2484.4183399091253</v>
      </c>
      <c r="J320" s="88">
        <f>LOOKUP(B320,'Property-Input'!$F$3:$AJ$3,'Property-Input'!$F$4:$AJ$4)</f>
        <v>26</v>
      </c>
      <c r="L320" s="83">
        <f t="shared" si="58"/>
        <v>55273</v>
      </c>
      <c r="M320" s="84">
        <f t="shared" si="64"/>
        <v>303</v>
      </c>
      <c r="N320" s="10">
        <f t="shared" si="59"/>
        <v>60880.03937550159</v>
      </c>
      <c r="O320" s="218">
        <f>IFERROR(-PMT($M$9/12,$M$10*12-$M273,$N320)-P320,0)</f>
        <v>479.71907324433778</v>
      </c>
      <c r="P320" s="86">
        <f t="shared" si="60"/>
        <v>228.30014765813095</v>
      </c>
      <c r="Q320" s="10">
        <f t="shared" si="61"/>
        <v>60400.320302257256</v>
      </c>
      <c r="R320" s="87">
        <f t="shared" si="62"/>
        <v>708.01922090246876</v>
      </c>
      <c r="S320" s="88">
        <f>LOOKUP(L320,'Property-Input'!$F$3:$AJ$3,'Property-Input'!$F$4:$AJ$4)</f>
        <v>26</v>
      </c>
    </row>
    <row r="321" spans="2:19" x14ac:dyDescent="0.2">
      <c r="B321" s="83">
        <f t="shared" si="52"/>
        <v>55061</v>
      </c>
      <c r="C321" s="84">
        <f t="shared" si="63"/>
        <v>304</v>
      </c>
      <c r="D321" s="10">
        <f t="shared" si="53"/>
        <v>216288.35060868651</v>
      </c>
      <c r="E321" s="10">
        <f>IFERROR(-PMT($G321/12,$C$9*12-$C273,$D321)-F321,0)</f>
        <v>1743.4310712611982</v>
      </c>
      <c r="F321" s="10">
        <f t="shared" si="54"/>
        <v>720.96116869562172</v>
      </c>
      <c r="G321" s="13">
        <f t="shared" si="55"/>
        <v>0.04</v>
      </c>
      <c r="H321" s="10">
        <f t="shared" si="56"/>
        <v>214544.9195374253</v>
      </c>
      <c r="I321" s="87">
        <f t="shared" si="57"/>
        <v>2464.39223995682</v>
      </c>
      <c r="J321" s="88">
        <f>LOOKUP(B321,'Property-Input'!$F$3:$AJ$3,'Property-Input'!$F$4:$AJ$4)</f>
        <v>26</v>
      </c>
      <c r="L321" s="83">
        <f t="shared" si="58"/>
        <v>55304</v>
      </c>
      <c r="M321" s="84">
        <f t="shared" si="64"/>
        <v>304</v>
      </c>
      <c r="N321" s="10">
        <f t="shared" si="59"/>
        <v>60400.320302257256</v>
      </c>
      <c r="O321" s="218">
        <f>IFERROR(-PMT($M$9/12,$M$10*12-$M273,$N321)-P321,0)</f>
        <v>475.93901016298878</v>
      </c>
      <c r="P321" s="86">
        <f t="shared" si="60"/>
        <v>226.50120113346472</v>
      </c>
      <c r="Q321" s="10">
        <f t="shared" si="61"/>
        <v>59924.381292094266</v>
      </c>
      <c r="R321" s="87">
        <f t="shared" si="62"/>
        <v>702.44021129645353</v>
      </c>
      <c r="S321" s="88">
        <f>LOOKUP(L321,'Property-Input'!$F$3:$AJ$3,'Property-Input'!$F$4:$AJ$4)</f>
        <v>27</v>
      </c>
    </row>
    <row r="322" spans="2:19" x14ac:dyDescent="0.2">
      <c r="B322" s="83">
        <f t="shared" si="52"/>
        <v>55092</v>
      </c>
      <c r="C322" s="84">
        <f t="shared" si="63"/>
        <v>305</v>
      </c>
      <c r="D322" s="10">
        <f t="shared" si="53"/>
        <v>214544.9195374253</v>
      </c>
      <c r="E322" s="10">
        <f>IFERROR(-PMT($G322/12,$C$9*12-$C273,$D322)-F322,0)</f>
        <v>1729.3778321862092</v>
      </c>
      <c r="F322" s="10">
        <f t="shared" si="54"/>
        <v>715.14973179141771</v>
      </c>
      <c r="G322" s="13">
        <f t="shared" si="55"/>
        <v>0.04</v>
      </c>
      <c r="H322" s="10">
        <f t="shared" si="56"/>
        <v>212815.5417052391</v>
      </c>
      <c r="I322" s="87">
        <f t="shared" si="57"/>
        <v>2444.5275639776269</v>
      </c>
      <c r="J322" s="88">
        <f>LOOKUP(B322,'Property-Input'!$F$3:$AJ$3,'Property-Input'!$F$4:$AJ$4)</f>
        <v>26</v>
      </c>
      <c r="L322" s="83">
        <f t="shared" si="58"/>
        <v>55334</v>
      </c>
      <c r="M322" s="84">
        <f t="shared" si="64"/>
        <v>305</v>
      </c>
      <c r="N322" s="10">
        <f t="shared" si="59"/>
        <v>59924.381292094266</v>
      </c>
      <c r="O322" s="218">
        <f>IFERROR(-PMT($M$9/12,$M$10*12-$M273,$N322)-P322,0)</f>
        <v>472.18873300781195</v>
      </c>
      <c r="P322" s="86">
        <f t="shared" si="60"/>
        <v>224.71642984535347</v>
      </c>
      <c r="Q322" s="10">
        <f t="shared" si="61"/>
        <v>59452.192559086456</v>
      </c>
      <c r="R322" s="87">
        <f t="shared" si="62"/>
        <v>696.90516285316539</v>
      </c>
      <c r="S322" s="88">
        <f>LOOKUP(L322,'Property-Input'!$F$3:$AJ$3,'Property-Input'!$F$4:$AJ$4)</f>
        <v>27</v>
      </c>
    </row>
    <row r="323" spans="2:19" x14ac:dyDescent="0.2">
      <c r="B323" s="83">
        <f t="shared" si="52"/>
        <v>55122</v>
      </c>
      <c r="C323" s="84">
        <f t="shared" si="63"/>
        <v>306</v>
      </c>
      <c r="D323" s="10">
        <f t="shared" si="53"/>
        <v>212815.5417052391</v>
      </c>
      <c r="E323" s="10">
        <f>IFERROR(-PMT($G323/12,$C$9*12-$C273,$D323)-F323,0)</f>
        <v>1715.437871767173</v>
      </c>
      <c r="F323" s="10">
        <f t="shared" si="54"/>
        <v>709.38513901746364</v>
      </c>
      <c r="G323" s="13">
        <f t="shared" si="55"/>
        <v>0.04</v>
      </c>
      <c r="H323" s="10">
        <f t="shared" si="56"/>
        <v>211100.10383347192</v>
      </c>
      <c r="I323" s="87">
        <f t="shared" si="57"/>
        <v>2424.8230107846366</v>
      </c>
      <c r="J323" s="88">
        <f>LOOKUP(B323,'Property-Input'!$F$3:$AJ$3,'Property-Input'!$F$4:$AJ$4)</f>
        <v>26</v>
      </c>
      <c r="L323" s="83">
        <f t="shared" si="58"/>
        <v>55365</v>
      </c>
      <c r="M323" s="84">
        <f t="shared" si="64"/>
        <v>306</v>
      </c>
      <c r="N323" s="10">
        <f t="shared" si="59"/>
        <v>59452.192559086456</v>
      </c>
      <c r="O323" s="218">
        <f>IFERROR(-PMT($M$9/12,$M$10*12-$M273,$N323)-P323,0)</f>
        <v>468.46800707335933</v>
      </c>
      <c r="P323" s="86">
        <f t="shared" si="60"/>
        <v>222.9457220965742</v>
      </c>
      <c r="Q323" s="10">
        <f t="shared" si="61"/>
        <v>58983.724552013096</v>
      </c>
      <c r="R323" s="87">
        <f t="shared" si="62"/>
        <v>691.4137291699335</v>
      </c>
      <c r="S323" s="88">
        <f>LOOKUP(L323,'Property-Input'!$F$3:$AJ$3,'Property-Input'!$F$4:$AJ$4)</f>
        <v>27</v>
      </c>
    </row>
    <row r="324" spans="2:19" x14ac:dyDescent="0.2">
      <c r="B324" s="83">
        <f t="shared" si="52"/>
        <v>55153</v>
      </c>
      <c r="C324" s="84">
        <f t="shared" si="63"/>
        <v>307</v>
      </c>
      <c r="D324" s="10">
        <f t="shared" si="53"/>
        <v>211100.10383347192</v>
      </c>
      <c r="E324" s="10">
        <f>IFERROR(-PMT($G324/12,$C$9*12-$C273,$D324)-F324,0)</f>
        <v>1701.6102769011504</v>
      </c>
      <c r="F324" s="10">
        <f t="shared" si="54"/>
        <v>703.66701277823984</v>
      </c>
      <c r="G324" s="13">
        <f t="shared" si="55"/>
        <v>0.04</v>
      </c>
      <c r="H324" s="10">
        <f t="shared" si="56"/>
        <v>209398.49355657076</v>
      </c>
      <c r="I324" s="87">
        <f t="shared" si="57"/>
        <v>2405.2772896793904</v>
      </c>
      <c r="J324" s="88">
        <f>LOOKUP(B324,'Property-Input'!$F$3:$AJ$3,'Property-Input'!$F$4:$AJ$4)</f>
        <v>26</v>
      </c>
      <c r="L324" s="83">
        <f t="shared" si="58"/>
        <v>55396</v>
      </c>
      <c r="M324" s="84">
        <f t="shared" si="64"/>
        <v>307</v>
      </c>
      <c r="N324" s="10">
        <f t="shared" si="59"/>
        <v>58983.724552013096</v>
      </c>
      <c r="O324" s="218">
        <f>IFERROR(-PMT($M$9/12,$M$10*12-$M273,$N324)-P324,0)</f>
        <v>464.77659950360191</v>
      </c>
      <c r="P324" s="86">
        <f t="shared" si="60"/>
        <v>221.1889670700491</v>
      </c>
      <c r="Q324" s="10">
        <f t="shared" si="61"/>
        <v>58518.947952509494</v>
      </c>
      <c r="R324" s="87">
        <f t="shared" si="62"/>
        <v>685.96556657365102</v>
      </c>
      <c r="S324" s="88">
        <f>LOOKUP(L324,'Property-Input'!$F$3:$AJ$3,'Property-Input'!$F$4:$AJ$4)</f>
        <v>27</v>
      </c>
    </row>
    <row r="325" spans="2:19" x14ac:dyDescent="0.2">
      <c r="B325" s="83">
        <f t="shared" si="52"/>
        <v>55184</v>
      </c>
      <c r="C325" s="84">
        <f t="shared" si="63"/>
        <v>308</v>
      </c>
      <c r="D325" s="10">
        <f t="shared" si="53"/>
        <v>209398.49355657076</v>
      </c>
      <c r="E325" s="10">
        <f>IFERROR(-PMT($G325/12,$C$9*12-$C273,$D325)-F325,0)</f>
        <v>1687.8941418454347</v>
      </c>
      <c r="F325" s="10">
        <f t="shared" si="54"/>
        <v>697.99497852190245</v>
      </c>
      <c r="G325" s="13">
        <f t="shared" si="55"/>
        <v>0.04</v>
      </c>
      <c r="H325" s="10">
        <f t="shared" si="56"/>
        <v>207710.59941472532</v>
      </c>
      <c r="I325" s="87">
        <f t="shared" si="57"/>
        <v>2385.889120367337</v>
      </c>
      <c r="J325" s="88">
        <f>LOOKUP(B325,'Property-Input'!$F$3:$AJ$3,'Property-Input'!$F$4:$AJ$4)</f>
        <v>26</v>
      </c>
      <c r="L325" s="83">
        <f t="shared" si="58"/>
        <v>55426</v>
      </c>
      <c r="M325" s="84">
        <f t="shared" si="64"/>
        <v>308</v>
      </c>
      <c r="N325" s="10">
        <f t="shared" si="59"/>
        <v>58518.947952509494</v>
      </c>
      <c r="O325" s="218">
        <f>IFERROR(-PMT($M$9/12,$M$10*12-$M273,$N325)-P325,0)</f>
        <v>461.11427927735645</v>
      </c>
      <c r="P325" s="86">
        <f t="shared" si="60"/>
        <v>219.44605482191059</v>
      </c>
      <c r="Q325" s="10">
        <f t="shared" si="61"/>
        <v>58057.83367323214</v>
      </c>
      <c r="R325" s="87">
        <f t="shared" si="62"/>
        <v>680.56033409926704</v>
      </c>
      <c r="S325" s="88">
        <f>LOOKUP(L325,'Property-Input'!$F$3:$AJ$3,'Property-Input'!$F$4:$AJ$4)</f>
        <v>27</v>
      </c>
    </row>
    <row r="326" spans="2:19" x14ac:dyDescent="0.2">
      <c r="B326" s="83">
        <f t="shared" si="52"/>
        <v>55212</v>
      </c>
      <c r="C326" s="84">
        <f t="shared" si="63"/>
        <v>309</v>
      </c>
      <c r="D326" s="10">
        <f t="shared" si="53"/>
        <v>207710.59941472532</v>
      </c>
      <c r="E326" s="10">
        <f>IFERROR(-PMT($G326/12,$C$9*12-$C273,$D326)-F326,0)</f>
        <v>1674.2885681582175</v>
      </c>
      <c r="F326" s="10">
        <f t="shared" si="54"/>
        <v>692.36866471575104</v>
      </c>
      <c r="G326" s="13">
        <f t="shared" si="55"/>
        <v>0.04</v>
      </c>
      <c r="H326" s="10">
        <f t="shared" si="56"/>
        <v>206036.3108465671</v>
      </c>
      <c r="I326" s="87">
        <f t="shared" si="57"/>
        <v>2366.6572328739685</v>
      </c>
      <c r="J326" s="88">
        <f>LOOKUP(B326,'Property-Input'!$F$3:$AJ$3,'Property-Input'!$F$4:$AJ$4)</f>
        <v>26</v>
      </c>
      <c r="L326" s="83">
        <f t="shared" si="58"/>
        <v>55457</v>
      </c>
      <c r="M326" s="84">
        <f t="shared" si="64"/>
        <v>309</v>
      </c>
      <c r="N326" s="10">
        <f t="shared" si="59"/>
        <v>58057.83367323214</v>
      </c>
      <c r="O326" s="218">
        <f>IFERROR(-PMT($M$9/12,$M$10*12-$M273,$N326)-P326,0)</f>
        <v>457.48081719382708</v>
      </c>
      <c r="P326" s="86">
        <f t="shared" si="60"/>
        <v>217.71687627462052</v>
      </c>
      <c r="Q326" s="10">
        <f t="shared" si="61"/>
        <v>57600.352856038313</v>
      </c>
      <c r="R326" s="87">
        <f t="shared" si="62"/>
        <v>675.1976934684476</v>
      </c>
      <c r="S326" s="88">
        <f>LOOKUP(L326,'Property-Input'!$F$3:$AJ$3,'Property-Input'!$F$4:$AJ$4)</f>
        <v>27</v>
      </c>
    </row>
    <row r="327" spans="2:19" x14ac:dyDescent="0.2">
      <c r="B327" s="83">
        <f t="shared" si="52"/>
        <v>55243</v>
      </c>
      <c r="C327" s="84">
        <f t="shared" si="63"/>
        <v>310</v>
      </c>
      <c r="D327" s="10">
        <f t="shared" si="53"/>
        <v>206036.3108465671</v>
      </c>
      <c r="E327" s="10">
        <f>IFERROR(-PMT($G327/12,$C$9*12-$C273,$D327)-F327,0)</f>
        <v>1660.7926646397445</v>
      </c>
      <c r="F327" s="10">
        <f t="shared" si="54"/>
        <v>686.78770282189032</v>
      </c>
      <c r="G327" s="13">
        <f t="shared" si="55"/>
        <v>0.04</v>
      </c>
      <c r="H327" s="10">
        <f t="shared" si="56"/>
        <v>204375.51818192736</v>
      </c>
      <c r="I327" s="87">
        <f t="shared" si="57"/>
        <v>2347.580367461635</v>
      </c>
      <c r="J327" s="88">
        <f>LOOKUP(B327,'Property-Input'!$F$3:$AJ$3,'Property-Input'!$F$4:$AJ$4)</f>
        <v>26</v>
      </c>
      <c r="L327" s="83">
        <f t="shared" si="58"/>
        <v>55487</v>
      </c>
      <c r="M327" s="84">
        <f t="shared" si="64"/>
        <v>310</v>
      </c>
      <c r="N327" s="10">
        <f t="shared" si="59"/>
        <v>57600.352856038313</v>
      </c>
      <c r="O327" s="218">
        <f>IFERROR(-PMT($M$9/12,$M$10*12-$M273,$N327)-P327,0)</f>
        <v>453.87598585826117</v>
      </c>
      <c r="P327" s="86">
        <f t="shared" si="60"/>
        <v>216.00132321014368</v>
      </c>
      <c r="Q327" s="10">
        <f t="shared" si="61"/>
        <v>57146.476870180049</v>
      </c>
      <c r="R327" s="87">
        <f t="shared" si="62"/>
        <v>669.87730906840488</v>
      </c>
      <c r="S327" s="88">
        <f>LOOKUP(L327,'Property-Input'!$F$3:$AJ$3,'Property-Input'!$F$4:$AJ$4)</f>
        <v>27</v>
      </c>
    </row>
    <row r="328" spans="2:19" x14ac:dyDescent="0.2">
      <c r="B328" s="83">
        <f t="shared" si="52"/>
        <v>55273</v>
      </c>
      <c r="C328" s="84">
        <f t="shared" si="63"/>
        <v>311</v>
      </c>
      <c r="D328" s="10">
        <f t="shared" si="53"/>
        <v>204375.51818192736</v>
      </c>
      <c r="E328" s="10">
        <f>IFERROR(-PMT($G328/12,$C$9*12-$C273,$D328)-F328,0)</f>
        <v>1647.4055472739365</v>
      </c>
      <c r="F328" s="10">
        <f t="shared" si="54"/>
        <v>681.25172727309121</v>
      </c>
      <c r="G328" s="13">
        <f t="shared" si="55"/>
        <v>0.04</v>
      </c>
      <c r="H328" s="10">
        <f t="shared" si="56"/>
        <v>202728.11263465343</v>
      </c>
      <c r="I328" s="87">
        <f t="shared" si="57"/>
        <v>2328.6572745470276</v>
      </c>
      <c r="J328" s="88">
        <f>LOOKUP(B328,'Property-Input'!$F$3:$AJ$3,'Property-Input'!$F$4:$AJ$4)</f>
        <v>26</v>
      </c>
      <c r="L328" s="83">
        <f t="shared" si="58"/>
        <v>55518</v>
      </c>
      <c r="M328" s="84">
        <f t="shared" si="64"/>
        <v>311</v>
      </c>
      <c r="N328" s="10">
        <f t="shared" si="59"/>
        <v>57146.476870180049</v>
      </c>
      <c r="O328" s="218">
        <f>IFERROR(-PMT($M$9/12,$M$10*12-$M273,$N328)-P328,0)</f>
        <v>450.299559667719</v>
      </c>
      <c r="P328" s="86">
        <f t="shared" si="60"/>
        <v>214.29928826317519</v>
      </c>
      <c r="Q328" s="10">
        <f t="shared" si="61"/>
        <v>56696.177310512328</v>
      </c>
      <c r="R328" s="87">
        <f t="shared" si="62"/>
        <v>664.59884793089418</v>
      </c>
      <c r="S328" s="88">
        <f>LOOKUP(L328,'Property-Input'!$F$3:$AJ$3,'Property-Input'!$F$4:$AJ$4)</f>
        <v>27</v>
      </c>
    </row>
    <row r="329" spans="2:19" x14ac:dyDescent="0.2">
      <c r="B329" s="83">
        <f t="shared" si="52"/>
        <v>55304</v>
      </c>
      <c r="C329" s="84">
        <f t="shared" si="63"/>
        <v>312</v>
      </c>
      <c r="D329" s="10">
        <f t="shared" si="53"/>
        <v>202728.11263465343</v>
      </c>
      <c r="E329" s="10">
        <f>IFERROR(-PMT($G329/12,$C$9*12-$C273,$D329)-F329,0)</f>
        <v>1634.1263391704827</v>
      </c>
      <c r="F329" s="10">
        <f t="shared" si="54"/>
        <v>675.7603754488448</v>
      </c>
      <c r="G329" s="13">
        <f t="shared" si="55"/>
        <v>0.04</v>
      </c>
      <c r="H329" s="10">
        <f t="shared" si="56"/>
        <v>201093.98629548296</v>
      </c>
      <c r="I329" s="87">
        <f t="shared" si="57"/>
        <v>2309.8867146193274</v>
      </c>
      <c r="J329" s="88">
        <f>LOOKUP(B329,'Property-Input'!$F$3:$AJ$3,'Property-Input'!$F$4:$AJ$4)</f>
        <v>27</v>
      </c>
      <c r="L329" s="83">
        <f t="shared" si="58"/>
        <v>55549</v>
      </c>
      <c r="M329" s="84">
        <f t="shared" si="64"/>
        <v>312</v>
      </c>
      <c r="N329" s="10">
        <f t="shared" si="59"/>
        <v>56696.177310512328</v>
      </c>
      <c r="O329" s="218">
        <f>IFERROR(-PMT($M$9/12,$M$10*12-$M273,$N329)-P329,0)</f>
        <v>446.75131479695335</v>
      </c>
      <c r="P329" s="86">
        <f t="shared" si="60"/>
        <v>212.61066491442122</v>
      </c>
      <c r="Q329" s="10">
        <f t="shared" si="61"/>
        <v>56249.425995715377</v>
      </c>
      <c r="R329" s="87">
        <f t="shared" si="62"/>
        <v>659.3619797113746</v>
      </c>
      <c r="S329" s="88">
        <f>LOOKUP(L329,'Property-Input'!$F$3:$AJ$3,'Property-Input'!$F$4:$AJ$4)</f>
        <v>27</v>
      </c>
    </row>
    <row r="330" spans="2:19" x14ac:dyDescent="0.2">
      <c r="B330" s="83">
        <f t="shared" si="52"/>
        <v>55334</v>
      </c>
      <c r="C330" s="84">
        <f t="shared" si="63"/>
        <v>313</v>
      </c>
      <c r="D330" s="10">
        <f t="shared" si="53"/>
        <v>201093.98629548296</v>
      </c>
      <c r="E330" s="10">
        <f>IFERROR(-PMT($G330/12,$C$9*12-$C273,$D330)-F330,0)</f>
        <v>1620.9541705074071</v>
      </c>
      <c r="F330" s="10">
        <f t="shared" si="54"/>
        <v>670.31328765160981</v>
      </c>
      <c r="G330" s="13">
        <f t="shared" si="55"/>
        <v>0.04</v>
      </c>
      <c r="H330" s="10">
        <f t="shared" si="56"/>
        <v>199473.03212497555</v>
      </c>
      <c r="I330" s="87">
        <f t="shared" si="57"/>
        <v>2291.2674581590168</v>
      </c>
      <c r="J330" s="88">
        <f>LOOKUP(B330,'Property-Input'!$F$3:$AJ$3,'Property-Input'!$F$4:$AJ$4)</f>
        <v>27</v>
      </c>
      <c r="L330" s="83">
        <f t="shared" si="58"/>
        <v>55578</v>
      </c>
      <c r="M330" s="84">
        <f t="shared" si="64"/>
        <v>313</v>
      </c>
      <c r="N330" s="10">
        <f t="shared" si="59"/>
        <v>56249.425995715377</v>
      </c>
      <c r="O330" s="218">
        <f>IFERROR(-PMT($M$9/12,$M$10*12-$M273,$N330)-P330,0)</f>
        <v>443.23102918440293</v>
      </c>
      <c r="P330" s="86">
        <f t="shared" si="60"/>
        <v>210.93534748393267</v>
      </c>
      <c r="Q330" s="10">
        <f t="shared" si="61"/>
        <v>55806.194966530973</v>
      </c>
      <c r="R330" s="87">
        <f t="shared" si="62"/>
        <v>654.1663766683356</v>
      </c>
      <c r="S330" s="88">
        <f>LOOKUP(L330,'Property-Input'!$F$3:$AJ$3,'Property-Input'!$F$4:$AJ$4)</f>
        <v>27</v>
      </c>
    </row>
    <row r="331" spans="2:19" x14ac:dyDescent="0.2">
      <c r="B331" s="83">
        <f t="shared" si="52"/>
        <v>55365</v>
      </c>
      <c r="C331" s="84">
        <f t="shared" si="63"/>
        <v>314</v>
      </c>
      <c r="D331" s="10">
        <f t="shared" si="53"/>
        <v>199473.03212497555</v>
      </c>
      <c r="E331" s="10">
        <f>IFERROR(-PMT($G331/12,$C$9*12-$C273,$D331)-F331,0)</f>
        <v>1607.8881784740868</v>
      </c>
      <c r="F331" s="10">
        <f t="shared" si="54"/>
        <v>664.91010708325189</v>
      </c>
      <c r="G331" s="13">
        <f t="shared" si="55"/>
        <v>0.04</v>
      </c>
      <c r="H331" s="10">
        <f t="shared" si="56"/>
        <v>197865.14394650146</v>
      </c>
      <c r="I331" s="87">
        <f t="shared" si="57"/>
        <v>2272.7982855573387</v>
      </c>
      <c r="J331" s="88">
        <f>LOOKUP(B331,'Property-Input'!$F$3:$AJ$3,'Property-Input'!$F$4:$AJ$4)</f>
        <v>27</v>
      </c>
      <c r="L331" s="83">
        <f t="shared" si="58"/>
        <v>55609</v>
      </c>
      <c r="M331" s="84">
        <f t="shared" si="64"/>
        <v>314</v>
      </c>
      <c r="N331" s="10">
        <f t="shared" si="59"/>
        <v>55806.194966530973</v>
      </c>
      <c r="O331" s="218">
        <f>IFERROR(-PMT($M$9/12,$M$10*12-$M273,$N331)-P331,0)</f>
        <v>439.73848251829418</v>
      </c>
      <c r="P331" s="86">
        <f t="shared" si="60"/>
        <v>209.27323112449116</v>
      </c>
      <c r="Q331" s="10">
        <f t="shared" si="61"/>
        <v>55366.456484012677</v>
      </c>
      <c r="R331" s="87">
        <f t="shared" si="62"/>
        <v>649.01171364278537</v>
      </c>
      <c r="S331" s="88">
        <f>LOOKUP(L331,'Property-Input'!$F$3:$AJ$3,'Property-Input'!$F$4:$AJ$4)</f>
        <v>27</v>
      </c>
    </row>
    <row r="332" spans="2:19" x14ac:dyDescent="0.2">
      <c r="B332" s="83">
        <f t="shared" si="52"/>
        <v>55396</v>
      </c>
      <c r="C332" s="84">
        <f t="shared" si="63"/>
        <v>315</v>
      </c>
      <c r="D332" s="10">
        <f t="shared" si="53"/>
        <v>197865.14394650146</v>
      </c>
      <c r="E332" s="10">
        <f>IFERROR(-PMT($G332/12,$C$9*12-$C273,$D332)-F332,0)</f>
        <v>1594.9275072147411</v>
      </c>
      <c r="F332" s="10">
        <f t="shared" si="54"/>
        <v>659.5504798216715</v>
      </c>
      <c r="G332" s="13">
        <f t="shared" si="55"/>
        <v>0.04</v>
      </c>
      <c r="H332" s="10">
        <f t="shared" si="56"/>
        <v>196270.21643928671</v>
      </c>
      <c r="I332" s="87">
        <f t="shared" si="57"/>
        <v>2254.4779870364127</v>
      </c>
      <c r="J332" s="88">
        <f>LOOKUP(B332,'Property-Input'!$F$3:$AJ$3,'Property-Input'!$F$4:$AJ$4)</f>
        <v>27</v>
      </c>
      <c r="L332" s="83">
        <f t="shared" si="58"/>
        <v>55639</v>
      </c>
      <c r="M332" s="84">
        <f t="shared" si="64"/>
        <v>315</v>
      </c>
      <c r="N332" s="10">
        <f t="shared" si="59"/>
        <v>55366.456484012677</v>
      </c>
      <c r="O332" s="218">
        <f>IFERROR(-PMT($M$9/12,$M$10*12-$M273,$N332)-P332,0)</f>
        <v>436.27345622285407</v>
      </c>
      <c r="P332" s="86">
        <f t="shared" si="60"/>
        <v>207.62421181504752</v>
      </c>
      <c r="Q332" s="10">
        <f t="shared" si="61"/>
        <v>54930.183027789826</v>
      </c>
      <c r="R332" s="87">
        <f t="shared" si="62"/>
        <v>643.89766803790155</v>
      </c>
      <c r="S332" s="88">
        <f>LOOKUP(L332,'Property-Input'!$F$3:$AJ$3,'Property-Input'!$F$4:$AJ$4)</f>
        <v>27</v>
      </c>
    </row>
    <row r="333" spans="2:19" x14ac:dyDescent="0.2">
      <c r="B333" s="83">
        <f t="shared" si="52"/>
        <v>55426</v>
      </c>
      <c r="C333" s="84">
        <f t="shared" si="63"/>
        <v>316</v>
      </c>
      <c r="D333" s="10">
        <f t="shared" si="53"/>
        <v>196270.21643928671</v>
      </c>
      <c r="E333" s="10">
        <f>IFERROR(-PMT($G333/12,$C$9*12-$C273,$D333)-F333,0)</f>
        <v>1582.0713077723676</v>
      </c>
      <c r="F333" s="10">
        <f t="shared" si="54"/>
        <v>654.23405479762243</v>
      </c>
      <c r="G333" s="13">
        <f t="shared" si="55"/>
        <v>0.04</v>
      </c>
      <c r="H333" s="10">
        <f t="shared" si="56"/>
        <v>194688.14513151435</v>
      </c>
      <c r="I333" s="87">
        <f t="shared" si="57"/>
        <v>2236.3053625699899</v>
      </c>
      <c r="J333" s="88">
        <f>LOOKUP(B333,'Property-Input'!$F$3:$AJ$3,'Property-Input'!$F$4:$AJ$4)</f>
        <v>27</v>
      </c>
      <c r="L333" s="83">
        <f t="shared" si="58"/>
        <v>55670</v>
      </c>
      <c r="M333" s="84">
        <f t="shared" si="64"/>
        <v>316</v>
      </c>
      <c r="N333" s="10">
        <f t="shared" si="59"/>
        <v>54930.183027789826</v>
      </c>
      <c r="O333" s="218">
        <f>IFERROR(-PMT($M$9/12,$M$10*12-$M273,$N333)-P333,0)</f>
        <v>432.83573344463014</v>
      </c>
      <c r="P333" s="86">
        <f t="shared" si="60"/>
        <v>205.98818635421185</v>
      </c>
      <c r="Q333" s="10">
        <f t="shared" si="61"/>
        <v>54497.347294345192</v>
      </c>
      <c r="R333" s="87">
        <f t="shared" si="62"/>
        <v>638.82391979884198</v>
      </c>
      <c r="S333" s="88">
        <f>LOOKUP(L333,'Property-Input'!$F$3:$AJ$3,'Property-Input'!$F$4:$AJ$4)</f>
        <v>28</v>
      </c>
    </row>
    <row r="334" spans="2:19" x14ac:dyDescent="0.2">
      <c r="B334" s="83">
        <f t="shared" si="52"/>
        <v>55457</v>
      </c>
      <c r="C334" s="84">
        <f t="shared" si="63"/>
        <v>317</v>
      </c>
      <c r="D334" s="10">
        <f t="shared" si="53"/>
        <v>194688.14513151435</v>
      </c>
      <c r="E334" s="10">
        <f>IFERROR(-PMT($G334/12,$C$9*12-$C273,$D334)-F334,0)</f>
        <v>1569.3187380331331</v>
      </c>
      <c r="F334" s="10">
        <f t="shared" si="54"/>
        <v>648.96048377171451</v>
      </c>
      <c r="G334" s="13">
        <f t="shared" si="55"/>
        <v>0.04</v>
      </c>
      <c r="H334" s="10">
        <f t="shared" si="56"/>
        <v>193118.82639348123</v>
      </c>
      <c r="I334" s="87">
        <f t="shared" si="57"/>
        <v>2218.2792218048476</v>
      </c>
      <c r="J334" s="88">
        <f>LOOKUP(B334,'Property-Input'!$F$3:$AJ$3,'Property-Input'!$F$4:$AJ$4)</f>
        <v>27</v>
      </c>
      <c r="L334" s="83">
        <f t="shared" si="58"/>
        <v>55700</v>
      </c>
      <c r="M334" s="84">
        <f t="shared" si="64"/>
        <v>317</v>
      </c>
      <c r="N334" s="10">
        <f t="shared" si="59"/>
        <v>54497.347294345192</v>
      </c>
      <c r="O334" s="218">
        <f>IFERROR(-PMT($M$9/12,$M$10*12-$M273,$N334)-P334,0)</f>
        <v>429.4250990389196</v>
      </c>
      <c r="P334" s="86">
        <f t="shared" si="60"/>
        <v>204.36505235379445</v>
      </c>
      <c r="Q334" s="10">
        <f t="shared" si="61"/>
        <v>54067.922195306273</v>
      </c>
      <c r="R334" s="87">
        <f t="shared" si="62"/>
        <v>633.79015139271405</v>
      </c>
      <c r="S334" s="88">
        <f>LOOKUP(L334,'Property-Input'!$F$3:$AJ$3,'Property-Input'!$F$4:$AJ$4)</f>
        <v>28</v>
      </c>
    </row>
    <row r="335" spans="2:19" x14ac:dyDescent="0.2">
      <c r="B335" s="83">
        <f t="shared" si="52"/>
        <v>55487</v>
      </c>
      <c r="C335" s="84">
        <f t="shared" si="63"/>
        <v>318</v>
      </c>
      <c r="D335" s="10">
        <f t="shared" si="53"/>
        <v>193118.82639348123</v>
      </c>
      <c r="E335" s="10">
        <f>IFERROR(-PMT($G335/12,$C$9*12-$C273,$D335)-F335,0)</f>
        <v>1556.6689626712164</v>
      </c>
      <c r="F335" s="10">
        <f t="shared" si="54"/>
        <v>643.72942131160414</v>
      </c>
      <c r="G335" s="13">
        <f t="shared" si="55"/>
        <v>0.04</v>
      </c>
      <c r="H335" s="10">
        <f t="shared" si="56"/>
        <v>191562.15743081001</v>
      </c>
      <c r="I335" s="87">
        <f t="shared" si="57"/>
        <v>2200.3983839828206</v>
      </c>
      <c r="J335" s="88">
        <f>LOOKUP(B335,'Property-Input'!$F$3:$AJ$3,'Property-Input'!$F$4:$AJ$4)</f>
        <v>27</v>
      </c>
      <c r="L335" s="83">
        <f t="shared" si="58"/>
        <v>55731</v>
      </c>
      <c r="M335" s="84">
        <f t="shared" si="64"/>
        <v>318</v>
      </c>
      <c r="N335" s="10">
        <f t="shared" si="59"/>
        <v>54067.922195306273</v>
      </c>
      <c r="O335" s="218">
        <f>IFERROR(-PMT($M$9/12,$M$10*12-$M273,$N335)-P335,0)</f>
        <v>426.04133955630493</v>
      </c>
      <c r="P335" s="86">
        <f t="shared" si="60"/>
        <v>202.75470823239854</v>
      </c>
      <c r="Q335" s="10">
        <f t="shared" si="61"/>
        <v>53641.880855749965</v>
      </c>
      <c r="R335" s="87">
        <f t="shared" si="62"/>
        <v>628.7960477887035</v>
      </c>
      <c r="S335" s="88">
        <f>LOOKUP(L335,'Property-Input'!$F$3:$AJ$3,'Property-Input'!$F$4:$AJ$4)</f>
        <v>28</v>
      </c>
    </row>
    <row r="336" spans="2:19" x14ac:dyDescent="0.2">
      <c r="B336" s="83">
        <f t="shared" si="52"/>
        <v>55518</v>
      </c>
      <c r="C336" s="84">
        <f t="shared" si="63"/>
        <v>319</v>
      </c>
      <c r="D336" s="10">
        <f t="shared" si="53"/>
        <v>191562.15743081001</v>
      </c>
      <c r="E336" s="10">
        <f>IFERROR(-PMT($G336/12,$C$9*12-$C273,$D336)-F336,0)</f>
        <v>1544.1211530940886</v>
      </c>
      <c r="F336" s="10">
        <f t="shared" si="54"/>
        <v>638.5405247693667</v>
      </c>
      <c r="G336" s="13">
        <f t="shared" si="55"/>
        <v>0.04</v>
      </c>
      <c r="H336" s="10">
        <f t="shared" si="56"/>
        <v>190018.03627771593</v>
      </c>
      <c r="I336" s="87">
        <f t="shared" si="57"/>
        <v>2182.6616778634552</v>
      </c>
      <c r="J336" s="88">
        <f>LOOKUP(B336,'Property-Input'!$F$3:$AJ$3,'Property-Input'!$F$4:$AJ$4)</f>
        <v>27</v>
      </c>
      <c r="L336" s="83">
        <f t="shared" si="58"/>
        <v>55762</v>
      </c>
      <c r="M336" s="84">
        <f t="shared" si="64"/>
        <v>319</v>
      </c>
      <c r="N336" s="10">
        <f t="shared" si="59"/>
        <v>53641.880855749965</v>
      </c>
      <c r="O336" s="218">
        <f>IFERROR(-PMT($M$9/12,$M$10*12-$M273,$N336)-P336,0)</f>
        <v>422.68424322929479</v>
      </c>
      <c r="P336" s="86">
        <f t="shared" si="60"/>
        <v>201.15705320906235</v>
      </c>
      <c r="Q336" s="10">
        <f t="shared" si="61"/>
        <v>53219.196612520667</v>
      </c>
      <c r="R336" s="87">
        <f t="shared" si="62"/>
        <v>623.84129643835718</v>
      </c>
      <c r="S336" s="88">
        <f>LOOKUP(L336,'Property-Input'!$F$3:$AJ$3,'Property-Input'!$F$4:$AJ$4)</f>
        <v>28</v>
      </c>
    </row>
    <row r="337" spans="2:19" x14ac:dyDescent="0.2">
      <c r="B337" s="83">
        <f t="shared" ref="B337:B379" si="65">EOMONTH(B336,1)</f>
        <v>55549</v>
      </c>
      <c r="C337" s="84">
        <f t="shared" si="63"/>
        <v>320</v>
      </c>
      <c r="D337" s="10">
        <f t="shared" ref="D337:D379" si="66">H336</f>
        <v>190018.03627771593</v>
      </c>
      <c r="E337" s="10">
        <f>IFERROR(-PMT($G337/12,$C$9*12-$C337,$D337)-F337,0)</f>
        <v>4448.6911342957819</v>
      </c>
      <c r="F337" s="10">
        <f t="shared" ref="F337:F379" si="67">D337*G337/12</f>
        <v>633.3934542590531</v>
      </c>
      <c r="G337" s="13">
        <f t="shared" ref="G337:G379" si="68">IF($B337&lt;=$C$12,$C$8,$C$13)</f>
        <v>0.04</v>
      </c>
      <c r="H337" s="10">
        <f t="shared" ref="H337:H379" si="69">D337-E337</f>
        <v>185569.34514342016</v>
      </c>
      <c r="I337" s="87">
        <f t="shared" ref="I337:I379" si="70">E337+F337</f>
        <v>5082.0845885548351</v>
      </c>
      <c r="J337" s="88">
        <f>LOOKUP(B337,'Property-Input'!$F$3:$AJ$3,'Property-Input'!$F$4:$AJ$4)</f>
        <v>27</v>
      </c>
      <c r="L337" s="83">
        <f t="shared" ref="L337:L379" si="71">EOMONTH(L336,1)</f>
        <v>55792</v>
      </c>
      <c r="M337" s="84">
        <f t="shared" si="64"/>
        <v>320</v>
      </c>
      <c r="N337" s="10">
        <f t="shared" ref="N337:N379" si="72">Q336</f>
        <v>53219.196612520667</v>
      </c>
      <c r="O337" s="218">
        <f>IFERROR(-PMT($M$9/12,$M$10*12-$M337,$N337)-P337,0)</f>
        <v>1235.6760695414771</v>
      </c>
      <c r="P337" s="86">
        <f t="shared" ref="P337:P379" si="73">N337*$M$9/12</f>
        <v>199.57198729695247</v>
      </c>
      <c r="Q337" s="10">
        <f t="shared" ref="Q337:Q379" si="74">N337-O337</f>
        <v>51983.520542979189</v>
      </c>
      <c r="R337" s="87">
        <f t="shared" ref="R337:R379" si="75">O337+P337</f>
        <v>1435.2480568384296</v>
      </c>
      <c r="S337" s="88">
        <f>LOOKUP(L337,'Property-Input'!$F$3:$AJ$3,'Property-Input'!$F$4:$AJ$4)</f>
        <v>28</v>
      </c>
    </row>
    <row r="338" spans="2:19" x14ac:dyDescent="0.2">
      <c r="B338" s="83">
        <f t="shared" si="65"/>
        <v>55578</v>
      </c>
      <c r="C338" s="84">
        <f t="shared" ref="C338:C379" si="76">C337+1</f>
        <v>321</v>
      </c>
      <c r="D338" s="10">
        <f t="shared" si="66"/>
        <v>185569.34514342016</v>
      </c>
      <c r="E338" s="10">
        <f>IFERROR(-PMT($G338/12,$C$9*12-$C337,$D338)-F338,0)</f>
        <v>4344.5386380588616</v>
      </c>
      <c r="F338" s="10">
        <f t="shared" si="67"/>
        <v>618.56448381140046</v>
      </c>
      <c r="G338" s="13">
        <f t="shared" si="68"/>
        <v>0.04</v>
      </c>
      <c r="H338" s="10">
        <f t="shared" si="69"/>
        <v>181224.80650536128</v>
      </c>
      <c r="I338" s="87">
        <f t="shared" si="70"/>
        <v>4963.1031218702619</v>
      </c>
      <c r="J338" s="88">
        <f>LOOKUP(B338,'Property-Input'!$F$3:$AJ$3,'Property-Input'!$F$4:$AJ$4)</f>
        <v>27</v>
      </c>
      <c r="L338" s="83">
        <f t="shared" si="71"/>
        <v>55823</v>
      </c>
      <c r="M338" s="84">
        <f t="shared" ref="M338:M379" si="77">M337+1</f>
        <v>321</v>
      </c>
      <c r="N338" s="10">
        <f t="shared" si="72"/>
        <v>51983.520542979189</v>
      </c>
      <c r="O338" s="218">
        <f>IFERROR(-PMT($M$9/12,$M$10*12-$M337,$N338)-P338,0)</f>
        <v>1206.9853818568336</v>
      </c>
      <c r="P338" s="86">
        <f t="shared" si="73"/>
        <v>194.93820203617193</v>
      </c>
      <c r="Q338" s="10">
        <f t="shared" si="74"/>
        <v>50776.53516112236</v>
      </c>
      <c r="R338" s="87">
        <f t="shared" si="75"/>
        <v>1401.9235838930056</v>
      </c>
      <c r="S338" s="88">
        <f>LOOKUP(L338,'Property-Input'!$F$3:$AJ$3,'Property-Input'!$F$4:$AJ$4)</f>
        <v>28</v>
      </c>
    </row>
    <row r="339" spans="2:19" x14ac:dyDescent="0.2">
      <c r="B339" s="83">
        <f t="shared" si="65"/>
        <v>55609</v>
      </c>
      <c r="C339" s="84">
        <f t="shared" si="76"/>
        <v>322</v>
      </c>
      <c r="D339" s="10">
        <f t="shared" si="66"/>
        <v>181224.80650536128</v>
      </c>
      <c r="E339" s="10">
        <f>IFERROR(-PMT($G339/12,$C$9*12-$C337,$D339)-F339,0)</f>
        <v>4242.8245539627051</v>
      </c>
      <c r="F339" s="10">
        <f t="shared" si="67"/>
        <v>604.0826883512043</v>
      </c>
      <c r="G339" s="13">
        <f t="shared" si="68"/>
        <v>0.04</v>
      </c>
      <c r="H339" s="10">
        <f t="shared" si="69"/>
        <v>176981.98195139857</v>
      </c>
      <c r="I339" s="87">
        <f t="shared" si="70"/>
        <v>4846.9072423139096</v>
      </c>
      <c r="J339" s="88">
        <f>LOOKUP(B339,'Property-Input'!$F$3:$AJ$3,'Property-Input'!$F$4:$AJ$4)</f>
        <v>27</v>
      </c>
      <c r="L339" s="83">
        <f t="shared" si="71"/>
        <v>55853</v>
      </c>
      <c r="M339" s="84">
        <f t="shared" si="77"/>
        <v>322</v>
      </c>
      <c r="N339" s="10">
        <f t="shared" si="72"/>
        <v>50776.53516112236</v>
      </c>
      <c r="O339" s="218">
        <f>IFERROR(-PMT($M$9/12,$M$10*12-$M337,$N339)-P339,0)</f>
        <v>1178.9608522213002</v>
      </c>
      <c r="P339" s="86">
        <f t="shared" si="73"/>
        <v>190.41200685420884</v>
      </c>
      <c r="Q339" s="10">
        <f t="shared" si="74"/>
        <v>49597.574308901058</v>
      </c>
      <c r="R339" s="87">
        <f t="shared" si="75"/>
        <v>1369.372859075509</v>
      </c>
      <c r="S339" s="88">
        <f>LOOKUP(L339,'Property-Input'!$F$3:$AJ$3,'Property-Input'!$F$4:$AJ$4)</f>
        <v>28</v>
      </c>
    </row>
    <row r="340" spans="2:19" x14ac:dyDescent="0.2">
      <c r="B340" s="83">
        <f t="shared" si="65"/>
        <v>55639</v>
      </c>
      <c r="C340" s="84">
        <f t="shared" si="76"/>
        <v>323</v>
      </c>
      <c r="D340" s="10">
        <f t="shared" si="66"/>
        <v>176981.98195139857</v>
      </c>
      <c r="E340" s="10">
        <f>IFERROR(-PMT($G340/12,$C$9*12-$C337,$D340)-F340,0)</f>
        <v>4143.4917940451151</v>
      </c>
      <c r="F340" s="10">
        <f t="shared" si="67"/>
        <v>589.93993983799521</v>
      </c>
      <c r="G340" s="13">
        <f t="shared" si="68"/>
        <v>0.04</v>
      </c>
      <c r="H340" s="10">
        <f t="shared" si="69"/>
        <v>172838.49015735346</v>
      </c>
      <c r="I340" s="87">
        <f t="shared" si="70"/>
        <v>4733.4317338831106</v>
      </c>
      <c r="J340" s="88">
        <f>LOOKUP(B340,'Property-Input'!$F$3:$AJ$3,'Property-Input'!$F$4:$AJ$4)</f>
        <v>27</v>
      </c>
      <c r="L340" s="83">
        <f t="shared" si="71"/>
        <v>55884</v>
      </c>
      <c r="M340" s="84">
        <f t="shared" si="77"/>
        <v>323</v>
      </c>
      <c r="N340" s="10">
        <f t="shared" si="72"/>
        <v>49597.574308901058</v>
      </c>
      <c r="O340" s="218">
        <f>IFERROR(-PMT($M$9/12,$M$10*12-$M337,$N340)-P340,0)</f>
        <v>1151.5870133671947</v>
      </c>
      <c r="P340" s="86">
        <f t="shared" si="73"/>
        <v>185.99090365837898</v>
      </c>
      <c r="Q340" s="10">
        <f t="shared" si="74"/>
        <v>48445.987295533865</v>
      </c>
      <c r="R340" s="87">
        <f t="shared" si="75"/>
        <v>1337.5779170255737</v>
      </c>
      <c r="S340" s="88">
        <f>LOOKUP(L340,'Property-Input'!$F$3:$AJ$3,'Property-Input'!$F$4:$AJ$4)</f>
        <v>28</v>
      </c>
    </row>
    <row r="341" spans="2:19" x14ac:dyDescent="0.2">
      <c r="B341" s="83">
        <f t="shared" si="65"/>
        <v>55670</v>
      </c>
      <c r="C341" s="84">
        <f t="shared" si="76"/>
        <v>324</v>
      </c>
      <c r="D341" s="10">
        <f t="shared" si="66"/>
        <v>172838.49015735346</v>
      </c>
      <c r="E341" s="10">
        <f>IFERROR(-PMT($G341/12,$C$9*12-$C337,$D341)-F341,0)</f>
        <v>4046.484606883917</v>
      </c>
      <c r="F341" s="10">
        <f t="shared" si="67"/>
        <v>576.12830052451147</v>
      </c>
      <c r="G341" s="13">
        <f t="shared" si="68"/>
        <v>0.04</v>
      </c>
      <c r="H341" s="10">
        <f t="shared" si="69"/>
        <v>168792.00555046953</v>
      </c>
      <c r="I341" s="87">
        <f t="shared" si="70"/>
        <v>4622.6129074084283</v>
      </c>
      <c r="J341" s="88">
        <f>LOOKUP(B341,'Property-Input'!$F$3:$AJ$3,'Property-Input'!$F$4:$AJ$4)</f>
        <v>28</v>
      </c>
      <c r="L341" s="83">
        <f t="shared" si="71"/>
        <v>55915</v>
      </c>
      <c r="M341" s="84">
        <f t="shared" si="77"/>
        <v>324</v>
      </c>
      <c r="N341" s="10">
        <f t="shared" si="72"/>
        <v>48445.987295533865</v>
      </c>
      <c r="O341" s="218">
        <f>IFERROR(-PMT($M$9/12,$M$10*12-$M337,$N341)-P341,0)</f>
        <v>1124.848757155379</v>
      </c>
      <c r="P341" s="86">
        <f t="shared" si="73"/>
        <v>181.672452358252</v>
      </c>
      <c r="Q341" s="10">
        <f t="shared" si="74"/>
        <v>47321.138538378487</v>
      </c>
      <c r="R341" s="87">
        <f t="shared" si="75"/>
        <v>1306.521209513631</v>
      </c>
      <c r="S341" s="88">
        <f>LOOKUP(L341,'Property-Input'!$F$3:$AJ$3,'Property-Input'!$F$4:$AJ$4)</f>
        <v>28</v>
      </c>
    </row>
    <row r="342" spans="2:19" x14ac:dyDescent="0.2">
      <c r="B342" s="83">
        <f t="shared" si="65"/>
        <v>55700</v>
      </c>
      <c r="C342" s="84">
        <f t="shared" si="76"/>
        <v>325</v>
      </c>
      <c r="D342" s="10">
        <f t="shared" si="66"/>
        <v>168792.00555046953</v>
      </c>
      <c r="E342" s="10">
        <f>IFERROR(-PMT($G342/12,$C$9*12-$C337,$D342)-F342,0)</f>
        <v>3951.7485463059661</v>
      </c>
      <c r="F342" s="10">
        <f t="shared" si="67"/>
        <v>562.64001850156512</v>
      </c>
      <c r="G342" s="13">
        <f t="shared" si="68"/>
        <v>0.04</v>
      </c>
      <c r="H342" s="10">
        <f t="shared" si="69"/>
        <v>164840.25700416358</v>
      </c>
      <c r="I342" s="87">
        <f t="shared" si="70"/>
        <v>4514.3885648075311</v>
      </c>
      <c r="J342" s="88">
        <f>LOOKUP(B342,'Property-Input'!$F$3:$AJ$3,'Property-Input'!$F$4:$AJ$4)</f>
        <v>28</v>
      </c>
      <c r="L342" s="83">
        <f t="shared" si="71"/>
        <v>55943</v>
      </c>
      <c r="M342" s="84">
        <f t="shared" si="77"/>
        <v>325</v>
      </c>
      <c r="N342" s="10">
        <f t="shared" si="72"/>
        <v>47321.138538378487</v>
      </c>
      <c r="O342" s="218">
        <f>IFERROR(-PMT($M$9/12,$M$10*12-$M337,$N342)-P342,0)</f>
        <v>1098.7313262367888</v>
      </c>
      <c r="P342" s="86">
        <f t="shared" si="73"/>
        <v>177.45426951891932</v>
      </c>
      <c r="Q342" s="10">
        <f t="shared" si="74"/>
        <v>46222.407212141698</v>
      </c>
      <c r="R342" s="87">
        <f t="shared" si="75"/>
        <v>1276.1855957557082</v>
      </c>
      <c r="S342" s="88">
        <f>LOOKUP(L342,'Property-Input'!$F$3:$AJ$3,'Property-Input'!$F$4:$AJ$4)</f>
        <v>28</v>
      </c>
    </row>
    <row r="343" spans="2:19" x14ac:dyDescent="0.2">
      <c r="B343" s="83">
        <f t="shared" si="65"/>
        <v>55731</v>
      </c>
      <c r="C343" s="84">
        <f t="shared" si="76"/>
        <v>326</v>
      </c>
      <c r="D343" s="10">
        <f t="shared" si="66"/>
        <v>164840.25700416358</v>
      </c>
      <c r="E343" s="10">
        <f>IFERROR(-PMT($G343/12,$C$9*12-$C337,$D343)-F343,0)</f>
        <v>3859.2304408287373</v>
      </c>
      <c r="F343" s="10">
        <f t="shared" si="67"/>
        <v>549.46752334721191</v>
      </c>
      <c r="G343" s="13">
        <f t="shared" si="68"/>
        <v>0.04</v>
      </c>
      <c r="H343" s="10">
        <f t="shared" si="69"/>
        <v>160981.02656333483</v>
      </c>
      <c r="I343" s="87">
        <f t="shared" si="70"/>
        <v>4408.697964175949</v>
      </c>
      <c r="J343" s="88">
        <f>LOOKUP(B343,'Property-Input'!$F$3:$AJ$3,'Property-Input'!$F$4:$AJ$4)</f>
        <v>28</v>
      </c>
      <c r="L343" s="83">
        <f t="shared" si="71"/>
        <v>55974</v>
      </c>
      <c r="M343" s="84">
        <f t="shared" si="77"/>
        <v>326</v>
      </c>
      <c r="N343" s="10">
        <f t="shared" si="72"/>
        <v>46222.407212141698</v>
      </c>
      <c r="O343" s="218">
        <f>IFERROR(-PMT($M$9/12,$M$10*12-$M337,$N343)-P343,0)</f>
        <v>1073.2203059075764</v>
      </c>
      <c r="P343" s="86">
        <f t="shared" si="73"/>
        <v>173.33402704553134</v>
      </c>
      <c r="Q343" s="10">
        <f t="shared" si="74"/>
        <v>45149.186906234121</v>
      </c>
      <c r="R343" s="87">
        <f t="shared" si="75"/>
        <v>1246.5543329531079</v>
      </c>
      <c r="S343" s="88">
        <f>LOOKUP(L343,'Property-Input'!$F$3:$AJ$3,'Property-Input'!$F$4:$AJ$4)</f>
        <v>28</v>
      </c>
    </row>
    <row r="344" spans="2:19" x14ac:dyDescent="0.2">
      <c r="B344" s="83">
        <f t="shared" si="65"/>
        <v>55762</v>
      </c>
      <c r="C344" s="84">
        <f t="shared" si="76"/>
        <v>327</v>
      </c>
      <c r="D344" s="10">
        <f t="shared" si="66"/>
        <v>160981.02656333483</v>
      </c>
      <c r="E344" s="10">
        <f>IFERROR(-PMT($G344/12,$C$9*12-$C337,$D344)-F344,0)</f>
        <v>3768.8783638173377</v>
      </c>
      <c r="F344" s="10">
        <f t="shared" si="67"/>
        <v>536.60342187778281</v>
      </c>
      <c r="G344" s="13">
        <f t="shared" si="68"/>
        <v>0.04</v>
      </c>
      <c r="H344" s="10">
        <f t="shared" si="69"/>
        <v>157212.14819951748</v>
      </c>
      <c r="I344" s="87">
        <f t="shared" si="70"/>
        <v>4305.4817856951204</v>
      </c>
      <c r="J344" s="88">
        <f>LOOKUP(B344,'Property-Input'!$F$3:$AJ$3,'Property-Input'!$F$4:$AJ$4)</f>
        <v>28</v>
      </c>
      <c r="L344" s="83">
        <f t="shared" si="71"/>
        <v>56004</v>
      </c>
      <c r="M344" s="84">
        <f t="shared" si="77"/>
        <v>327</v>
      </c>
      <c r="N344" s="10">
        <f t="shared" si="72"/>
        <v>45149.186906234121</v>
      </c>
      <c r="O344" s="218">
        <f>IFERROR(-PMT($M$9/12,$M$10*12-$M337,$N344)-P344,0)</f>
        <v>1048.3016161533612</v>
      </c>
      <c r="P344" s="86">
        <f t="shared" si="73"/>
        <v>169.30945089837795</v>
      </c>
      <c r="Q344" s="10">
        <f t="shared" si="74"/>
        <v>44100.885290080761</v>
      </c>
      <c r="R344" s="87">
        <f t="shared" si="75"/>
        <v>1217.6110670517392</v>
      </c>
      <c r="S344" s="88">
        <f>LOOKUP(L344,'Property-Input'!$F$3:$AJ$3,'Property-Input'!$F$4:$AJ$4)</f>
        <v>28</v>
      </c>
    </row>
    <row r="345" spans="2:19" x14ac:dyDescent="0.2">
      <c r="B345" s="83">
        <f t="shared" si="65"/>
        <v>55792</v>
      </c>
      <c r="C345" s="84">
        <f t="shared" si="76"/>
        <v>328</v>
      </c>
      <c r="D345" s="10">
        <f t="shared" si="66"/>
        <v>157212.14819951748</v>
      </c>
      <c r="E345" s="10">
        <f>IFERROR(-PMT($G345/12,$C$9*12-$C337,$D345)-F345,0)</f>
        <v>3680.6416043402069</v>
      </c>
      <c r="F345" s="10">
        <f t="shared" si="67"/>
        <v>524.04049399839164</v>
      </c>
      <c r="G345" s="13">
        <f t="shared" si="68"/>
        <v>0.04</v>
      </c>
      <c r="H345" s="10">
        <f t="shared" si="69"/>
        <v>153531.50659517728</v>
      </c>
      <c r="I345" s="87">
        <f t="shared" si="70"/>
        <v>4204.6820983385987</v>
      </c>
      <c r="J345" s="88">
        <f>LOOKUP(B345,'Property-Input'!$F$3:$AJ$3,'Property-Input'!$F$4:$AJ$4)</f>
        <v>28</v>
      </c>
      <c r="L345" s="83">
        <f t="shared" si="71"/>
        <v>56035</v>
      </c>
      <c r="M345" s="84">
        <f t="shared" si="77"/>
        <v>328</v>
      </c>
      <c r="N345" s="10">
        <f t="shared" si="72"/>
        <v>44100.885290080761</v>
      </c>
      <c r="O345" s="218">
        <f>IFERROR(-PMT($M$9/12,$M$10*12-$M337,$N345)-P345,0)</f>
        <v>1023.9615038782053</v>
      </c>
      <c r="P345" s="86">
        <f t="shared" si="73"/>
        <v>165.37831983780285</v>
      </c>
      <c r="Q345" s="10">
        <f t="shared" si="74"/>
        <v>43076.923786202555</v>
      </c>
      <c r="R345" s="87">
        <f t="shared" si="75"/>
        <v>1189.3398237160081</v>
      </c>
      <c r="S345" s="88">
        <f>LOOKUP(L345,'Property-Input'!$F$3:$AJ$3,'Property-Input'!$F$4:$AJ$4)</f>
        <v>29</v>
      </c>
    </row>
    <row r="346" spans="2:19" x14ac:dyDescent="0.2">
      <c r="B346" s="83">
        <f t="shared" si="65"/>
        <v>55823</v>
      </c>
      <c r="C346" s="84">
        <f t="shared" si="76"/>
        <v>329</v>
      </c>
      <c r="D346" s="10">
        <f t="shared" si="66"/>
        <v>153531.50659517728</v>
      </c>
      <c r="E346" s="10">
        <f>IFERROR(-PMT($G346/12,$C$9*12-$C337,$D346)-F346,0)</f>
        <v>3594.4706387071478</v>
      </c>
      <c r="F346" s="10">
        <f t="shared" si="67"/>
        <v>511.77168865059093</v>
      </c>
      <c r="G346" s="13">
        <f t="shared" si="68"/>
        <v>0.04</v>
      </c>
      <c r="H346" s="10">
        <f t="shared" si="69"/>
        <v>149937.03595647015</v>
      </c>
      <c r="I346" s="87">
        <f t="shared" si="70"/>
        <v>4106.2423273577388</v>
      </c>
      <c r="J346" s="88">
        <f>LOOKUP(B346,'Property-Input'!$F$3:$AJ$3,'Property-Input'!$F$4:$AJ$4)</f>
        <v>28</v>
      </c>
      <c r="L346" s="83">
        <f t="shared" si="71"/>
        <v>56065</v>
      </c>
      <c r="M346" s="84">
        <f t="shared" si="77"/>
        <v>329</v>
      </c>
      <c r="N346" s="10">
        <f t="shared" si="72"/>
        <v>43076.923786202555</v>
      </c>
      <c r="O346" s="218">
        <f>IFERROR(-PMT($M$9/12,$M$10*12-$M337,$N346)-P346,0)</f>
        <v>1000.1865353140174</v>
      </c>
      <c r="P346" s="86">
        <f t="shared" si="73"/>
        <v>161.53846419825956</v>
      </c>
      <c r="Q346" s="10">
        <f t="shared" si="74"/>
        <v>42076.737250888538</v>
      </c>
      <c r="R346" s="87">
        <f t="shared" si="75"/>
        <v>1161.724999512277</v>
      </c>
      <c r="S346" s="88">
        <f>LOOKUP(L346,'Property-Input'!$F$3:$AJ$3,'Property-Input'!$F$4:$AJ$4)</f>
        <v>29</v>
      </c>
    </row>
    <row r="347" spans="2:19" x14ac:dyDescent="0.2">
      <c r="B347" s="83">
        <f t="shared" si="65"/>
        <v>55853</v>
      </c>
      <c r="C347" s="84">
        <f t="shared" si="76"/>
        <v>330</v>
      </c>
      <c r="D347" s="10">
        <f t="shared" si="66"/>
        <v>149937.03595647015</v>
      </c>
      <c r="E347" s="10">
        <f>IFERROR(-PMT($G347/12,$C$9*12-$C337,$D347)-F347,0)</f>
        <v>3510.3171026736936</v>
      </c>
      <c r="F347" s="10">
        <f t="shared" si="67"/>
        <v>499.79011985490052</v>
      </c>
      <c r="G347" s="13">
        <f t="shared" si="68"/>
        <v>0.04</v>
      </c>
      <c r="H347" s="10">
        <f t="shared" si="69"/>
        <v>146426.71885379645</v>
      </c>
      <c r="I347" s="87">
        <f t="shared" si="70"/>
        <v>4010.1072225285943</v>
      </c>
      <c r="J347" s="88">
        <f>LOOKUP(B347,'Property-Input'!$F$3:$AJ$3,'Property-Input'!$F$4:$AJ$4)</f>
        <v>28</v>
      </c>
      <c r="L347" s="83">
        <f t="shared" si="71"/>
        <v>56096</v>
      </c>
      <c r="M347" s="84">
        <f t="shared" si="77"/>
        <v>330</v>
      </c>
      <c r="N347" s="10">
        <f t="shared" si="72"/>
        <v>42076.737250888538</v>
      </c>
      <c r="O347" s="218">
        <f>IFERROR(-PMT($M$9/12,$M$10*12-$M337,$N347)-P347,0)</f>
        <v>976.96358860620569</v>
      </c>
      <c r="P347" s="86">
        <f t="shared" si="73"/>
        <v>157.78776469083201</v>
      </c>
      <c r="Q347" s="10">
        <f t="shared" si="74"/>
        <v>41099.773662282336</v>
      </c>
      <c r="R347" s="87">
        <f t="shared" si="75"/>
        <v>1134.7513532970377</v>
      </c>
      <c r="S347" s="88">
        <f>LOOKUP(L347,'Property-Input'!$F$3:$AJ$3,'Property-Input'!$F$4:$AJ$4)</f>
        <v>29</v>
      </c>
    </row>
    <row r="348" spans="2:19" x14ac:dyDescent="0.2">
      <c r="B348" s="83">
        <f t="shared" si="65"/>
        <v>55884</v>
      </c>
      <c r="C348" s="84">
        <f t="shared" si="76"/>
        <v>331</v>
      </c>
      <c r="D348" s="10">
        <f t="shared" si="66"/>
        <v>146426.71885379645</v>
      </c>
      <c r="E348" s="10">
        <f>IFERROR(-PMT($G348/12,$C$9*12-$C337,$D348)-F348,0)</f>
        <v>3428.1337642962376</v>
      </c>
      <c r="F348" s="10">
        <f t="shared" si="67"/>
        <v>488.08906284598817</v>
      </c>
      <c r="G348" s="13">
        <f t="shared" si="68"/>
        <v>0.04</v>
      </c>
      <c r="H348" s="10">
        <f t="shared" si="69"/>
        <v>142998.58508950021</v>
      </c>
      <c r="I348" s="87">
        <f t="shared" si="70"/>
        <v>3916.2228271422259</v>
      </c>
      <c r="J348" s="88">
        <f>LOOKUP(B348,'Property-Input'!$F$3:$AJ$3,'Property-Input'!$F$4:$AJ$4)</f>
        <v>28</v>
      </c>
      <c r="L348" s="83">
        <f t="shared" si="71"/>
        <v>56127</v>
      </c>
      <c r="M348" s="84">
        <f t="shared" si="77"/>
        <v>331</v>
      </c>
      <c r="N348" s="10">
        <f t="shared" si="72"/>
        <v>41099.773662282336</v>
      </c>
      <c r="O348" s="218">
        <f>IFERROR(-PMT($M$9/12,$M$10*12-$M337,$N348)-P348,0)</f>
        <v>954.27984657147442</v>
      </c>
      <c r="P348" s="86">
        <f t="shared" si="73"/>
        <v>154.12415123355876</v>
      </c>
      <c r="Q348" s="10">
        <f t="shared" si="74"/>
        <v>40145.493815710863</v>
      </c>
      <c r="R348" s="87">
        <f t="shared" si="75"/>
        <v>1108.4039978050332</v>
      </c>
      <c r="S348" s="88">
        <f>LOOKUP(L348,'Property-Input'!$F$3:$AJ$3,'Property-Input'!$F$4:$AJ$4)</f>
        <v>29</v>
      </c>
    </row>
    <row r="349" spans="2:19" x14ac:dyDescent="0.2">
      <c r="B349" s="83">
        <f t="shared" si="65"/>
        <v>55915</v>
      </c>
      <c r="C349" s="84">
        <f t="shared" si="76"/>
        <v>332</v>
      </c>
      <c r="D349" s="10">
        <f t="shared" si="66"/>
        <v>142998.58508950021</v>
      </c>
      <c r="E349" s="10">
        <f>IFERROR(-PMT($G349/12,$C$9*12-$C337,$D349)-F349,0)</f>
        <v>3347.8744974226679</v>
      </c>
      <c r="F349" s="10">
        <f t="shared" si="67"/>
        <v>476.66195029833403</v>
      </c>
      <c r="G349" s="13">
        <f t="shared" si="68"/>
        <v>0.04</v>
      </c>
      <c r="H349" s="10">
        <f t="shared" si="69"/>
        <v>139650.71059207755</v>
      </c>
      <c r="I349" s="87">
        <f t="shared" si="70"/>
        <v>3824.5364477210019</v>
      </c>
      <c r="J349" s="88">
        <f>LOOKUP(B349,'Property-Input'!$F$3:$AJ$3,'Property-Input'!$F$4:$AJ$4)</f>
        <v>28</v>
      </c>
      <c r="L349" s="83">
        <f t="shared" si="71"/>
        <v>56157</v>
      </c>
      <c r="M349" s="84">
        <f t="shared" si="77"/>
        <v>332</v>
      </c>
      <c r="N349" s="10">
        <f t="shared" si="72"/>
        <v>40145.493815710863</v>
      </c>
      <c r="O349" s="218">
        <f>IFERROR(-PMT($M$9/12,$M$10*12-$M337,$N349)-P349,0)</f>
        <v>932.12278962378173</v>
      </c>
      <c r="P349" s="86">
        <f t="shared" si="73"/>
        <v>150.54560180891573</v>
      </c>
      <c r="Q349" s="10">
        <f t="shared" si="74"/>
        <v>39213.371026087079</v>
      </c>
      <c r="R349" s="87">
        <f t="shared" si="75"/>
        <v>1082.6683914326975</v>
      </c>
      <c r="S349" s="88">
        <f>LOOKUP(L349,'Property-Input'!$F$3:$AJ$3,'Property-Input'!$F$4:$AJ$4)</f>
        <v>29</v>
      </c>
    </row>
    <row r="350" spans="2:19" x14ac:dyDescent="0.2">
      <c r="B350" s="83">
        <f t="shared" si="65"/>
        <v>55943</v>
      </c>
      <c r="C350" s="84">
        <f t="shared" si="76"/>
        <v>333</v>
      </c>
      <c r="D350" s="10">
        <f t="shared" si="66"/>
        <v>139650.71059207755</v>
      </c>
      <c r="E350" s="10">
        <f>IFERROR(-PMT($G350/12,$C$9*12-$C337,$D350)-F350,0)</f>
        <v>3269.4942558036482</v>
      </c>
      <c r="F350" s="10">
        <f t="shared" si="67"/>
        <v>465.50236864025851</v>
      </c>
      <c r="G350" s="13">
        <f t="shared" si="68"/>
        <v>0.04</v>
      </c>
      <c r="H350" s="10">
        <f t="shared" si="69"/>
        <v>136381.21633627391</v>
      </c>
      <c r="I350" s="87">
        <f t="shared" si="70"/>
        <v>3734.9966244439065</v>
      </c>
      <c r="J350" s="88">
        <f>LOOKUP(B350,'Property-Input'!$F$3:$AJ$3,'Property-Input'!$F$4:$AJ$4)</f>
        <v>28</v>
      </c>
      <c r="L350" s="83">
        <f t="shared" si="71"/>
        <v>56188</v>
      </c>
      <c r="M350" s="84">
        <f t="shared" si="77"/>
        <v>333</v>
      </c>
      <c r="N350" s="10">
        <f t="shared" si="72"/>
        <v>39213.371026087079</v>
      </c>
      <c r="O350" s="218">
        <f>IFERROR(-PMT($M$9/12,$M$10*12-$M337,$N350)-P350,0)</f>
        <v>910.48018886454054</v>
      </c>
      <c r="P350" s="86">
        <f t="shared" si="73"/>
        <v>147.05014134782655</v>
      </c>
      <c r="Q350" s="10">
        <f t="shared" si="74"/>
        <v>38302.890837222541</v>
      </c>
      <c r="R350" s="87">
        <f t="shared" si="75"/>
        <v>1057.5303302123671</v>
      </c>
      <c r="S350" s="88">
        <f>LOOKUP(L350,'Property-Input'!$F$3:$AJ$3,'Property-Input'!$F$4:$AJ$4)</f>
        <v>29</v>
      </c>
    </row>
    <row r="351" spans="2:19" x14ac:dyDescent="0.2">
      <c r="B351" s="83">
        <f t="shared" si="65"/>
        <v>55974</v>
      </c>
      <c r="C351" s="84">
        <f t="shared" si="76"/>
        <v>334</v>
      </c>
      <c r="D351" s="10">
        <f t="shared" si="66"/>
        <v>136381.21633627391</v>
      </c>
      <c r="E351" s="10">
        <f>IFERROR(-PMT($G351/12,$C$9*12-$C337,$D351)-F351,0)</f>
        <v>3192.9490478099879</v>
      </c>
      <c r="F351" s="10">
        <f t="shared" si="67"/>
        <v>454.60405445424635</v>
      </c>
      <c r="G351" s="13">
        <f t="shared" si="68"/>
        <v>0.04</v>
      </c>
      <c r="H351" s="10">
        <f t="shared" si="69"/>
        <v>133188.26728846392</v>
      </c>
      <c r="I351" s="87">
        <f t="shared" si="70"/>
        <v>3647.5531022642344</v>
      </c>
      <c r="J351" s="88">
        <f>LOOKUP(B351,'Property-Input'!$F$3:$AJ$3,'Property-Input'!$F$4:$AJ$4)</f>
        <v>28</v>
      </c>
      <c r="L351" s="83">
        <f t="shared" si="71"/>
        <v>56218</v>
      </c>
      <c r="M351" s="84">
        <f t="shared" si="77"/>
        <v>334</v>
      </c>
      <c r="N351" s="10">
        <f t="shared" si="72"/>
        <v>38302.890837222541</v>
      </c>
      <c r="O351" s="218">
        <f>IFERROR(-PMT($M$9/12,$M$10*12-$M337,$N351)-P351,0)</f>
        <v>889.34009933325979</v>
      </c>
      <c r="P351" s="86">
        <f t="shared" si="73"/>
        <v>143.63584063958453</v>
      </c>
      <c r="Q351" s="10">
        <f t="shared" si="74"/>
        <v>37413.55073788928</v>
      </c>
      <c r="R351" s="87">
        <f t="shared" si="75"/>
        <v>1032.9759399728443</v>
      </c>
      <c r="S351" s="88">
        <f>LOOKUP(L351,'Property-Input'!$F$3:$AJ$3,'Property-Input'!$F$4:$AJ$4)</f>
        <v>29</v>
      </c>
    </row>
    <row r="352" spans="2:19" x14ac:dyDescent="0.2">
      <c r="B352" s="83">
        <f t="shared" si="65"/>
        <v>56004</v>
      </c>
      <c r="C352" s="84">
        <f t="shared" si="76"/>
        <v>335</v>
      </c>
      <c r="D352" s="10">
        <f t="shared" si="66"/>
        <v>133188.26728846392</v>
      </c>
      <c r="E352" s="10">
        <f>IFERROR(-PMT($G352/12,$C$9*12-$C337,$D352)-F352,0)</f>
        <v>3118.1959117419447</v>
      </c>
      <c r="F352" s="10">
        <f t="shared" si="67"/>
        <v>443.96089096154645</v>
      </c>
      <c r="G352" s="13">
        <f t="shared" si="68"/>
        <v>0.04</v>
      </c>
      <c r="H352" s="10">
        <f t="shared" si="69"/>
        <v>130070.07137672197</v>
      </c>
      <c r="I352" s="87">
        <f t="shared" si="70"/>
        <v>3562.1568027034909</v>
      </c>
      <c r="J352" s="88">
        <f>LOOKUP(B352,'Property-Input'!$F$3:$AJ$3,'Property-Input'!$F$4:$AJ$4)</f>
        <v>28</v>
      </c>
      <c r="L352" s="83">
        <f t="shared" si="71"/>
        <v>56249</v>
      </c>
      <c r="M352" s="84">
        <f t="shared" si="77"/>
        <v>335</v>
      </c>
      <c r="N352" s="10">
        <f t="shared" si="72"/>
        <v>37413.55073788928</v>
      </c>
      <c r="O352" s="218">
        <f>IFERROR(-PMT($M$9/12,$M$10*12-$M337,$N352)-P352,0)</f>
        <v>868.69085341489495</v>
      </c>
      <c r="P352" s="86">
        <f t="shared" si="73"/>
        <v>140.3008152670848</v>
      </c>
      <c r="Q352" s="10">
        <f t="shared" si="74"/>
        <v>36544.859884474383</v>
      </c>
      <c r="R352" s="87">
        <f t="shared" si="75"/>
        <v>1008.9916686819797</v>
      </c>
      <c r="S352" s="88">
        <f>LOOKUP(L352,'Property-Input'!$F$3:$AJ$3,'Property-Input'!$F$4:$AJ$4)</f>
        <v>29</v>
      </c>
    </row>
    <row r="353" spans="2:19" x14ac:dyDescent="0.2">
      <c r="B353" s="83">
        <f t="shared" si="65"/>
        <v>56035</v>
      </c>
      <c r="C353" s="84">
        <f t="shared" si="76"/>
        <v>336</v>
      </c>
      <c r="D353" s="10">
        <f t="shared" si="66"/>
        <v>130070.07137672197</v>
      </c>
      <c r="E353" s="10">
        <f>IFERROR(-PMT($G353/12,$C$9*12-$C337,$D353)-F353,0)</f>
        <v>3045.1928917165737</v>
      </c>
      <c r="F353" s="10">
        <f t="shared" si="67"/>
        <v>433.5669045890732</v>
      </c>
      <c r="G353" s="13">
        <f t="shared" si="68"/>
        <v>0.04</v>
      </c>
      <c r="H353" s="10">
        <f t="shared" si="69"/>
        <v>127024.87848500539</v>
      </c>
      <c r="I353" s="87">
        <f t="shared" si="70"/>
        <v>3478.7597963056469</v>
      </c>
      <c r="J353" s="88">
        <f>LOOKUP(B353,'Property-Input'!$F$3:$AJ$3,'Property-Input'!$F$4:$AJ$4)</f>
        <v>29</v>
      </c>
      <c r="L353" s="83">
        <f t="shared" si="71"/>
        <v>56280</v>
      </c>
      <c r="M353" s="84">
        <f t="shared" si="77"/>
        <v>336</v>
      </c>
      <c r="N353" s="10">
        <f t="shared" si="72"/>
        <v>36544.859884474383</v>
      </c>
      <c r="O353" s="218">
        <f>IFERROR(-PMT($M$9/12,$M$10*12-$M337,$N353)-P353,0)</f>
        <v>848.52105440027003</v>
      </c>
      <c r="P353" s="86">
        <f t="shared" si="73"/>
        <v>137.04322456677895</v>
      </c>
      <c r="Q353" s="10">
        <f t="shared" si="74"/>
        <v>35696.338830074114</v>
      </c>
      <c r="R353" s="87">
        <f t="shared" si="75"/>
        <v>985.56427896704895</v>
      </c>
      <c r="S353" s="88">
        <f>LOOKUP(L353,'Property-Input'!$F$3:$AJ$3,'Property-Input'!$F$4:$AJ$4)</f>
        <v>29</v>
      </c>
    </row>
    <row r="354" spans="2:19" x14ac:dyDescent="0.2">
      <c r="B354" s="83">
        <f t="shared" si="65"/>
        <v>56065</v>
      </c>
      <c r="C354" s="84">
        <f t="shared" si="76"/>
        <v>337</v>
      </c>
      <c r="D354" s="10">
        <f t="shared" si="66"/>
        <v>127024.87848500539</v>
      </c>
      <c r="E354" s="10">
        <f>IFERROR(-PMT($G354/12,$C$9*12-$C337,$D354)-F354,0)</f>
        <v>2973.8990141196036</v>
      </c>
      <c r="F354" s="10">
        <f t="shared" si="67"/>
        <v>423.41626161668461</v>
      </c>
      <c r="G354" s="13">
        <f t="shared" si="68"/>
        <v>0.04</v>
      </c>
      <c r="H354" s="10">
        <f t="shared" si="69"/>
        <v>124050.9794708858</v>
      </c>
      <c r="I354" s="87">
        <f t="shared" si="70"/>
        <v>3397.3152757362882</v>
      </c>
      <c r="J354" s="88">
        <f>LOOKUP(B354,'Property-Input'!$F$3:$AJ$3,'Property-Input'!$F$4:$AJ$4)</f>
        <v>29</v>
      </c>
      <c r="L354" s="83">
        <f t="shared" si="71"/>
        <v>56308</v>
      </c>
      <c r="M354" s="84">
        <f t="shared" si="77"/>
        <v>337</v>
      </c>
      <c r="N354" s="10">
        <f t="shared" si="72"/>
        <v>35696.338830074114</v>
      </c>
      <c r="O354" s="218">
        <f>IFERROR(-PMT($M$9/12,$M$10*12-$M337,$N354)-P354,0)</f>
        <v>828.81957019601873</v>
      </c>
      <c r="P354" s="86">
        <f t="shared" si="73"/>
        <v>133.86127061277793</v>
      </c>
      <c r="Q354" s="10">
        <f t="shared" si="74"/>
        <v>34867.519259878092</v>
      </c>
      <c r="R354" s="87">
        <f t="shared" si="75"/>
        <v>962.68084080879669</v>
      </c>
      <c r="S354" s="88">
        <f>LOOKUP(L354,'Property-Input'!$F$3:$AJ$3,'Property-Input'!$F$4:$AJ$4)</f>
        <v>29</v>
      </c>
    </row>
    <row r="355" spans="2:19" x14ac:dyDescent="0.2">
      <c r="B355" s="83">
        <f t="shared" si="65"/>
        <v>56096</v>
      </c>
      <c r="C355" s="84">
        <f t="shared" si="76"/>
        <v>338</v>
      </c>
      <c r="D355" s="10">
        <f t="shared" si="66"/>
        <v>124050.9794708858</v>
      </c>
      <c r="E355" s="10">
        <f>IFERROR(-PMT($G355/12,$C$9*12-$C337,$D355)-F355,0)</f>
        <v>2904.2742646086208</v>
      </c>
      <c r="F355" s="10">
        <f t="shared" si="67"/>
        <v>413.50326490295265</v>
      </c>
      <c r="G355" s="13">
        <f t="shared" si="68"/>
        <v>0.04</v>
      </c>
      <c r="H355" s="10">
        <f t="shared" si="69"/>
        <v>121146.70520627717</v>
      </c>
      <c r="I355" s="87">
        <f t="shared" si="70"/>
        <v>3317.7775295115734</v>
      </c>
      <c r="J355" s="88">
        <f>LOOKUP(B355,'Property-Input'!$F$3:$AJ$3,'Property-Input'!$F$4:$AJ$4)</f>
        <v>29</v>
      </c>
      <c r="L355" s="83">
        <f t="shared" si="71"/>
        <v>56339</v>
      </c>
      <c r="M355" s="84">
        <f t="shared" si="77"/>
        <v>338</v>
      </c>
      <c r="N355" s="10">
        <f t="shared" si="72"/>
        <v>34867.519259878092</v>
      </c>
      <c r="O355" s="218">
        <f>IFERROR(-PMT($M$9/12,$M$10*12-$M337,$N355)-P355,0)</f>
        <v>809.57552718057184</v>
      </c>
      <c r="P355" s="86">
        <f t="shared" si="73"/>
        <v>130.75319722454284</v>
      </c>
      <c r="Q355" s="10">
        <f t="shared" si="74"/>
        <v>34057.943732697524</v>
      </c>
      <c r="R355" s="87">
        <f t="shared" si="75"/>
        <v>940.32872440511471</v>
      </c>
      <c r="S355" s="88">
        <f>LOOKUP(L355,'Property-Input'!$F$3:$AJ$3,'Property-Input'!$F$4:$AJ$4)</f>
        <v>29</v>
      </c>
    </row>
    <row r="356" spans="2:19" x14ac:dyDescent="0.2">
      <c r="B356" s="83">
        <f t="shared" si="65"/>
        <v>56127</v>
      </c>
      <c r="C356" s="84">
        <f t="shared" si="76"/>
        <v>339</v>
      </c>
      <c r="D356" s="10">
        <f t="shared" si="66"/>
        <v>121146.70520627717</v>
      </c>
      <c r="E356" s="10">
        <f>IFERROR(-PMT($G356/12,$C$9*12-$C337,$D356)-F356,0)</f>
        <v>2836.2795656546509</v>
      </c>
      <c r="F356" s="10">
        <f t="shared" si="67"/>
        <v>403.82235068759059</v>
      </c>
      <c r="G356" s="13">
        <f t="shared" si="68"/>
        <v>0.04</v>
      </c>
      <c r="H356" s="10">
        <f t="shared" si="69"/>
        <v>118310.42564062252</v>
      </c>
      <c r="I356" s="87">
        <f t="shared" si="70"/>
        <v>3240.1019163422416</v>
      </c>
      <c r="J356" s="88">
        <f>LOOKUP(B356,'Property-Input'!$F$3:$AJ$3,'Property-Input'!$F$4:$AJ$4)</f>
        <v>29</v>
      </c>
      <c r="L356" s="83">
        <f t="shared" si="71"/>
        <v>56369</v>
      </c>
      <c r="M356" s="84">
        <f t="shared" si="77"/>
        <v>339</v>
      </c>
      <c r="N356" s="10">
        <f t="shared" si="72"/>
        <v>34057.943732697524</v>
      </c>
      <c r="O356" s="218">
        <f>IFERROR(-PMT($M$9/12,$M$10*12-$M337,$N356)-P356,0)</f>
        <v>790.77830420279952</v>
      </c>
      <c r="P356" s="86">
        <f t="shared" si="73"/>
        <v>127.71728899761571</v>
      </c>
      <c r="Q356" s="10">
        <f t="shared" si="74"/>
        <v>33267.165428494722</v>
      </c>
      <c r="R356" s="87">
        <f t="shared" si="75"/>
        <v>918.49559320041521</v>
      </c>
      <c r="S356" s="88">
        <f>LOOKUP(L356,'Property-Input'!$F$3:$AJ$3,'Property-Input'!$F$4:$AJ$4)</f>
        <v>29</v>
      </c>
    </row>
    <row r="357" spans="2:19" x14ac:dyDescent="0.2">
      <c r="B357" s="83">
        <f t="shared" si="65"/>
        <v>56157</v>
      </c>
      <c r="C357" s="84">
        <f t="shared" si="76"/>
        <v>340</v>
      </c>
      <c r="D357" s="10">
        <f t="shared" si="66"/>
        <v>118310.42564062252</v>
      </c>
      <c r="E357" s="10">
        <f>IFERROR(-PMT($G357/12,$C$9*12-$C337,$D357)-F357,0)</f>
        <v>2769.8767546095405</v>
      </c>
      <c r="F357" s="10">
        <f t="shared" si="67"/>
        <v>394.36808546874175</v>
      </c>
      <c r="G357" s="13">
        <f t="shared" si="68"/>
        <v>0.04</v>
      </c>
      <c r="H357" s="10">
        <f t="shared" si="69"/>
        <v>115540.54888601298</v>
      </c>
      <c r="I357" s="87">
        <f t="shared" si="70"/>
        <v>3164.2448400782823</v>
      </c>
      <c r="J357" s="88">
        <f>LOOKUP(B357,'Property-Input'!$F$3:$AJ$3,'Property-Input'!$F$4:$AJ$4)</f>
        <v>29</v>
      </c>
      <c r="L357" s="83">
        <f t="shared" si="71"/>
        <v>56400</v>
      </c>
      <c r="M357" s="84">
        <f t="shared" si="77"/>
        <v>340</v>
      </c>
      <c r="N357" s="10">
        <f t="shared" si="72"/>
        <v>33267.165428494722</v>
      </c>
      <c r="O357" s="218">
        <f>IFERROR(-PMT($M$9/12,$M$10*12-$M337,$N357)-P357,0)</f>
        <v>772.41752671999734</v>
      </c>
      <c r="P357" s="86">
        <f t="shared" si="73"/>
        <v>124.75187035685519</v>
      </c>
      <c r="Q357" s="10">
        <f t="shared" si="74"/>
        <v>32494.747901774725</v>
      </c>
      <c r="R357" s="87">
        <f t="shared" si="75"/>
        <v>897.16939707685253</v>
      </c>
      <c r="S357" s="88">
        <f>LOOKUP(L357,'Property-Input'!$F$3:$AJ$3,'Property-Input'!$F$4:$AJ$4)</f>
        <v>30</v>
      </c>
    </row>
    <row r="358" spans="2:19" x14ac:dyDescent="0.2">
      <c r="B358" s="83">
        <f t="shared" si="65"/>
        <v>56188</v>
      </c>
      <c r="C358" s="84">
        <f t="shared" si="76"/>
        <v>341</v>
      </c>
      <c r="D358" s="10">
        <f t="shared" si="66"/>
        <v>115540.54888601298</v>
      </c>
      <c r="E358" s="10">
        <f>IFERROR(-PMT($G358/12,$C$9*12-$C337,$D358)-F358,0)</f>
        <v>2705.0285622868182</v>
      </c>
      <c r="F358" s="10">
        <f t="shared" si="67"/>
        <v>385.13516295337666</v>
      </c>
      <c r="G358" s="13">
        <f t="shared" si="68"/>
        <v>0.04</v>
      </c>
      <c r="H358" s="10">
        <f t="shared" si="69"/>
        <v>112835.52032372616</v>
      </c>
      <c r="I358" s="87">
        <f t="shared" si="70"/>
        <v>3090.1637252401947</v>
      </c>
      <c r="J358" s="88">
        <f>LOOKUP(B358,'Property-Input'!$F$3:$AJ$3,'Property-Input'!$F$4:$AJ$4)</f>
        <v>29</v>
      </c>
      <c r="L358" s="83">
        <f t="shared" si="71"/>
        <v>56430</v>
      </c>
      <c r="M358" s="84">
        <f t="shared" si="77"/>
        <v>341</v>
      </c>
      <c r="N358" s="10">
        <f t="shared" si="72"/>
        <v>32494.747901774725</v>
      </c>
      <c r="O358" s="218">
        <f>IFERROR(-PMT($M$9/12,$M$10*12-$M337,$N358)-P358,0)</f>
        <v>754.48306107198016</v>
      </c>
      <c r="P358" s="86">
        <f t="shared" si="73"/>
        <v>121.85530463165522</v>
      </c>
      <c r="Q358" s="10">
        <f t="shared" si="74"/>
        <v>31740.264840702745</v>
      </c>
      <c r="R358" s="87">
        <f t="shared" si="75"/>
        <v>876.33836570363542</v>
      </c>
      <c r="S358" s="88">
        <f>LOOKUP(L358,'Property-Input'!$F$3:$AJ$3,'Property-Input'!$F$4:$AJ$4)</f>
        <v>30</v>
      </c>
    </row>
    <row r="359" spans="2:19" x14ac:dyDescent="0.2">
      <c r="B359" s="83">
        <f t="shared" si="65"/>
        <v>56218</v>
      </c>
      <c r="C359" s="84">
        <f t="shared" si="76"/>
        <v>342</v>
      </c>
      <c r="D359" s="10">
        <f t="shared" si="66"/>
        <v>112835.52032372616</v>
      </c>
      <c r="E359" s="10">
        <f>IFERROR(-PMT($G359/12,$C$9*12-$C337,$D359)-F359,0)</f>
        <v>2641.698592044022</v>
      </c>
      <c r="F359" s="10">
        <f t="shared" si="67"/>
        <v>376.11840107908716</v>
      </c>
      <c r="G359" s="13">
        <f t="shared" si="68"/>
        <v>0.04</v>
      </c>
      <c r="H359" s="10">
        <f t="shared" si="69"/>
        <v>110193.82173168214</v>
      </c>
      <c r="I359" s="87">
        <f t="shared" si="70"/>
        <v>3017.8169931231091</v>
      </c>
      <c r="J359" s="88">
        <f>LOOKUP(B359,'Property-Input'!$F$3:$AJ$3,'Property-Input'!$F$4:$AJ$4)</f>
        <v>29</v>
      </c>
      <c r="L359" s="83">
        <f t="shared" si="71"/>
        <v>56461</v>
      </c>
      <c r="M359" s="84">
        <f t="shared" si="77"/>
        <v>342</v>
      </c>
      <c r="N359" s="10">
        <f t="shared" si="72"/>
        <v>31740.264840702745</v>
      </c>
      <c r="O359" s="218">
        <f>IFERROR(-PMT($M$9/12,$M$10*12-$M337,$N359)-P359,0)</f>
        <v>736.96500888812398</v>
      </c>
      <c r="P359" s="86">
        <f t="shared" si="73"/>
        <v>119.02599315263529</v>
      </c>
      <c r="Q359" s="10">
        <f t="shared" si="74"/>
        <v>31003.29983181462</v>
      </c>
      <c r="R359" s="87">
        <f t="shared" si="75"/>
        <v>855.99100204075921</v>
      </c>
      <c r="S359" s="88">
        <f>LOOKUP(L359,'Property-Input'!$F$3:$AJ$3,'Property-Input'!$F$4:$AJ$4)</f>
        <v>30</v>
      </c>
    </row>
    <row r="360" spans="2:19" x14ac:dyDescent="0.2">
      <c r="B360" s="83">
        <f t="shared" si="65"/>
        <v>56249</v>
      </c>
      <c r="C360" s="84">
        <f t="shared" si="76"/>
        <v>343</v>
      </c>
      <c r="D360" s="10">
        <f t="shared" si="66"/>
        <v>110193.82173168214</v>
      </c>
      <c r="E360" s="10">
        <f>IFERROR(-PMT($G360/12,$C$9*12-$C337,$D360)-F360,0)</f>
        <v>2579.8512993547533</v>
      </c>
      <c r="F360" s="10">
        <f t="shared" si="67"/>
        <v>367.31273910560714</v>
      </c>
      <c r="G360" s="13">
        <f t="shared" si="68"/>
        <v>0.04</v>
      </c>
      <c r="H360" s="10">
        <f t="shared" si="69"/>
        <v>107613.97043232739</v>
      </c>
      <c r="I360" s="87">
        <f t="shared" si="70"/>
        <v>2947.1640384603606</v>
      </c>
      <c r="J360" s="88">
        <f>LOOKUP(B360,'Property-Input'!$F$3:$AJ$3,'Property-Input'!$F$4:$AJ$4)</f>
        <v>29</v>
      </c>
      <c r="L360" s="83">
        <f t="shared" si="71"/>
        <v>56492</v>
      </c>
      <c r="M360" s="84">
        <f t="shared" si="77"/>
        <v>343</v>
      </c>
      <c r="N360" s="10">
        <f t="shared" si="72"/>
        <v>31003.29983181462</v>
      </c>
      <c r="O360" s="218">
        <f>IFERROR(-PMT($M$9/12,$M$10*12-$M337,$N360)-P360,0)</f>
        <v>719.85370162426659</v>
      </c>
      <c r="P360" s="86">
        <f t="shared" si="73"/>
        <v>116.26237436930482</v>
      </c>
      <c r="Q360" s="10">
        <f t="shared" si="74"/>
        <v>30283.446130190354</v>
      </c>
      <c r="R360" s="87">
        <f t="shared" si="75"/>
        <v>836.11607599357137</v>
      </c>
      <c r="S360" s="88">
        <f>LOOKUP(L360,'Property-Input'!$F$3:$AJ$3,'Property-Input'!$F$4:$AJ$4)</f>
        <v>30</v>
      </c>
    </row>
    <row r="361" spans="2:19" x14ac:dyDescent="0.2">
      <c r="B361" s="83">
        <f t="shared" si="65"/>
        <v>56280</v>
      </c>
      <c r="C361" s="84">
        <f t="shared" si="76"/>
        <v>344</v>
      </c>
      <c r="D361" s="10">
        <f t="shared" si="66"/>
        <v>107613.97043232739</v>
      </c>
      <c r="E361" s="10">
        <f>IFERROR(-PMT($G361/12,$C$9*12-$C337,$D361)-F361,0)</f>
        <v>2519.4519718589836</v>
      </c>
      <c r="F361" s="10">
        <f t="shared" si="67"/>
        <v>358.71323477442462</v>
      </c>
      <c r="G361" s="13">
        <f t="shared" si="68"/>
        <v>0.04</v>
      </c>
      <c r="H361" s="10">
        <f t="shared" si="69"/>
        <v>105094.5184604684</v>
      </c>
      <c r="I361" s="87">
        <f t="shared" si="70"/>
        <v>2878.1652066334082</v>
      </c>
      <c r="J361" s="88">
        <f>LOOKUP(B361,'Property-Input'!$F$3:$AJ$3,'Property-Input'!$F$4:$AJ$4)</f>
        <v>29</v>
      </c>
      <c r="L361" s="83">
        <f t="shared" si="71"/>
        <v>56522</v>
      </c>
      <c r="M361" s="84">
        <f t="shared" si="77"/>
        <v>344</v>
      </c>
      <c r="N361" s="10">
        <f t="shared" si="72"/>
        <v>30283.446130190354</v>
      </c>
      <c r="O361" s="218">
        <f>IFERROR(-PMT($M$9/12,$M$10*12-$M337,$N361)-P361,0)</f>
        <v>703.13969522645698</v>
      </c>
      <c r="P361" s="86">
        <f t="shared" si="73"/>
        <v>113.56292298821381</v>
      </c>
      <c r="Q361" s="10">
        <f t="shared" si="74"/>
        <v>29580.306434963895</v>
      </c>
      <c r="R361" s="87">
        <f t="shared" si="75"/>
        <v>816.70261821467079</v>
      </c>
      <c r="S361" s="88">
        <f>LOOKUP(L361,'Property-Input'!$F$3:$AJ$3,'Property-Input'!$F$4:$AJ$4)</f>
        <v>30</v>
      </c>
    </row>
    <row r="362" spans="2:19" x14ac:dyDescent="0.2">
      <c r="B362" s="83">
        <f t="shared" si="65"/>
        <v>56308</v>
      </c>
      <c r="C362" s="84">
        <f t="shared" si="76"/>
        <v>345</v>
      </c>
      <c r="D362" s="10">
        <f t="shared" si="66"/>
        <v>105094.5184604684</v>
      </c>
      <c r="E362" s="10">
        <f>IFERROR(-PMT($G362/12,$C$9*12-$C337,$D362)-F362,0)</f>
        <v>2460.4667098804207</v>
      </c>
      <c r="F362" s="10">
        <f t="shared" si="67"/>
        <v>350.31506153489471</v>
      </c>
      <c r="G362" s="13">
        <f t="shared" si="68"/>
        <v>0.04</v>
      </c>
      <c r="H362" s="10">
        <f t="shared" si="69"/>
        <v>102634.05175058798</v>
      </c>
      <c r="I362" s="87">
        <f t="shared" si="70"/>
        <v>2810.7817714153152</v>
      </c>
      <c r="J362" s="88">
        <f>LOOKUP(B362,'Property-Input'!$F$3:$AJ$3,'Property-Input'!$F$4:$AJ$4)</f>
        <v>29</v>
      </c>
      <c r="L362" s="83">
        <f t="shared" si="71"/>
        <v>56553</v>
      </c>
      <c r="M362" s="84">
        <f t="shared" si="77"/>
        <v>345</v>
      </c>
      <c r="N362" s="10">
        <f t="shared" si="72"/>
        <v>29580.306434963895</v>
      </c>
      <c r="O362" s="218">
        <f>IFERROR(-PMT($M$9/12,$M$10*12-$M337,$N362)-P362,0)</f>
        <v>686.81376491860249</v>
      </c>
      <c r="P362" s="86">
        <f t="shared" si="73"/>
        <v>110.9261491311146</v>
      </c>
      <c r="Q362" s="10">
        <f t="shared" si="74"/>
        <v>28893.492670045292</v>
      </c>
      <c r="R362" s="87">
        <f t="shared" si="75"/>
        <v>797.73991404971707</v>
      </c>
      <c r="S362" s="88">
        <f>LOOKUP(L362,'Property-Input'!$F$3:$AJ$3,'Property-Input'!$F$4:$AJ$4)</f>
        <v>30</v>
      </c>
    </row>
    <row r="363" spans="2:19" x14ac:dyDescent="0.2">
      <c r="B363" s="83">
        <f t="shared" si="65"/>
        <v>56339</v>
      </c>
      <c r="C363" s="84">
        <f t="shared" si="76"/>
        <v>346</v>
      </c>
      <c r="D363" s="10">
        <f t="shared" si="66"/>
        <v>102634.05175058798</v>
      </c>
      <c r="E363" s="10">
        <f>IFERROR(-PMT($G363/12,$C$9*12-$C337,$D363)-F363,0)</f>
        <v>2402.8624074000113</v>
      </c>
      <c r="F363" s="10">
        <f t="shared" si="67"/>
        <v>342.11350583529332</v>
      </c>
      <c r="G363" s="13">
        <f t="shared" si="68"/>
        <v>0.04</v>
      </c>
      <c r="H363" s="10">
        <f t="shared" si="69"/>
        <v>100231.18934318797</v>
      </c>
      <c r="I363" s="87">
        <f t="shared" si="70"/>
        <v>2744.9759132353047</v>
      </c>
      <c r="J363" s="88">
        <f>LOOKUP(B363,'Property-Input'!$F$3:$AJ$3,'Property-Input'!$F$4:$AJ$4)</f>
        <v>29</v>
      </c>
      <c r="L363" s="83">
        <f t="shared" si="71"/>
        <v>56583</v>
      </c>
      <c r="M363" s="84">
        <f t="shared" si="77"/>
        <v>346</v>
      </c>
      <c r="N363" s="10">
        <f t="shared" si="72"/>
        <v>28893.492670045292</v>
      </c>
      <c r="O363" s="218">
        <f>IFERROR(-PMT($M$9/12,$M$10*12-$M337,$N363)-P363,0)</f>
        <v>670.86690011114047</v>
      </c>
      <c r="P363" s="86">
        <f t="shared" si="73"/>
        <v>108.35059751266984</v>
      </c>
      <c r="Q363" s="10">
        <f t="shared" si="74"/>
        <v>28222.625769934151</v>
      </c>
      <c r="R363" s="87">
        <f t="shared" si="75"/>
        <v>779.21749762381035</v>
      </c>
      <c r="S363" s="88">
        <f>LOOKUP(L363,'Property-Input'!$F$3:$AJ$3,'Property-Input'!$F$4:$AJ$4)</f>
        <v>30</v>
      </c>
    </row>
    <row r="364" spans="2:19" x14ac:dyDescent="0.2">
      <c r="B364" s="83">
        <f t="shared" si="65"/>
        <v>56369</v>
      </c>
      <c r="C364" s="84">
        <f t="shared" si="76"/>
        <v>347</v>
      </c>
      <c r="D364" s="10">
        <f t="shared" si="66"/>
        <v>100231.18934318797</v>
      </c>
      <c r="E364" s="10">
        <f>IFERROR(-PMT($G364/12,$C$9*12-$C337,$D364)-F364,0)</f>
        <v>2346.60673347488</v>
      </c>
      <c r="F364" s="10">
        <f t="shared" si="67"/>
        <v>334.10396447729323</v>
      </c>
      <c r="G364" s="13">
        <f t="shared" si="68"/>
        <v>0.04</v>
      </c>
      <c r="H364" s="10">
        <f t="shared" si="69"/>
        <v>97884.582609713092</v>
      </c>
      <c r="I364" s="87">
        <f t="shared" si="70"/>
        <v>2680.7106979521732</v>
      </c>
      <c r="J364" s="88">
        <f>LOOKUP(B364,'Property-Input'!$F$3:$AJ$3,'Property-Input'!$F$4:$AJ$4)</f>
        <v>29</v>
      </c>
      <c r="L364" s="83">
        <f t="shared" si="71"/>
        <v>56614</v>
      </c>
      <c r="M364" s="84">
        <f t="shared" si="77"/>
        <v>347</v>
      </c>
      <c r="N364" s="10">
        <f t="shared" si="72"/>
        <v>28222.625769934151</v>
      </c>
      <c r="O364" s="218">
        <f>IFERROR(-PMT($M$9/12,$M$10*12-$M337,$N364)-P364,0)</f>
        <v>655.29029942792431</v>
      </c>
      <c r="P364" s="86">
        <f t="shared" si="73"/>
        <v>105.83484663725307</v>
      </c>
      <c r="Q364" s="10">
        <f t="shared" si="74"/>
        <v>27567.335470506227</v>
      </c>
      <c r="R364" s="87">
        <f t="shared" si="75"/>
        <v>761.12514606517743</v>
      </c>
      <c r="S364" s="88">
        <f>LOOKUP(L364,'Property-Input'!$F$3:$AJ$3,'Property-Input'!$F$4:$AJ$4)</f>
        <v>30</v>
      </c>
    </row>
    <row r="365" spans="2:19" x14ac:dyDescent="0.2">
      <c r="B365" s="83">
        <f t="shared" si="65"/>
        <v>56400</v>
      </c>
      <c r="C365" s="84">
        <f t="shared" si="76"/>
        <v>348</v>
      </c>
      <c r="D365" s="10">
        <f t="shared" si="66"/>
        <v>97884.582609713092</v>
      </c>
      <c r="E365" s="10">
        <f>IFERROR(-PMT($G365/12,$C$9*12-$C337,$D365)-F365,0)</f>
        <v>2291.6681140922901</v>
      </c>
      <c r="F365" s="10">
        <f t="shared" si="67"/>
        <v>326.281942032377</v>
      </c>
      <c r="G365" s="13">
        <f t="shared" si="68"/>
        <v>0.04</v>
      </c>
      <c r="H365" s="10">
        <f t="shared" si="69"/>
        <v>95592.914495620804</v>
      </c>
      <c r="I365" s="87">
        <f t="shared" si="70"/>
        <v>2617.9500561246673</v>
      </c>
      <c r="J365" s="88">
        <f>LOOKUP(B365,'Property-Input'!$F$3:$AJ$3,'Property-Input'!$F$4:$AJ$4)</f>
        <v>30</v>
      </c>
      <c r="L365" s="83">
        <f t="shared" si="71"/>
        <v>56645</v>
      </c>
      <c r="M365" s="84">
        <f t="shared" si="77"/>
        <v>348</v>
      </c>
      <c r="N365" s="10">
        <f t="shared" si="72"/>
        <v>27567.335470506227</v>
      </c>
      <c r="O365" s="218">
        <f>IFERROR(-PMT($M$9/12,$M$10*12-$M337,$N365)-P365,0)</f>
        <v>640.07536584857644</v>
      </c>
      <c r="P365" s="86">
        <f t="shared" si="73"/>
        <v>103.37750801439834</v>
      </c>
      <c r="Q365" s="10">
        <f t="shared" si="74"/>
        <v>26927.260104657649</v>
      </c>
      <c r="R365" s="87">
        <f t="shared" si="75"/>
        <v>743.4528738629748</v>
      </c>
      <c r="S365" s="88">
        <f>LOOKUP(L365,'Property-Input'!$F$3:$AJ$3,'Property-Input'!$F$4:$AJ$4)</f>
        <v>30</v>
      </c>
    </row>
    <row r="366" spans="2:19" x14ac:dyDescent="0.2">
      <c r="B366" s="83">
        <f t="shared" si="65"/>
        <v>56430</v>
      </c>
      <c r="C366" s="84">
        <f t="shared" si="76"/>
        <v>349</v>
      </c>
      <c r="D366" s="10">
        <f t="shared" si="66"/>
        <v>95592.914495620804</v>
      </c>
      <c r="E366" s="10">
        <f>IFERROR(-PMT($G366/12,$C$9*12-$C337,$D366)-F366,0)</f>
        <v>2238.0157144484451</v>
      </c>
      <c r="F366" s="10">
        <f t="shared" si="67"/>
        <v>318.64304831873602</v>
      </c>
      <c r="G366" s="13">
        <f t="shared" si="68"/>
        <v>0.04</v>
      </c>
      <c r="H366" s="10">
        <f t="shared" si="69"/>
        <v>93354.898781172364</v>
      </c>
      <c r="I366" s="87">
        <f t="shared" si="70"/>
        <v>2556.6587627671811</v>
      </c>
      <c r="J366" s="88">
        <f>LOOKUP(B366,'Property-Input'!$F$3:$AJ$3,'Property-Input'!$F$4:$AJ$4)</f>
        <v>30</v>
      </c>
      <c r="L366" s="83">
        <f t="shared" si="71"/>
        <v>56673</v>
      </c>
      <c r="M366" s="84">
        <f t="shared" si="77"/>
        <v>349</v>
      </c>
      <c r="N366" s="10">
        <f t="shared" si="72"/>
        <v>26927.260104657649</v>
      </c>
      <c r="O366" s="218">
        <f>IFERROR(-PMT($M$9/12,$M$10*12-$M337,$N366)-P366,0)</f>
        <v>625.21370196363125</v>
      </c>
      <c r="P366" s="86">
        <f t="shared" si="73"/>
        <v>100.97722539246617</v>
      </c>
      <c r="Q366" s="10">
        <f t="shared" si="74"/>
        <v>26302.046402694017</v>
      </c>
      <c r="R366" s="87">
        <f t="shared" si="75"/>
        <v>726.1909273560974</v>
      </c>
      <c r="S366" s="88">
        <f>LOOKUP(L366,'Property-Input'!$F$3:$AJ$3,'Property-Input'!$F$4:$AJ$4)</f>
        <v>30</v>
      </c>
    </row>
    <row r="367" spans="2:19" x14ac:dyDescent="0.2">
      <c r="B367" s="83">
        <f t="shared" si="65"/>
        <v>56461</v>
      </c>
      <c r="C367" s="84">
        <f t="shared" si="76"/>
        <v>350</v>
      </c>
      <c r="D367" s="10">
        <f t="shared" si="66"/>
        <v>93354.898781172364</v>
      </c>
      <c r="E367" s="10">
        <f>IFERROR(-PMT($G367/12,$C$9*12-$C337,$D367)-F367,0)</f>
        <v>2185.6194216421659</v>
      </c>
      <c r="F367" s="10">
        <f t="shared" si="67"/>
        <v>311.18299593724123</v>
      </c>
      <c r="G367" s="13">
        <f t="shared" si="68"/>
        <v>0.04</v>
      </c>
      <c r="H367" s="10">
        <f t="shared" si="69"/>
        <v>91169.279359530192</v>
      </c>
      <c r="I367" s="87">
        <f t="shared" si="70"/>
        <v>2496.8024175794071</v>
      </c>
      <c r="J367" s="88">
        <f>LOOKUP(B367,'Property-Input'!$F$3:$AJ$3,'Property-Input'!$F$4:$AJ$4)</f>
        <v>30</v>
      </c>
      <c r="L367" s="83">
        <f t="shared" si="71"/>
        <v>56704</v>
      </c>
      <c r="M367" s="84">
        <f t="shared" si="77"/>
        <v>350</v>
      </c>
      <c r="N367" s="10">
        <f t="shared" si="72"/>
        <v>26302.046402694017</v>
      </c>
      <c r="O367" s="218">
        <f>IFERROR(-PMT($M$9/12,$M$10*12-$M337,$N367)-P367,0)</f>
        <v>610.69710533984562</v>
      </c>
      <c r="P367" s="86">
        <f t="shared" si="73"/>
        <v>98.632674010102562</v>
      </c>
      <c r="Q367" s="10">
        <f t="shared" si="74"/>
        <v>25691.349297354172</v>
      </c>
      <c r="R367" s="87">
        <f t="shared" si="75"/>
        <v>709.32977934994824</v>
      </c>
      <c r="S367" s="88">
        <f>LOOKUP(L367,'Property-Input'!$F$3:$AJ$3,'Property-Input'!$F$4:$AJ$4)</f>
        <v>30</v>
      </c>
    </row>
    <row r="368" spans="2:19" x14ac:dyDescent="0.2">
      <c r="B368" s="83">
        <f t="shared" si="65"/>
        <v>56492</v>
      </c>
      <c r="C368" s="84">
        <f t="shared" si="76"/>
        <v>351</v>
      </c>
      <c r="D368" s="10">
        <f t="shared" si="66"/>
        <v>91169.279359530192</v>
      </c>
      <c r="E368" s="10">
        <f>IFERROR(-PMT($G368/12,$C$9*12-$C337,$D368)-F368,0)</f>
        <v>2134.4498277737525</v>
      </c>
      <c r="F368" s="10">
        <f t="shared" si="67"/>
        <v>303.89759786510064</v>
      </c>
      <c r="G368" s="13">
        <f t="shared" si="68"/>
        <v>0.04</v>
      </c>
      <c r="H368" s="10">
        <f t="shared" si="69"/>
        <v>89034.829531756433</v>
      </c>
      <c r="I368" s="87">
        <f t="shared" si="70"/>
        <v>2438.3474256388531</v>
      </c>
      <c r="J368" s="88">
        <f>LOOKUP(B368,'Property-Input'!$F$3:$AJ$3,'Property-Input'!$F$4:$AJ$4)</f>
        <v>30</v>
      </c>
      <c r="L368" s="83">
        <f t="shared" si="71"/>
        <v>56734</v>
      </c>
      <c r="M368" s="84">
        <f t="shared" si="77"/>
        <v>351</v>
      </c>
      <c r="N368" s="10">
        <f t="shared" si="72"/>
        <v>25691.349297354172</v>
      </c>
      <c r="O368" s="218">
        <f>IFERROR(-PMT($M$9/12,$M$10*12-$M337,$N368)-P368,0)</f>
        <v>596.51756399312126</v>
      </c>
      <c r="P368" s="86">
        <f t="shared" si="73"/>
        <v>96.342559865078144</v>
      </c>
      <c r="Q368" s="10">
        <f t="shared" si="74"/>
        <v>25094.83173336105</v>
      </c>
      <c r="R368" s="87">
        <f t="shared" si="75"/>
        <v>692.86012385819936</v>
      </c>
      <c r="S368" s="88">
        <f>LOOKUP(L368,'Property-Input'!$F$3:$AJ$3,'Property-Input'!$F$4:$AJ$4)</f>
        <v>30</v>
      </c>
    </row>
    <row r="369" spans="2:19" x14ac:dyDescent="0.2">
      <c r="B369" s="83">
        <f t="shared" si="65"/>
        <v>56522</v>
      </c>
      <c r="C369" s="84">
        <f t="shared" si="76"/>
        <v>352</v>
      </c>
      <c r="D369" s="10">
        <f t="shared" si="66"/>
        <v>89034.829531756433</v>
      </c>
      <c r="E369" s="10">
        <f>IFERROR(-PMT($G369/12,$C$9*12-$C337,$D369)-F369,0)</f>
        <v>2084.47821343953</v>
      </c>
      <c r="F369" s="10">
        <f t="shared" si="67"/>
        <v>296.78276510585482</v>
      </c>
      <c r="G369" s="13">
        <f t="shared" si="68"/>
        <v>0.04</v>
      </c>
      <c r="H369" s="10">
        <f t="shared" si="69"/>
        <v>86950.351318316898</v>
      </c>
      <c r="I369" s="87">
        <f t="shared" si="70"/>
        <v>2381.2609785453847</v>
      </c>
      <c r="J369" s="88">
        <f>LOOKUP(B369,'Property-Input'!$F$3:$AJ$3,'Property-Input'!$F$4:$AJ$4)</f>
        <v>30</v>
      </c>
      <c r="L369" s="83">
        <f t="shared" si="71"/>
        <v>56765</v>
      </c>
      <c r="M369" s="84">
        <f t="shared" si="77"/>
        <v>352</v>
      </c>
      <c r="N369" s="10">
        <f t="shared" si="72"/>
        <v>25094.83173336105</v>
      </c>
      <c r="O369" s="218">
        <f>IFERROR(-PMT($M$9/12,$M$10*12-$M337,$N369)-P369,0)</f>
        <v>582.66725196653829</v>
      </c>
      <c r="P369" s="86">
        <f t="shared" si="73"/>
        <v>94.105619000103943</v>
      </c>
      <c r="Q369" s="10">
        <f t="shared" si="74"/>
        <v>24512.164481394513</v>
      </c>
      <c r="R369" s="87">
        <f t="shared" si="75"/>
        <v>676.77287096664224</v>
      </c>
      <c r="S369" s="88">
        <f>LOOKUP(L369,'Property-Input'!$F$3:$AJ$3,'Property-Input'!$F$4:$AJ$4)</f>
        <v>30</v>
      </c>
    </row>
    <row r="370" spans="2:19" x14ac:dyDescent="0.2">
      <c r="B370" s="83">
        <f t="shared" si="65"/>
        <v>56553</v>
      </c>
      <c r="C370" s="84">
        <f t="shared" si="76"/>
        <v>353</v>
      </c>
      <c r="D370" s="10">
        <f t="shared" si="66"/>
        <v>86950.351318316898</v>
      </c>
      <c r="E370" s="10">
        <f>IFERROR(-PMT($G370/12,$C$9*12-$C337,$D370)-F370,0)</f>
        <v>2035.6765316128208</v>
      </c>
      <c r="F370" s="10">
        <f t="shared" si="67"/>
        <v>289.83450439438968</v>
      </c>
      <c r="G370" s="13">
        <f t="shared" si="68"/>
        <v>0.04</v>
      </c>
      <c r="H370" s="10">
        <f t="shared" si="69"/>
        <v>84914.674786704083</v>
      </c>
      <c r="I370" s="87">
        <f t="shared" si="70"/>
        <v>2325.5110360072104</v>
      </c>
      <c r="J370" s="88">
        <f>LOOKUP(B370,'Property-Input'!$F$3:$AJ$3,'Property-Input'!$F$4:$AJ$4)</f>
        <v>30</v>
      </c>
      <c r="L370" s="83">
        <f t="shared" si="71"/>
        <v>56795</v>
      </c>
      <c r="M370" s="84">
        <f t="shared" si="77"/>
        <v>353</v>
      </c>
      <c r="N370" s="10">
        <f t="shared" si="72"/>
        <v>24512.164481394513</v>
      </c>
      <c r="O370" s="218">
        <f>IFERROR(-PMT($M$9/12,$M$10*12-$M337,$N370)-P370,0)</f>
        <v>569.13852501106305</v>
      </c>
      <c r="P370" s="86">
        <f t="shared" si="73"/>
        <v>91.920616805229429</v>
      </c>
      <c r="Q370" s="10">
        <f t="shared" si="74"/>
        <v>23943.025956383452</v>
      </c>
      <c r="R370" s="87">
        <f t="shared" si="75"/>
        <v>661.05914181629248</v>
      </c>
      <c r="S370" s="88">
        <f>LOOKUP(L370,'Property-Input'!$F$3:$AJ$3,'Property-Input'!$F$4:$AJ$4)</f>
        <v>30</v>
      </c>
    </row>
    <row r="371" spans="2:19" x14ac:dyDescent="0.2">
      <c r="B371" s="83">
        <f t="shared" si="65"/>
        <v>56583</v>
      </c>
      <c r="C371" s="84">
        <f t="shared" si="76"/>
        <v>354</v>
      </c>
      <c r="D371" s="10">
        <f t="shared" si="66"/>
        <v>84914.674786704083</v>
      </c>
      <c r="E371" s="10">
        <f>IFERROR(-PMT($G371/12,$C$9*12-$C337,$D371)-F371,0)</f>
        <v>1988.0173919022925</v>
      </c>
      <c r="F371" s="10">
        <f t="shared" si="67"/>
        <v>283.04891595568029</v>
      </c>
      <c r="G371" s="13">
        <f t="shared" si="68"/>
        <v>0.04</v>
      </c>
      <c r="H371" s="10">
        <f t="shared" si="69"/>
        <v>82926.65739480179</v>
      </c>
      <c r="I371" s="87">
        <f t="shared" si="70"/>
        <v>2271.0663078579728</v>
      </c>
      <c r="J371" s="88">
        <f>LOOKUP(B371,'Property-Input'!$F$3:$AJ$3,'Property-Input'!$F$4:$AJ$4)</f>
        <v>30</v>
      </c>
      <c r="L371" s="83">
        <f t="shared" si="71"/>
        <v>56826</v>
      </c>
      <c r="M371" s="84">
        <f t="shared" si="77"/>
        <v>354</v>
      </c>
      <c r="N371" s="10">
        <f t="shared" si="72"/>
        <v>23943.025956383452</v>
      </c>
      <c r="O371" s="218">
        <f>IFERROR(-PMT($M$9/12,$M$10*12-$M337,$N371)-P371,0)</f>
        <v>555.92391636654156</v>
      </c>
      <c r="P371" s="86">
        <f t="shared" si="73"/>
        <v>89.786347336437942</v>
      </c>
      <c r="Q371" s="10">
        <f t="shared" si="74"/>
        <v>23387.102040016911</v>
      </c>
      <c r="R371" s="87">
        <f t="shared" si="75"/>
        <v>645.71026370297955</v>
      </c>
      <c r="S371" s="88">
        <f>LOOKUP(L371,'Property-Input'!$F$3:$AJ$3,'Property-Input'!$F$4:$AJ$4)</f>
        <v>30</v>
      </c>
    </row>
    <row r="372" spans="2:19" x14ac:dyDescent="0.2">
      <c r="B372" s="83">
        <f t="shared" si="65"/>
        <v>56614</v>
      </c>
      <c r="C372" s="84">
        <f t="shared" si="76"/>
        <v>355</v>
      </c>
      <c r="D372" s="10">
        <f t="shared" si="66"/>
        <v>82926.65739480179</v>
      </c>
      <c r="E372" s="10">
        <f>IFERROR(-PMT($G372/12,$C$9*12-$C337,$D372)-F372,0)</f>
        <v>1941.4740451788493</v>
      </c>
      <c r="F372" s="10">
        <f t="shared" si="67"/>
        <v>276.42219131600598</v>
      </c>
      <c r="G372" s="13">
        <f t="shared" si="68"/>
        <v>0.04</v>
      </c>
      <c r="H372" s="10">
        <f t="shared" si="69"/>
        <v>80985.183349622937</v>
      </c>
      <c r="I372" s="87">
        <f t="shared" si="70"/>
        <v>2217.8962364948552</v>
      </c>
      <c r="J372" s="88">
        <f>LOOKUP(B372,'Property-Input'!$F$3:$AJ$3,'Property-Input'!$F$4:$AJ$4)</f>
        <v>30</v>
      </c>
      <c r="L372" s="83">
        <f t="shared" si="71"/>
        <v>56857</v>
      </c>
      <c r="M372" s="84">
        <f t="shared" si="77"/>
        <v>355</v>
      </c>
      <c r="N372" s="10">
        <f t="shared" si="72"/>
        <v>23387.102040016911</v>
      </c>
      <c r="O372" s="218">
        <f>IFERROR(-PMT($M$9/12,$M$10*12-$M337,$N372)-P372,0)</f>
        <v>543.01613264065384</v>
      </c>
      <c r="P372" s="86">
        <f t="shared" si="73"/>
        <v>87.701632650063416</v>
      </c>
      <c r="Q372" s="10">
        <f t="shared" si="74"/>
        <v>22844.085907376259</v>
      </c>
      <c r="R372" s="87">
        <f t="shared" si="75"/>
        <v>630.71776529071724</v>
      </c>
      <c r="S372" s="88">
        <f>LOOKUP(L372,'Property-Input'!$F$3:$AJ$3,'Property-Input'!$F$4:$AJ$4)</f>
        <v>30</v>
      </c>
    </row>
    <row r="373" spans="2:19" x14ac:dyDescent="0.2">
      <c r="B373" s="83">
        <f t="shared" si="65"/>
        <v>56645</v>
      </c>
      <c r="C373" s="84">
        <f t="shared" si="76"/>
        <v>356</v>
      </c>
      <c r="D373" s="10">
        <f t="shared" si="66"/>
        <v>80985.183349622937</v>
      </c>
      <c r="E373" s="10">
        <f>IFERROR(-PMT($G373/12,$C$9*12-$C337,$D373)-F373,0)</f>
        <v>1896.0203685624394</v>
      </c>
      <c r="F373" s="10">
        <f t="shared" si="67"/>
        <v>269.95061116540978</v>
      </c>
      <c r="G373" s="13">
        <f t="shared" si="68"/>
        <v>0.04</v>
      </c>
      <c r="H373" s="10">
        <f t="shared" si="69"/>
        <v>79089.162981060494</v>
      </c>
      <c r="I373" s="87">
        <f t="shared" si="70"/>
        <v>2165.9709797278492</v>
      </c>
      <c r="J373" s="88">
        <f>LOOKUP(B373,'Property-Input'!$F$3:$AJ$3,'Property-Input'!$F$4:$AJ$4)</f>
        <v>30</v>
      </c>
      <c r="L373" s="83">
        <f t="shared" si="71"/>
        <v>56887</v>
      </c>
      <c r="M373" s="84">
        <f t="shared" si="77"/>
        <v>356</v>
      </c>
      <c r="N373" s="10">
        <f t="shared" si="72"/>
        <v>22844.085907376259</v>
      </c>
      <c r="O373" s="218">
        <f>IFERROR(-PMT($M$9/12,$M$10*12-$M337,$N373)-P373,0)</f>
        <v>530.40804978355277</v>
      </c>
      <c r="P373" s="86">
        <f t="shared" si="73"/>
        <v>85.665322152660963</v>
      </c>
      <c r="Q373" s="10">
        <f t="shared" si="74"/>
        <v>22313.677857592706</v>
      </c>
      <c r="R373" s="87">
        <f t="shared" si="75"/>
        <v>616.07337193621379</v>
      </c>
      <c r="S373" s="88">
        <f>LOOKUP(L373,'Property-Input'!$F$3:$AJ$3,'Property-Input'!$F$4:$AJ$4)</f>
        <v>30</v>
      </c>
    </row>
    <row r="374" spans="2:19" x14ac:dyDescent="0.2">
      <c r="B374" s="83">
        <f t="shared" si="65"/>
        <v>56673</v>
      </c>
      <c r="C374" s="84">
        <f t="shared" si="76"/>
        <v>357</v>
      </c>
      <c r="D374" s="10">
        <f t="shared" si="66"/>
        <v>79089.162981060494</v>
      </c>
      <c r="E374" s="10">
        <f>IFERROR(-PMT($G374/12,$C$9*12-$C337,$D374)-F374,0)</f>
        <v>1851.6308507603489</v>
      </c>
      <c r="F374" s="10">
        <f t="shared" si="67"/>
        <v>263.63054327020166</v>
      </c>
      <c r="G374" s="13">
        <f t="shared" si="68"/>
        <v>0.04</v>
      </c>
      <c r="H374" s="10">
        <f t="shared" si="69"/>
        <v>77237.53213030014</v>
      </c>
      <c r="I374" s="87">
        <f t="shared" si="70"/>
        <v>2115.2613940305505</v>
      </c>
      <c r="J374" s="88">
        <f>LOOKUP(B374,'Property-Input'!$F$3:$AJ$3,'Property-Input'!$F$4:$AJ$4)</f>
        <v>30</v>
      </c>
      <c r="L374" s="83">
        <f t="shared" si="71"/>
        <v>56918</v>
      </c>
      <c r="M374" s="84">
        <f t="shared" si="77"/>
        <v>357</v>
      </c>
      <c r="N374" s="10">
        <f t="shared" si="72"/>
        <v>22313.677857592706</v>
      </c>
      <c r="O374" s="218">
        <f>IFERROR(-PMT($M$9/12,$M$10*12-$M337,$N374)-P374,0)</f>
        <v>518.09270915596608</v>
      </c>
      <c r="P374" s="86">
        <f t="shared" si="73"/>
        <v>83.676291965972652</v>
      </c>
      <c r="Q374" s="10">
        <f t="shared" si="74"/>
        <v>21795.585148436738</v>
      </c>
      <c r="R374" s="87">
        <f t="shared" si="75"/>
        <v>601.76900112193869</v>
      </c>
      <c r="S374" s="88">
        <f>LOOKUP(L374,'Property-Input'!$F$3:$AJ$3,'Property-Input'!$F$4:$AJ$4)</f>
        <v>30</v>
      </c>
    </row>
    <row r="375" spans="2:19" x14ac:dyDescent="0.2">
      <c r="B375" s="83">
        <f t="shared" si="65"/>
        <v>56704</v>
      </c>
      <c r="C375" s="84">
        <f t="shared" si="76"/>
        <v>358</v>
      </c>
      <c r="D375" s="10">
        <f t="shared" si="66"/>
        <v>77237.53213030014</v>
      </c>
      <c r="E375" s="10">
        <f>IFERROR(-PMT($G375/12,$C$9*12-$C337,$D375)-F375,0)</f>
        <v>1808.2805777487536</v>
      </c>
      <c r="F375" s="10">
        <f t="shared" si="67"/>
        <v>257.4584404343338</v>
      </c>
      <c r="G375" s="13">
        <f t="shared" si="68"/>
        <v>0.04</v>
      </c>
      <c r="H375" s="10">
        <f t="shared" si="69"/>
        <v>75429.251552551388</v>
      </c>
      <c r="I375" s="87">
        <f t="shared" si="70"/>
        <v>2065.7390181830874</v>
      </c>
      <c r="J375" s="88">
        <f>LOOKUP(B375,'Property-Input'!$F$3:$AJ$3,'Property-Input'!$F$4:$AJ$4)</f>
        <v>30</v>
      </c>
      <c r="L375" s="83">
        <f t="shared" si="71"/>
        <v>56948</v>
      </c>
      <c r="M375" s="84">
        <f t="shared" si="77"/>
        <v>358</v>
      </c>
      <c r="N375" s="10">
        <f t="shared" si="72"/>
        <v>21795.585148436738</v>
      </c>
      <c r="O375" s="218">
        <f>IFERROR(-PMT($M$9/12,$M$10*12-$M337,$N375)-P375,0)</f>
        <v>506.06331368859213</v>
      </c>
      <c r="P375" s="86">
        <f t="shared" si="73"/>
        <v>81.733444306637764</v>
      </c>
      <c r="Q375" s="10">
        <f t="shared" si="74"/>
        <v>21289.521834748146</v>
      </c>
      <c r="R375" s="87">
        <f t="shared" si="75"/>
        <v>587.79675799522988</v>
      </c>
      <c r="S375" s="88">
        <f>LOOKUP(L375,'Property-Input'!$F$3:$AJ$3,'Property-Input'!$F$4:$AJ$4)</f>
        <v>30</v>
      </c>
    </row>
    <row r="376" spans="2:19" x14ac:dyDescent="0.2">
      <c r="B376" s="83">
        <f t="shared" si="65"/>
        <v>56734</v>
      </c>
      <c r="C376" s="84">
        <f t="shared" si="76"/>
        <v>359</v>
      </c>
      <c r="D376" s="10">
        <f t="shared" si="66"/>
        <v>75429.251552551388</v>
      </c>
      <c r="E376" s="10">
        <f>IFERROR(-PMT($G376/12,$C$9*12-$C337,$D376)-F376,0)</f>
        <v>1765.9452187894974</v>
      </c>
      <c r="F376" s="10">
        <f t="shared" si="67"/>
        <v>251.43083850850462</v>
      </c>
      <c r="G376" s="13">
        <f t="shared" si="68"/>
        <v>0.04</v>
      </c>
      <c r="H376" s="10">
        <f t="shared" si="69"/>
        <v>73663.306333761895</v>
      </c>
      <c r="I376" s="87">
        <f t="shared" si="70"/>
        <v>2017.376057298002</v>
      </c>
      <c r="J376" s="88">
        <f>LOOKUP(B376,'Property-Input'!$F$3:$AJ$3,'Property-Input'!$F$4:$AJ$4)</f>
        <v>30</v>
      </c>
      <c r="L376" s="83">
        <f t="shared" si="71"/>
        <v>56979</v>
      </c>
      <c r="M376" s="84">
        <f t="shared" si="77"/>
        <v>359</v>
      </c>
      <c r="N376" s="10">
        <f t="shared" si="72"/>
        <v>21289.521834748146</v>
      </c>
      <c r="O376" s="218">
        <f>IFERROR(-PMT($M$9/12,$M$10*12-$M337,$N376)-P376,0)</f>
        <v>494.31322413066857</v>
      </c>
      <c r="P376" s="86">
        <f t="shared" si="73"/>
        <v>79.835706880305551</v>
      </c>
      <c r="Q376" s="10">
        <f t="shared" si="74"/>
        <v>20795.208610617476</v>
      </c>
      <c r="R376" s="87">
        <f t="shared" si="75"/>
        <v>574.14893101097414</v>
      </c>
      <c r="S376" s="88">
        <f>LOOKUP(L376,'Property-Input'!$F$3:$AJ$3,'Property-Input'!$F$4:$AJ$4)</f>
        <v>30</v>
      </c>
    </row>
    <row r="377" spans="2:19" x14ac:dyDescent="0.2">
      <c r="B377" s="83">
        <f t="shared" si="65"/>
        <v>56765</v>
      </c>
      <c r="C377" s="84">
        <f t="shared" si="76"/>
        <v>360</v>
      </c>
      <c r="D377" s="10">
        <f t="shared" si="66"/>
        <v>73663.306333761895</v>
      </c>
      <c r="E377" s="10">
        <f>IFERROR(-PMT($G377/12,$C$9*12-$C337,$D377)-F377,0)</f>
        <v>1724.6010127742384</v>
      </c>
      <c r="F377" s="10">
        <f t="shared" si="67"/>
        <v>245.54435444587298</v>
      </c>
      <c r="G377" s="13">
        <f t="shared" si="68"/>
        <v>0.04</v>
      </c>
      <c r="H377" s="10">
        <f t="shared" si="69"/>
        <v>71938.705320987661</v>
      </c>
      <c r="I377" s="87">
        <f t="shared" si="70"/>
        <v>1970.1453672201114</v>
      </c>
      <c r="J377" s="88">
        <f>LOOKUP(B377,'Property-Input'!$F$3:$AJ$3,'Property-Input'!$F$4:$AJ$4)</f>
        <v>30</v>
      </c>
      <c r="L377" s="83">
        <f t="shared" si="71"/>
        <v>57010</v>
      </c>
      <c r="M377" s="84">
        <f t="shared" si="77"/>
        <v>360</v>
      </c>
      <c r="N377" s="10">
        <f t="shared" si="72"/>
        <v>20795.208610617476</v>
      </c>
      <c r="O377" s="218">
        <f>IFERROR(-PMT($M$9/12,$M$10*12-$M337,$N377)-P377,0)</f>
        <v>482.83595538564481</v>
      </c>
      <c r="P377" s="86">
        <f t="shared" si="73"/>
        <v>77.982032289815535</v>
      </c>
      <c r="Q377" s="10">
        <f t="shared" si="74"/>
        <v>20312.372655231829</v>
      </c>
      <c r="R377" s="87">
        <f t="shared" si="75"/>
        <v>560.81798767546036</v>
      </c>
      <c r="S377" s="88">
        <f>LOOKUP(L377,'Property-Input'!$F$3:$AJ$3,'Property-Input'!$F$4:$AJ$4)</f>
        <v>30</v>
      </c>
    </row>
    <row r="378" spans="2:19" x14ac:dyDescent="0.2">
      <c r="B378" s="83">
        <f t="shared" si="65"/>
        <v>56795</v>
      </c>
      <c r="C378" s="84">
        <f t="shared" si="76"/>
        <v>361</v>
      </c>
      <c r="D378" s="10">
        <f t="shared" si="66"/>
        <v>71938.705320987661</v>
      </c>
      <c r="E378" s="10">
        <f>IFERROR(-PMT($G378/12,$C$9*12-$C337,$D378)-F378,0)</f>
        <v>1684.2247548883124</v>
      </c>
      <c r="F378" s="10">
        <f t="shared" si="67"/>
        <v>239.7956844032922</v>
      </c>
      <c r="G378" s="13">
        <f t="shared" si="68"/>
        <v>0.04</v>
      </c>
      <c r="H378" s="10">
        <f t="shared" si="69"/>
        <v>70254.480566099344</v>
      </c>
      <c r="I378" s="87">
        <f t="shared" si="70"/>
        <v>1924.0204392916046</v>
      </c>
      <c r="J378" s="88">
        <f>LOOKUP(B378,'Property-Input'!$F$3:$AJ$3,'Property-Input'!$F$4:$AJ$4)</f>
        <v>30</v>
      </c>
      <c r="L378" s="83">
        <f t="shared" si="71"/>
        <v>57039</v>
      </c>
      <c r="M378" s="84">
        <f t="shared" si="77"/>
        <v>361</v>
      </c>
      <c r="N378" s="10">
        <f t="shared" si="72"/>
        <v>20312.372655231829</v>
      </c>
      <c r="O378" s="218">
        <f>IFERROR(-PMT($M$9/12,$M$10*12-$M337,$N378)-P378,0)</f>
        <v>471.62517293193378</v>
      </c>
      <c r="P378" s="86">
        <f t="shared" si="73"/>
        <v>76.171397457119355</v>
      </c>
      <c r="Q378" s="10">
        <f t="shared" si="74"/>
        <v>19840.747482299896</v>
      </c>
      <c r="R378" s="87">
        <f t="shared" si="75"/>
        <v>547.79657038905316</v>
      </c>
      <c r="S378" s="88">
        <f>LOOKUP(L378,'Property-Input'!$F$3:$AJ$3,'Property-Input'!$F$4:$AJ$4)</f>
        <v>30</v>
      </c>
    </row>
    <row r="379" spans="2:19" x14ac:dyDescent="0.2">
      <c r="B379" s="89">
        <f t="shared" si="65"/>
        <v>56826</v>
      </c>
      <c r="C379" s="90">
        <f t="shared" si="76"/>
        <v>362</v>
      </c>
      <c r="D379" s="91">
        <f t="shared" si="66"/>
        <v>70254.480566099344</v>
      </c>
      <c r="E379" s="91">
        <f>IFERROR(-PMT($G379/12,$C$9*12-$C337,$D379)-F379,0)</f>
        <v>1644.7937835868172</v>
      </c>
      <c r="F379" s="91">
        <f t="shared" si="67"/>
        <v>234.18160188699781</v>
      </c>
      <c r="G379" s="209">
        <f t="shared" si="68"/>
        <v>0.04</v>
      </c>
      <c r="H379" s="91">
        <f t="shared" si="69"/>
        <v>68609.686782512523</v>
      </c>
      <c r="I379" s="93">
        <f t="shared" si="70"/>
        <v>1878.9753854738151</v>
      </c>
      <c r="J379" s="94">
        <f>LOOKUP(B379,'Property-Input'!$F$3:$AJ$3,'Property-Input'!$F$4:$AJ$4)</f>
        <v>30</v>
      </c>
      <c r="L379" s="89">
        <f t="shared" si="71"/>
        <v>57070</v>
      </c>
      <c r="M379" s="90">
        <f t="shared" si="77"/>
        <v>362</v>
      </c>
      <c r="N379" s="91">
        <f t="shared" si="72"/>
        <v>19840.747482299896</v>
      </c>
      <c r="O379" s="219">
        <f>IFERROR(-PMT($M$9/12,$M$10*12-$M337,$N379)-P379,0)</f>
        <v>460.67468932677082</v>
      </c>
      <c r="P379" s="92">
        <f t="shared" si="73"/>
        <v>74.402803058624599</v>
      </c>
      <c r="Q379" s="91">
        <f t="shared" si="74"/>
        <v>19380.072792973126</v>
      </c>
      <c r="R379" s="93">
        <f t="shared" si="75"/>
        <v>535.07749238539543</v>
      </c>
      <c r="S379" s="94">
        <f>LOOKUP(L379,'Property-Input'!$F$3:$AJ$3,'Property-Input'!$F$4:$AJ$4)</f>
        <v>30</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499984740745262"/>
  </sheetPr>
  <dimension ref="A1:AH85"/>
  <sheetViews>
    <sheetView showGridLines="0" zoomScale="85" zoomScaleNormal="85" workbookViewId="0"/>
  </sheetViews>
  <sheetFormatPr baseColWidth="10" defaultColWidth="0" defaultRowHeight="15" outlineLevelRow="1" x14ac:dyDescent="0.2"/>
  <cols>
    <col min="1" max="1" width="6.1640625" style="1" customWidth="1"/>
    <col min="2" max="2" width="34.1640625" style="158" customWidth="1"/>
    <col min="3" max="33" width="12.83203125" style="1" customWidth="1"/>
    <col min="34" max="34" width="8.83203125" style="1" customWidth="1"/>
    <col min="35" max="35" width="7.5" style="1" hidden="1" customWidth="1"/>
    <col min="36" max="16384" width="7.5" style="1" hidden="1"/>
  </cols>
  <sheetData>
    <row r="1" spans="1:33" x14ac:dyDescent="0.2">
      <c r="A1" s="158"/>
    </row>
    <row r="2" spans="1:33" outlineLevel="1" x14ac:dyDescent="0.2">
      <c r="B2" s="165" t="s">
        <v>41</v>
      </c>
      <c r="C2" s="2"/>
    </row>
    <row r="3" spans="1:33" outlineLevel="1" x14ac:dyDescent="0.2">
      <c r="B3" s="198" t="s">
        <v>42</v>
      </c>
      <c r="C3" s="23">
        <f>'Property-Input'!C31</f>
        <v>10</v>
      </c>
    </row>
    <row r="4" spans="1:33" outlineLevel="1" x14ac:dyDescent="0.2">
      <c r="B4" s="199" t="s">
        <v>44</v>
      </c>
      <c r="C4" s="14">
        <f>'Property-Input'!C32</f>
        <v>5.2499999999999998E-2</v>
      </c>
    </row>
    <row r="5" spans="1:33" outlineLevel="1" x14ac:dyDescent="0.2">
      <c r="B5" s="201" t="s">
        <v>46</v>
      </c>
      <c r="C5" s="32">
        <f>'Property-Input'!C33</f>
        <v>0.06</v>
      </c>
    </row>
    <row r="7" spans="1:33" x14ac:dyDescent="0.2">
      <c r="B7" s="205" t="s">
        <v>2</v>
      </c>
      <c r="C7" s="42">
        <f>C8</f>
        <v>45765.875</v>
      </c>
      <c r="D7" s="42">
        <f t="shared" ref="D7:AG7" si="0">C8+1</f>
        <v>45766.875</v>
      </c>
      <c r="E7" s="42">
        <f t="shared" si="0"/>
        <v>46143</v>
      </c>
      <c r="F7" s="42">
        <f t="shared" si="0"/>
        <v>46508</v>
      </c>
      <c r="G7" s="42">
        <f t="shared" si="0"/>
        <v>46874</v>
      </c>
      <c r="H7" s="42">
        <f t="shared" si="0"/>
        <v>47239</v>
      </c>
      <c r="I7" s="42">
        <f t="shared" si="0"/>
        <v>47604</v>
      </c>
      <c r="J7" s="42">
        <f t="shared" si="0"/>
        <v>47969</v>
      </c>
      <c r="K7" s="42">
        <f t="shared" si="0"/>
        <v>48335</v>
      </c>
      <c r="L7" s="42">
        <f t="shared" si="0"/>
        <v>48700</v>
      </c>
      <c r="M7" s="42">
        <f t="shared" si="0"/>
        <v>49065</v>
      </c>
      <c r="N7" s="42">
        <f t="shared" si="0"/>
        <v>49430</v>
      </c>
      <c r="O7" s="42">
        <f t="shared" si="0"/>
        <v>49796</v>
      </c>
      <c r="P7" s="42">
        <f t="shared" si="0"/>
        <v>50161</v>
      </c>
      <c r="Q7" s="42">
        <f t="shared" si="0"/>
        <v>50526</v>
      </c>
      <c r="R7" s="42">
        <f t="shared" si="0"/>
        <v>50891</v>
      </c>
      <c r="S7" s="42">
        <f t="shared" si="0"/>
        <v>51257</v>
      </c>
      <c r="T7" s="42">
        <f t="shared" si="0"/>
        <v>51622</v>
      </c>
      <c r="U7" s="42">
        <f t="shared" si="0"/>
        <v>51987</v>
      </c>
      <c r="V7" s="42">
        <f t="shared" si="0"/>
        <v>52352</v>
      </c>
      <c r="W7" s="42">
        <f t="shared" si="0"/>
        <v>52718</v>
      </c>
      <c r="X7" s="42">
        <f t="shared" si="0"/>
        <v>53083</v>
      </c>
      <c r="Y7" s="42">
        <f t="shared" si="0"/>
        <v>53448</v>
      </c>
      <c r="Z7" s="42">
        <f t="shared" si="0"/>
        <v>53813</v>
      </c>
      <c r="AA7" s="42">
        <f t="shared" si="0"/>
        <v>54179</v>
      </c>
      <c r="AB7" s="42">
        <f t="shared" si="0"/>
        <v>54544</v>
      </c>
      <c r="AC7" s="42">
        <f t="shared" si="0"/>
        <v>54909</v>
      </c>
      <c r="AD7" s="42">
        <f t="shared" si="0"/>
        <v>55274</v>
      </c>
      <c r="AE7" s="42">
        <f t="shared" si="0"/>
        <v>55640</v>
      </c>
      <c r="AF7" s="42">
        <f t="shared" si="0"/>
        <v>56005</v>
      </c>
      <c r="AG7" s="42">
        <f t="shared" si="0"/>
        <v>56370</v>
      </c>
    </row>
    <row r="8" spans="1:33" x14ac:dyDescent="0.2">
      <c r="B8" s="205" t="s">
        <v>1</v>
      </c>
      <c r="C8" s="42">
        <f>'Property-Input'!C3</f>
        <v>45765.875</v>
      </c>
      <c r="D8" s="42">
        <f t="shared" ref="D8:AG8" si="1">EOMONTH(C8,12)</f>
        <v>46142</v>
      </c>
      <c r="E8" s="42">
        <f t="shared" si="1"/>
        <v>46507</v>
      </c>
      <c r="F8" s="42">
        <f t="shared" si="1"/>
        <v>46873</v>
      </c>
      <c r="G8" s="42">
        <f t="shared" si="1"/>
        <v>47238</v>
      </c>
      <c r="H8" s="42">
        <f t="shared" si="1"/>
        <v>47603</v>
      </c>
      <c r="I8" s="42">
        <f t="shared" si="1"/>
        <v>47968</v>
      </c>
      <c r="J8" s="42">
        <f t="shared" si="1"/>
        <v>48334</v>
      </c>
      <c r="K8" s="42">
        <f t="shared" si="1"/>
        <v>48699</v>
      </c>
      <c r="L8" s="42">
        <f t="shared" si="1"/>
        <v>49064</v>
      </c>
      <c r="M8" s="42">
        <f t="shared" si="1"/>
        <v>49429</v>
      </c>
      <c r="N8" s="42">
        <f t="shared" si="1"/>
        <v>49795</v>
      </c>
      <c r="O8" s="42">
        <f t="shared" si="1"/>
        <v>50160</v>
      </c>
      <c r="P8" s="42">
        <f t="shared" si="1"/>
        <v>50525</v>
      </c>
      <c r="Q8" s="42">
        <f t="shared" si="1"/>
        <v>50890</v>
      </c>
      <c r="R8" s="42">
        <f t="shared" si="1"/>
        <v>51256</v>
      </c>
      <c r="S8" s="42">
        <f t="shared" si="1"/>
        <v>51621</v>
      </c>
      <c r="T8" s="42">
        <f t="shared" si="1"/>
        <v>51986</v>
      </c>
      <c r="U8" s="42">
        <f t="shared" si="1"/>
        <v>52351</v>
      </c>
      <c r="V8" s="42">
        <f t="shared" si="1"/>
        <v>52717</v>
      </c>
      <c r="W8" s="42">
        <f t="shared" si="1"/>
        <v>53082</v>
      </c>
      <c r="X8" s="42">
        <f t="shared" si="1"/>
        <v>53447</v>
      </c>
      <c r="Y8" s="42">
        <f t="shared" si="1"/>
        <v>53812</v>
      </c>
      <c r="Z8" s="42">
        <f t="shared" si="1"/>
        <v>54178</v>
      </c>
      <c r="AA8" s="42">
        <f t="shared" si="1"/>
        <v>54543</v>
      </c>
      <c r="AB8" s="42">
        <f t="shared" si="1"/>
        <v>54908</v>
      </c>
      <c r="AC8" s="42">
        <f t="shared" si="1"/>
        <v>55273</v>
      </c>
      <c r="AD8" s="42">
        <f t="shared" si="1"/>
        <v>55639</v>
      </c>
      <c r="AE8" s="42">
        <f t="shared" si="1"/>
        <v>56004</v>
      </c>
      <c r="AF8" s="42">
        <f t="shared" si="1"/>
        <v>56369</v>
      </c>
      <c r="AG8" s="42">
        <f t="shared" si="1"/>
        <v>56734</v>
      </c>
    </row>
    <row r="9" spans="1:33" x14ac:dyDescent="0.2">
      <c r="B9" s="205" t="s">
        <v>94</v>
      </c>
      <c r="C9" s="43">
        <v>0</v>
      </c>
      <c r="D9" s="34">
        <v>1</v>
      </c>
      <c r="E9" s="34">
        <f t="shared" ref="E9:AG9" si="2">D9+1</f>
        <v>2</v>
      </c>
      <c r="F9" s="34">
        <f t="shared" si="2"/>
        <v>3</v>
      </c>
      <c r="G9" s="34">
        <f t="shared" si="2"/>
        <v>4</v>
      </c>
      <c r="H9" s="34">
        <f t="shared" si="2"/>
        <v>5</v>
      </c>
      <c r="I9" s="34">
        <f t="shared" si="2"/>
        <v>6</v>
      </c>
      <c r="J9" s="34">
        <f t="shared" si="2"/>
        <v>7</v>
      </c>
      <c r="K9" s="34">
        <f t="shared" si="2"/>
        <v>8</v>
      </c>
      <c r="L9" s="34">
        <f t="shared" si="2"/>
        <v>9</v>
      </c>
      <c r="M9" s="34">
        <f t="shared" si="2"/>
        <v>10</v>
      </c>
      <c r="N9" s="34">
        <f t="shared" si="2"/>
        <v>11</v>
      </c>
      <c r="O9" s="34">
        <f t="shared" si="2"/>
        <v>12</v>
      </c>
      <c r="P9" s="34">
        <f t="shared" si="2"/>
        <v>13</v>
      </c>
      <c r="Q9" s="34">
        <f t="shared" si="2"/>
        <v>14</v>
      </c>
      <c r="R9" s="34">
        <f t="shared" si="2"/>
        <v>15</v>
      </c>
      <c r="S9" s="34">
        <f t="shared" si="2"/>
        <v>16</v>
      </c>
      <c r="T9" s="34">
        <f t="shared" si="2"/>
        <v>17</v>
      </c>
      <c r="U9" s="34">
        <f t="shared" si="2"/>
        <v>18</v>
      </c>
      <c r="V9" s="34">
        <f t="shared" si="2"/>
        <v>19</v>
      </c>
      <c r="W9" s="34">
        <f t="shared" si="2"/>
        <v>20</v>
      </c>
      <c r="X9" s="34">
        <f t="shared" si="2"/>
        <v>21</v>
      </c>
      <c r="Y9" s="34">
        <f t="shared" si="2"/>
        <v>22</v>
      </c>
      <c r="Z9" s="34">
        <f t="shared" si="2"/>
        <v>23</v>
      </c>
      <c r="AA9" s="34">
        <f t="shared" si="2"/>
        <v>24</v>
      </c>
      <c r="AB9" s="34">
        <f t="shared" si="2"/>
        <v>25</v>
      </c>
      <c r="AC9" s="34">
        <f t="shared" si="2"/>
        <v>26</v>
      </c>
      <c r="AD9" s="34">
        <f t="shared" si="2"/>
        <v>27</v>
      </c>
      <c r="AE9" s="34">
        <f t="shared" si="2"/>
        <v>28</v>
      </c>
      <c r="AF9" s="34">
        <f t="shared" si="2"/>
        <v>29</v>
      </c>
      <c r="AG9" s="34">
        <f t="shared" si="2"/>
        <v>30</v>
      </c>
    </row>
    <row r="11" spans="1:33" x14ac:dyDescent="0.2">
      <c r="B11" s="174" t="s">
        <v>95</v>
      </c>
    </row>
    <row r="12" spans="1:33" x14ac:dyDescent="0.2">
      <c r="B12" s="166" t="s">
        <v>96</v>
      </c>
      <c r="C12" s="45"/>
      <c r="D12" s="36">
        <f>'Property-Input'!G27</f>
        <v>32929.800000000003</v>
      </c>
      <c r="E12" s="36">
        <f>'Property-Input'!H27</f>
        <v>33917.723999999995</v>
      </c>
      <c r="F12" s="36">
        <f>'Property-Input'!I27</f>
        <v>34935.254819999995</v>
      </c>
      <c r="G12" s="36">
        <f>'Property-Input'!J27</f>
        <v>35983.311564600008</v>
      </c>
      <c r="H12" s="36">
        <f>'Property-Input'!K27</f>
        <v>37062.810011537993</v>
      </c>
      <c r="I12" s="36">
        <f>'Property-Input'!L27</f>
        <v>38174.693411884145</v>
      </c>
      <c r="J12" s="36">
        <f>'Property-Input'!M27</f>
        <v>39319.933314240669</v>
      </c>
      <c r="K12" s="36">
        <f>'Property-Input'!N27</f>
        <v>40499.53041366789</v>
      </c>
      <c r="L12" s="36">
        <f>'Property-Input'!O27</f>
        <v>41714.515426077924</v>
      </c>
      <c r="M12" s="36">
        <f>'Property-Input'!P27</f>
        <v>42965.949988860266</v>
      </c>
      <c r="N12" s="36">
        <f>'Property-Input'!Q27</f>
        <v>44254.927588526065</v>
      </c>
      <c r="O12" s="36">
        <f>'Property-Input'!R27</f>
        <v>45582.574516181849</v>
      </c>
      <c r="P12" s="36">
        <f>'Property-Input'!S27</f>
        <v>46950.050851667314</v>
      </c>
      <c r="Q12" s="36">
        <f>'Property-Input'!T27</f>
        <v>48358.551477217326</v>
      </c>
      <c r="R12" s="36">
        <f>'Property-Input'!U27</f>
        <v>49809.307121533864</v>
      </c>
      <c r="S12" s="36">
        <f>'Property-Input'!V27</f>
        <v>51303.585435179863</v>
      </c>
      <c r="T12" s="36">
        <f>'Property-Input'!W27</f>
        <v>52842.69209823526</v>
      </c>
      <c r="U12" s="36">
        <f>'Property-Input'!X27</f>
        <v>54427.971961182324</v>
      </c>
      <c r="V12" s="36">
        <f>'Property-Input'!Y27</f>
        <v>56060.810220017796</v>
      </c>
      <c r="W12" s="36">
        <f>'Property-Input'!Z27</f>
        <v>57742.633626618328</v>
      </c>
      <c r="X12" s="36">
        <f>'Property-Input'!AA27</f>
        <v>59474.911735416885</v>
      </c>
      <c r="Y12" s="36">
        <f>'Property-Input'!AB27</f>
        <v>61259.158187479392</v>
      </c>
      <c r="Z12" s="36">
        <f>'Property-Input'!AC27</f>
        <v>63096.93203310376</v>
      </c>
      <c r="AA12" s="36">
        <f>'Property-Input'!AD27</f>
        <v>64989.839094096867</v>
      </c>
      <c r="AB12" s="36">
        <f>'Property-Input'!AE27</f>
        <v>66939.533366919757</v>
      </c>
      <c r="AC12" s="36">
        <f>'Property-Input'!AF27</f>
        <v>68947.718467927363</v>
      </c>
      <c r="AD12" s="36">
        <f>'Property-Input'!AG27</f>
        <v>71016.149121965194</v>
      </c>
      <c r="AE12" s="36">
        <f>'Property-Input'!AH27</f>
        <v>73146.632695624154</v>
      </c>
      <c r="AF12" s="36">
        <f>'Property-Input'!AI27</f>
        <v>75341.030776492873</v>
      </c>
      <c r="AG12" s="37">
        <f>'Property-Input'!AJ27</f>
        <v>77601.260799787662</v>
      </c>
    </row>
    <row r="13" spans="1:33" x14ac:dyDescent="0.2">
      <c r="B13" s="167" t="s">
        <v>97</v>
      </c>
      <c r="D13" s="10">
        <f t="shared" ref="D13:AG13" si="3">D12/$C$4</f>
        <v>627234.2857142858</v>
      </c>
      <c r="E13" s="10">
        <f t="shared" si="3"/>
        <v>646051.88571428566</v>
      </c>
      <c r="F13" s="10">
        <f t="shared" si="3"/>
        <v>665433.42514285701</v>
      </c>
      <c r="G13" s="10">
        <f t="shared" si="3"/>
        <v>685396.41075428587</v>
      </c>
      <c r="H13" s="10">
        <f t="shared" si="3"/>
        <v>705958.28593405709</v>
      </c>
      <c r="I13" s="10">
        <f t="shared" si="3"/>
        <v>727137.0173692219</v>
      </c>
      <c r="J13" s="10">
        <f t="shared" si="3"/>
        <v>748951.1107474413</v>
      </c>
      <c r="K13" s="10">
        <f t="shared" si="3"/>
        <v>771419.62692700746</v>
      </c>
      <c r="L13" s="10">
        <f t="shared" si="3"/>
        <v>794562.19859196048</v>
      </c>
      <c r="M13" s="10">
        <f t="shared" si="3"/>
        <v>818399.04740686226</v>
      </c>
      <c r="N13" s="10">
        <f t="shared" si="3"/>
        <v>842951.00168621074</v>
      </c>
      <c r="O13" s="10">
        <f t="shared" si="3"/>
        <v>868239.51459394</v>
      </c>
      <c r="P13" s="10">
        <f t="shared" si="3"/>
        <v>894286.68288890121</v>
      </c>
      <c r="Q13" s="10">
        <f t="shared" si="3"/>
        <v>921115.26623271103</v>
      </c>
      <c r="R13" s="10">
        <f t="shared" si="3"/>
        <v>948748.70707683556</v>
      </c>
      <c r="S13" s="10">
        <f t="shared" si="3"/>
        <v>977211.15114628314</v>
      </c>
      <c r="T13" s="10">
        <f t="shared" si="3"/>
        <v>1006527.4685378146</v>
      </c>
      <c r="U13" s="10">
        <f t="shared" si="3"/>
        <v>1036723.2754510919</v>
      </c>
      <c r="V13" s="10">
        <f t="shared" si="3"/>
        <v>1067824.9565717676</v>
      </c>
      <c r="W13" s="10">
        <f t="shared" si="3"/>
        <v>1099859.6881260634</v>
      </c>
      <c r="X13" s="10">
        <f t="shared" si="3"/>
        <v>1132855.4616269884</v>
      </c>
      <c r="Y13" s="10">
        <f t="shared" si="3"/>
        <v>1166841.1083329408</v>
      </c>
      <c r="Z13" s="10">
        <f t="shared" si="3"/>
        <v>1201846.3244400716</v>
      </c>
      <c r="AA13" s="10">
        <f t="shared" si="3"/>
        <v>1237901.6970304165</v>
      </c>
      <c r="AB13" s="10">
        <f t="shared" si="3"/>
        <v>1275038.7307984717</v>
      </c>
      <c r="AC13" s="10">
        <f t="shared" si="3"/>
        <v>1313289.8755795688</v>
      </c>
      <c r="AD13" s="10">
        <f t="shared" si="3"/>
        <v>1352688.554704099</v>
      </c>
      <c r="AE13" s="10">
        <f t="shared" si="3"/>
        <v>1393269.1942023649</v>
      </c>
      <c r="AF13" s="10">
        <f t="shared" si="3"/>
        <v>1435067.2528855787</v>
      </c>
      <c r="AG13" s="47">
        <f t="shared" si="3"/>
        <v>1478119.2533292889</v>
      </c>
    </row>
    <row r="14" spans="1:33" x14ac:dyDescent="0.2">
      <c r="B14" s="167" t="s">
        <v>46</v>
      </c>
      <c r="C14" s="10"/>
      <c r="D14" s="10">
        <f t="shared" ref="D14:AG14" si="4">-C5*D$13</f>
        <v>-37634.057142857149</v>
      </c>
      <c r="E14" s="10">
        <f t="shared" si="4"/>
        <v>0</v>
      </c>
      <c r="F14" s="10">
        <f t="shared" si="4"/>
        <v>0</v>
      </c>
      <c r="G14" s="10">
        <f t="shared" si="4"/>
        <v>0</v>
      </c>
      <c r="H14" s="10">
        <f t="shared" si="4"/>
        <v>0</v>
      </c>
      <c r="I14" s="10">
        <f t="shared" si="4"/>
        <v>0</v>
      </c>
      <c r="J14" s="10">
        <f t="shared" si="4"/>
        <v>0</v>
      </c>
      <c r="K14" s="10">
        <f t="shared" si="4"/>
        <v>0</v>
      </c>
      <c r="L14" s="10">
        <f t="shared" si="4"/>
        <v>0</v>
      </c>
      <c r="M14" s="10">
        <f t="shared" si="4"/>
        <v>0</v>
      </c>
      <c r="N14" s="10">
        <f t="shared" si="4"/>
        <v>0</v>
      </c>
      <c r="O14" s="10">
        <f t="shared" si="4"/>
        <v>0</v>
      </c>
      <c r="P14" s="10">
        <f t="shared" si="4"/>
        <v>0</v>
      </c>
      <c r="Q14" s="10">
        <f t="shared" si="4"/>
        <v>0</v>
      </c>
      <c r="R14" s="10">
        <f t="shared" si="4"/>
        <v>0</v>
      </c>
      <c r="S14" s="10">
        <f t="shared" si="4"/>
        <v>0</v>
      </c>
      <c r="T14" s="10">
        <f t="shared" si="4"/>
        <v>0</v>
      </c>
      <c r="U14" s="10">
        <f t="shared" si="4"/>
        <v>0</v>
      </c>
      <c r="V14" s="10">
        <f t="shared" si="4"/>
        <v>0</v>
      </c>
      <c r="W14" s="10">
        <f t="shared" si="4"/>
        <v>0</v>
      </c>
      <c r="X14" s="10">
        <f t="shared" si="4"/>
        <v>0</v>
      </c>
      <c r="Y14" s="10">
        <f t="shared" si="4"/>
        <v>0</v>
      </c>
      <c r="Z14" s="10">
        <f t="shared" si="4"/>
        <v>0</v>
      </c>
      <c r="AA14" s="10">
        <f t="shared" si="4"/>
        <v>0</v>
      </c>
      <c r="AB14" s="10">
        <f t="shared" si="4"/>
        <v>0</v>
      </c>
      <c r="AC14" s="10">
        <f t="shared" si="4"/>
        <v>0</v>
      </c>
      <c r="AD14" s="10">
        <f t="shared" si="4"/>
        <v>0</v>
      </c>
      <c r="AE14" s="10">
        <f t="shared" si="4"/>
        <v>0</v>
      </c>
      <c r="AF14" s="10">
        <f t="shared" si="4"/>
        <v>0</v>
      </c>
      <c r="AG14" s="47">
        <f t="shared" si="4"/>
        <v>0</v>
      </c>
    </row>
    <row r="15" spans="1:33" s="11" customFormat="1" x14ac:dyDescent="0.2">
      <c r="B15" s="193" t="s">
        <v>56</v>
      </c>
      <c r="C15" s="53"/>
      <c r="D15" s="53">
        <f t="shared" ref="D15:AG15" si="5">SUM(D13,D14)</f>
        <v>589600.22857142868</v>
      </c>
      <c r="E15" s="53">
        <f t="shared" si="5"/>
        <v>646051.88571428566</v>
      </c>
      <c r="F15" s="53">
        <f t="shared" si="5"/>
        <v>665433.42514285701</v>
      </c>
      <c r="G15" s="53">
        <f t="shared" si="5"/>
        <v>685396.41075428587</v>
      </c>
      <c r="H15" s="53">
        <f t="shared" si="5"/>
        <v>705958.28593405709</v>
      </c>
      <c r="I15" s="53">
        <f t="shared" si="5"/>
        <v>727137.0173692219</v>
      </c>
      <c r="J15" s="53">
        <f t="shared" si="5"/>
        <v>748951.1107474413</v>
      </c>
      <c r="K15" s="53">
        <f t="shared" si="5"/>
        <v>771419.62692700746</v>
      </c>
      <c r="L15" s="53">
        <f t="shared" si="5"/>
        <v>794562.19859196048</v>
      </c>
      <c r="M15" s="53">
        <f t="shared" si="5"/>
        <v>818399.04740686226</v>
      </c>
      <c r="N15" s="53">
        <f t="shared" si="5"/>
        <v>842951.00168621074</v>
      </c>
      <c r="O15" s="53">
        <f t="shared" si="5"/>
        <v>868239.51459394</v>
      </c>
      <c r="P15" s="53">
        <f t="shared" si="5"/>
        <v>894286.68288890121</v>
      </c>
      <c r="Q15" s="53">
        <f t="shared" si="5"/>
        <v>921115.26623271103</v>
      </c>
      <c r="R15" s="53">
        <f t="shared" si="5"/>
        <v>948748.70707683556</v>
      </c>
      <c r="S15" s="53">
        <f t="shared" si="5"/>
        <v>977211.15114628314</v>
      </c>
      <c r="T15" s="53">
        <f t="shared" si="5"/>
        <v>1006527.4685378146</v>
      </c>
      <c r="U15" s="53">
        <f t="shared" si="5"/>
        <v>1036723.2754510919</v>
      </c>
      <c r="V15" s="53">
        <f t="shared" si="5"/>
        <v>1067824.9565717676</v>
      </c>
      <c r="W15" s="53">
        <f t="shared" si="5"/>
        <v>1099859.6881260634</v>
      </c>
      <c r="X15" s="53">
        <f t="shared" si="5"/>
        <v>1132855.4616269884</v>
      </c>
      <c r="Y15" s="53">
        <f t="shared" si="5"/>
        <v>1166841.1083329408</v>
      </c>
      <c r="Z15" s="53">
        <f t="shared" si="5"/>
        <v>1201846.3244400716</v>
      </c>
      <c r="AA15" s="53">
        <f t="shared" si="5"/>
        <v>1237901.6970304165</v>
      </c>
      <c r="AB15" s="53">
        <f t="shared" si="5"/>
        <v>1275038.7307984717</v>
      </c>
      <c r="AC15" s="53">
        <f t="shared" si="5"/>
        <v>1313289.8755795688</v>
      </c>
      <c r="AD15" s="53">
        <f t="shared" si="5"/>
        <v>1352688.554704099</v>
      </c>
      <c r="AE15" s="53">
        <f t="shared" si="5"/>
        <v>1393269.1942023649</v>
      </c>
      <c r="AF15" s="53">
        <f t="shared" si="5"/>
        <v>1435067.2528855787</v>
      </c>
      <c r="AG15" s="54">
        <f t="shared" si="5"/>
        <v>1478119.2533292889</v>
      </c>
    </row>
    <row r="16" spans="1:33" x14ac:dyDescent="0.2">
      <c r="B16" s="167" t="s">
        <v>98</v>
      </c>
      <c r="C16" s="10"/>
      <c r="D16" s="10">
        <f>-('Loan-Repayment'!$C$4+SUM('Property-Input'!$G$34:G34))</f>
        <v>-607176.60710970394</v>
      </c>
      <c r="E16" s="10">
        <f>-('Loan-Repayment'!$C$4+SUM('Property-Input'!$G$34:H34))</f>
        <v>-598479.59776177234</v>
      </c>
      <c r="F16" s="10">
        <f>-('Loan-Repayment'!$C$4+SUM('Property-Input'!$G$34:I34))</f>
        <v>-589907.16167755413</v>
      </c>
      <c r="G16" s="10">
        <f>-('Loan-Repayment'!$C$4+SUM('Property-Input'!$G$34:J34))</f>
        <v>-581457.51450826763</v>
      </c>
      <c r="H16" s="10">
        <f>-('Loan-Repayment'!$C$4+SUM('Property-Input'!$G$34:K34))</f>
        <v>-573128.89746358991</v>
      </c>
      <c r="I16" s="10">
        <f>-('Loan-Repayment'!$C$4+SUM('Property-Input'!$G$34:L34))</f>
        <v>-562582.39289911673</v>
      </c>
      <c r="J16" s="10">
        <f>-('Loan-Repayment'!$C$4+SUM('Property-Input'!$G$34:M34))</f>
        <v>-551086.43491230835</v>
      </c>
      <c r="K16" s="10">
        <f>-('Loan-Repayment'!$C$4+SUM('Property-Input'!$G$34:N34))</f>
        <v>-539825.3883832749</v>
      </c>
      <c r="L16" s="10">
        <f>-('Loan-Repayment'!$C$4+SUM('Property-Input'!$G$34:O34))</f>
        <v>-528794.45306891738</v>
      </c>
      <c r="M16" s="10">
        <f>-('Loan-Repayment'!$C$4+SUM('Property-Input'!$G$34:P34))</f>
        <v>-517988.9268155786</v>
      </c>
      <c r="N16" s="10">
        <f>-('Loan-Repayment'!$C$4+SUM('Property-Input'!$G$34:Q34))</f>
        <v>-517988.9268155786</v>
      </c>
      <c r="O16" s="10">
        <f>-('Loan-Repayment'!$C$4+SUM('Property-Input'!$G$34:R34))</f>
        <v>-517988.9268155786</v>
      </c>
      <c r="P16" s="10">
        <f>-('Loan-Repayment'!$C$4+SUM('Property-Input'!$G$34:S34))</f>
        <v>-517988.9268155786</v>
      </c>
      <c r="Q16" s="10">
        <f>-('Loan-Repayment'!$C$4+SUM('Property-Input'!$G$34:T34))</f>
        <v>-517988.9268155786</v>
      </c>
      <c r="R16" s="10">
        <f>-('Loan-Repayment'!$C$4+SUM('Property-Input'!$G$34:U34))</f>
        <v>-517988.9268155786</v>
      </c>
      <c r="S16" s="10">
        <f>-('Loan-Repayment'!$C$4+SUM('Property-Input'!$G$34:V34))</f>
        <v>-517988.9268155786</v>
      </c>
      <c r="T16" s="10">
        <f>-('Loan-Repayment'!$C$4+SUM('Property-Input'!$G$34:W34))</f>
        <v>-517988.9268155786</v>
      </c>
      <c r="U16" s="10">
        <f>-('Loan-Repayment'!$C$4+SUM('Property-Input'!$G$34:X34))</f>
        <v>-517988.9268155786</v>
      </c>
      <c r="V16" s="10">
        <f>-('Loan-Repayment'!$C$4+SUM('Property-Input'!$G$34:Y34))</f>
        <v>-517988.9268155786</v>
      </c>
      <c r="W16" s="10">
        <f>-('Loan-Repayment'!$C$4+SUM('Property-Input'!$G$34:Z34))</f>
        <v>-517988.9268155786</v>
      </c>
      <c r="X16" s="10">
        <f>-('Loan-Repayment'!$C$4+SUM('Property-Input'!$G$34:AA34))</f>
        <v>-517988.9268155786</v>
      </c>
      <c r="Y16" s="10">
        <f>-('Loan-Repayment'!$C$4+SUM('Property-Input'!$G$34:AB34))</f>
        <v>-517988.9268155786</v>
      </c>
      <c r="Z16" s="10">
        <f>-('Loan-Repayment'!$C$4+SUM('Property-Input'!$G$34:AC34))</f>
        <v>-517988.9268155786</v>
      </c>
      <c r="AA16" s="10">
        <f>-('Loan-Repayment'!$C$4+SUM('Property-Input'!$G$34:AD34))</f>
        <v>-517988.9268155786</v>
      </c>
      <c r="AB16" s="10">
        <f>-('Loan-Repayment'!$C$4+SUM('Property-Input'!$G$34:AE34))</f>
        <v>-517988.9268155786</v>
      </c>
      <c r="AC16" s="10">
        <f>-('Loan-Repayment'!$C$4+SUM('Property-Input'!$G$34:AF34))</f>
        <v>-517988.9268155786</v>
      </c>
      <c r="AD16" s="10">
        <f>-('Loan-Repayment'!$C$4+SUM('Property-Input'!$G$34:AG34))</f>
        <v>-517988.9268155786</v>
      </c>
      <c r="AE16" s="10">
        <f>-('Loan-Repayment'!$C$4+SUM('Property-Input'!$G$34:AH34))</f>
        <v>-517988.9268155786</v>
      </c>
      <c r="AF16" s="10">
        <f>-('Loan-Repayment'!$C$4+SUM('Property-Input'!$G$34:AI34))</f>
        <v>-517988.9268155786</v>
      </c>
      <c r="AG16" s="47">
        <f>-('Loan-Repayment'!$C$4+SUM('Property-Input'!$G$34:AJ34))</f>
        <v>-517988.9268155786</v>
      </c>
    </row>
    <row r="17" spans="2:33" s="11" customFormat="1" x14ac:dyDescent="0.2">
      <c r="B17" s="193" t="s">
        <v>99</v>
      </c>
      <c r="C17" s="53"/>
      <c r="D17" s="53">
        <f t="shared" ref="D17:AG17" si="6">SUM(D15:D16)</f>
        <v>-17576.378538275254</v>
      </c>
      <c r="E17" s="53">
        <f t="shared" si="6"/>
        <v>47572.287952513318</v>
      </c>
      <c r="F17" s="53">
        <f t="shared" si="6"/>
        <v>75526.26346530288</v>
      </c>
      <c r="G17" s="53">
        <f t="shared" si="6"/>
        <v>103938.89624601824</v>
      </c>
      <c r="H17" s="53">
        <f t="shared" si="6"/>
        <v>132829.38847046718</v>
      </c>
      <c r="I17" s="53">
        <f t="shared" si="6"/>
        <v>164554.62447010516</v>
      </c>
      <c r="J17" s="53">
        <f t="shared" si="6"/>
        <v>197864.67583513295</v>
      </c>
      <c r="K17" s="53">
        <f t="shared" si="6"/>
        <v>231594.23854373256</v>
      </c>
      <c r="L17" s="53">
        <f t="shared" si="6"/>
        <v>265767.74552304309</v>
      </c>
      <c r="M17" s="53">
        <f t="shared" si="6"/>
        <v>300410.12059128366</v>
      </c>
      <c r="N17" s="53">
        <f t="shared" si="6"/>
        <v>324962.07487063215</v>
      </c>
      <c r="O17" s="53">
        <f t="shared" si="6"/>
        <v>350250.5877783614</v>
      </c>
      <c r="P17" s="53">
        <f t="shared" si="6"/>
        <v>376297.75607332261</v>
      </c>
      <c r="Q17" s="53">
        <f t="shared" si="6"/>
        <v>403126.33941713243</v>
      </c>
      <c r="R17" s="53">
        <f t="shared" si="6"/>
        <v>430759.78026125696</v>
      </c>
      <c r="S17" s="53">
        <f t="shared" si="6"/>
        <v>459222.22433070454</v>
      </c>
      <c r="T17" s="53">
        <f t="shared" si="6"/>
        <v>488538.54172223597</v>
      </c>
      <c r="U17" s="53">
        <f t="shared" si="6"/>
        <v>518734.34863551334</v>
      </c>
      <c r="V17" s="53">
        <f t="shared" si="6"/>
        <v>549836.02975618897</v>
      </c>
      <c r="W17" s="53">
        <f t="shared" si="6"/>
        <v>581870.76131048484</v>
      </c>
      <c r="X17" s="53">
        <f t="shared" si="6"/>
        <v>614866.53481140977</v>
      </c>
      <c r="Y17" s="53">
        <f t="shared" si="6"/>
        <v>648852.18151736225</v>
      </c>
      <c r="Z17" s="53">
        <f t="shared" si="6"/>
        <v>683857.39762449299</v>
      </c>
      <c r="AA17" s="53">
        <f t="shared" si="6"/>
        <v>719912.77021483786</v>
      </c>
      <c r="AB17" s="53">
        <f t="shared" si="6"/>
        <v>757049.80398289312</v>
      </c>
      <c r="AC17" s="53">
        <f t="shared" si="6"/>
        <v>795300.94876399019</v>
      </c>
      <c r="AD17" s="53">
        <f t="shared" si="6"/>
        <v>834699.62788852036</v>
      </c>
      <c r="AE17" s="53">
        <f t="shared" si="6"/>
        <v>875280.26738678629</v>
      </c>
      <c r="AF17" s="53">
        <f t="shared" si="6"/>
        <v>917078.32607000007</v>
      </c>
      <c r="AG17" s="54">
        <f t="shared" si="6"/>
        <v>960130.32651371032</v>
      </c>
    </row>
    <row r="18" spans="2:33" x14ac:dyDescent="0.2">
      <c r="B18" s="194"/>
      <c r="AG18" s="48"/>
    </row>
    <row r="19" spans="2:33" x14ac:dyDescent="0.2">
      <c r="B19" s="194" t="s">
        <v>100</v>
      </c>
      <c r="AG19" s="48"/>
    </row>
    <row r="20" spans="2:33" x14ac:dyDescent="0.2">
      <c r="B20" s="195">
        <v>1</v>
      </c>
      <c r="C20" s="44">
        <f>'Property-Input'!F$52</f>
        <v>-171710</v>
      </c>
      <c r="D20" s="44">
        <f>IF(D$9&lt;=$B20,'Property-Input'!G$43,0)+IF(D$9=$B20,D$17,0)</f>
        <v>-26467.241954137557</v>
      </c>
      <c r="E20" s="44">
        <f>IF(E$9&lt;=$B20,'Property-Input'!H$43,0)+IF(E$9=$B20,E$17,0)</f>
        <v>0</v>
      </c>
      <c r="F20" s="44">
        <f>IF(F$9&lt;=$B20,'Property-Input'!I$43,0)+IF(F$9=$B20,F$17,0)</f>
        <v>0</v>
      </c>
      <c r="G20" s="44">
        <f>IF(G$9&lt;=$B20,'Property-Input'!J$43,0)+IF(G$9=$B20,G$17,0)</f>
        <v>0</v>
      </c>
      <c r="H20" s="44">
        <f>IF(H$9&lt;=$B20,'Property-Input'!K$43,0)+IF(H$9=$B20,H$17,0)</f>
        <v>0</v>
      </c>
      <c r="I20" s="44">
        <f>IF(I$9&lt;=$B20,'Property-Input'!L$43,0)+IF(I$9=$B20,I$17,0)</f>
        <v>0</v>
      </c>
      <c r="J20" s="44">
        <f>IF(J$9&lt;=$B20,'Property-Input'!M$43,0)+IF(J$9=$B20,J$17,0)</f>
        <v>0</v>
      </c>
      <c r="K20" s="44">
        <f>IF(K$9&lt;=$B20,'Property-Input'!N$43,0)+IF(K$9=$B20,K$17,0)</f>
        <v>0</v>
      </c>
      <c r="L20" s="44">
        <f>IF(L$9&lt;=$B20,'Property-Input'!O$43,0)+IF(L$9=$B20,L$17,0)</f>
        <v>0</v>
      </c>
      <c r="M20" s="44">
        <f>IF(M$9&lt;=$B20,'Property-Input'!P$43,0)+IF(M$9=$B20,M$17,0)</f>
        <v>0</v>
      </c>
      <c r="N20" s="44">
        <f>IF(N$9&lt;=$B20,'Property-Input'!Q$43,0)+IF(N$9=$B20,N$17,0)</f>
        <v>0</v>
      </c>
      <c r="O20" s="44">
        <f>IF(O$9&lt;=$B20,'Property-Input'!R$43,0)+IF(O$9=$B20,O$17,0)</f>
        <v>0</v>
      </c>
      <c r="P20" s="44">
        <f>IF(P$9&lt;=$B20,'Property-Input'!S$43,0)+IF(P$9=$B20,P$17,0)</f>
        <v>0</v>
      </c>
      <c r="Q20" s="44">
        <f>IF(Q$9&lt;=$B20,'Property-Input'!T$43,0)+IF(Q$9=$B20,Q$17,0)</f>
        <v>0</v>
      </c>
      <c r="R20" s="44">
        <f>IF(R$9&lt;=$B20,'Property-Input'!U$43,0)+IF(R$9=$B20,R$17,0)</f>
        <v>0</v>
      </c>
      <c r="S20" s="44">
        <f>IF(S$9&lt;=$B20,'Property-Input'!V$43,0)+IF(S$9=$B20,S$17,0)</f>
        <v>0</v>
      </c>
      <c r="T20" s="44">
        <f>IF(T$9&lt;=$B20,'Property-Input'!W$43,0)+IF(T$9=$B20,T$17,0)</f>
        <v>0</v>
      </c>
      <c r="U20" s="44">
        <f>IF(U$9&lt;=$B20,'Property-Input'!X$43,0)+IF(U$9=$B20,U$17,0)</f>
        <v>0</v>
      </c>
      <c r="V20" s="44">
        <f>IF(V$9&lt;=$B20,'Property-Input'!Y$43,0)+IF(V$9=$B20,V$17,0)</f>
        <v>0</v>
      </c>
      <c r="W20" s="44">
        <f>IF(W$9&lt;=$B20,'Property-Input'!Z$43,0)+IF(W$9=$B20,W$17,0)</f>
        <v>0</v>
      </c>
      <c r="X20" s="44">
        <f>IF(X$9&lt;=$B20,'Property-Input'!AA$43,0)+IF(X$9=$B20,X$17,0)</f>
        <v>0</v>
      </c>
      <c r="Y20" s="44">
        <f>IF(Y$9&lt;=$B20,'Property-Input'!AB$43,0)+IF(Y$9=$B20,Y$17,0)</f>
        <v>0</v>
      </c>
      <c r="Z20" s="44">
        <f>IF(Z$9&lt;=$B20,'Property-Input'!AC$43,0)+IF(Z$9=$B20,Z$17,0)</f>
        <v>0</v>
      </c>
      <c r="AA20" s="44">
        <f>IF(AA$9&lt;=$B20,'Property-Input'!AD$43,0)+IF(AA$9=$B20,AA$17,0)</f>
        <v>0</v>
      </c>
      <c r="AB20" s="44">
        <f>IF(AB$9&lt;=$B20,'Property-Input'!AE$43,0)+IF(AB$9=$B20,AB$17,0)</f>
        <v>0</v>
      </c>
      <c r="AC20" s="44">
        <f>IF(AC$9&lt;=$B20,'Property-Input'!AF$43,0)+IF(AC$9=$B20,AC$17,0)</f>
        <v>0</v>
      </c>
      <c r="AD20" s="44">
        <f>IF(AD$9&lt;=$B20,'Property-Input'!AG$43,0)+IF(AD$9=$B20,AD$17,0)</f>
        <v>0</v>
      </c>
      <c r="AE20" s="44">
        <f>IF(AE$9&lt;=$B20,'Property-Input'!AH$43,0)+IF(AE$9=$B20,AE$17,0)</f>
        <v>0</v>
      </c>
      <c r="AF20" s="44">
        <f>IF(AF$9&lt;=$B20,'Property-Input'!AI$43,0)+IF(AF$9=$B20,AF$17,0)</f>
        <v>0</v>
      </c>
      <c r="AG20" s="3">
        <f>IF(AG$9&lt;=$B20,'Property-Input'!AJ$43,0)+IF(AG$9=$B20,AG$17,0)</f>
        <v>0</v>
      </c>
    </row>
    <row r="21" spans="2:33" x14ac:dyDescent="0.2">
      <c r="B21" s="195">
        <f t="shared" ref="B21:B29" si="7">B20+1</f>
        <v>2</v>
      </c>
      <c r="C21" s="44">
        <f>'Property-Input'!F$52</f>
        <v>-171710</v>
      </c>
      <c r="D21" s="44">
        <f>IF(D$9&lt;=$B21,'Property-Input'!G$43,0)+IF(D$9=$B21,D$17,0)</f>
        <v>-8890.8634158623026</v>
      </c>
      <c r="E21" s="44">
        <f>IF(E$9&lt;=$B21,'Property-Input'!H$43,0)+IF(E$9=$B21,E$17,0)</f>
        <v>40233.997889433915</v>
      </c>
      <c r="F21" s="44">
        <f>IF(F$9&lt;=$B21,'Property-Input'!I$43,0)+IF(F$9=$B21,F$17,0)</f>
        <v>0</v>
      </c>
      <c r="G21" s="44">
        <f>IF(G$9&lt;=$B21,'Property-Input'!J$43,0)+IF(G$9=$B21,G$17,0)</f>
        <v>0</v>
      </c>
      <c r="H21" s="44">
        <f>IF(H$9&lt;=$B21,'Property-Input'!K$43,0)+IF(H$9=$B21,H$17,0)</f>
        <v>0</v>
      </c>
      <c r="I21" s="44">
        <f>IF(I$9&lt;=$B21,'Property-Input'!L$43,0)+IF(I$9=$B21,I$17,0)</f>
        <v>0</v>
      </c>
      <c r="J21" s="44">
        <f>IF(J$9&lt;=$B21,'Property-Input'!M$43,0)+IF(J$9=$B21,J$17,0)</f>
        <v>0</v>
      </c>
      <c r="K21" s="44">
        <f>IF(K$9&lt;=$B21,'Property-Input'!N$43,0)+IF(K$9=$B21,K$17,0)</f>
        <v>0</v>
      </c>
      <c r="L21" s="44">
        <f>IF(L$9&lt;=$B21,'Property-Input'!O$43,0)+IF(L$9=$B21,L$17,0)</f>
        <v>0</v>
      </c>
      <c r="M21" s="44">
        <f>IF(M$9&lt;=$B21,'Property-Input'!P$43,0)+IF(M$9=$B21,M$17,0)</f>
        <v>0</v>
      </c>
      <c r="N21" s="44">
        <f>IF(N$9&lt;=$B21,'Property-Input'!Q$43,0)+IF(N$9=$B21,N$17,0)</f>
        <v>0</v>
      </c>
      <c r="O21" s="44">
        <f>IF(O$9&lt;=$B21,'Property-Input'!R$43,0)+IF(O$9=$B21,O$17,0)</f>
        <v>0</v>
      </c>
      <c r="P21" s="44">
        <f>IF(P$9&lt;=$B21,'Property-Input'!S$43,0)+IF(P$9=$B21,P$17,0)</f>
        <v>0</v>
      </c>
      <c r="Q21" s="44">
        <f>IF(Q$9&lt;=$B21,'Property-Input'!T$43,0)+IF(Q$9=$B21,Q$17,0)</f>
        <v>0</v>
      </c>
      <c r="R21" s="44">
        <f>IF(R$9&lt;=$B21,'Property-Input'!U$43,0)+IF(R$9=$B21,R$17,0)</f>
        <v>0</v>
      </c>
      <c r="S21" s="44">
        <f>IF(S$9&lt;=$B21,'Property-Input'!V$43,0)+IF(S$9=$B21,S$17,0)</f>
        <v>0</v>
      </c>
      <c r="T21" s="44">
        <f>IF(T$9&lt;=$B21,'Property-Input'!W$43,0)+IF(T$9=$B21,T$17,0)</f>
        <v>0</v>
      </c>
      <c r="U21" s="44">
        <f>IF(U$9&lt;=$B21,'Property-Input'!X$43,0)+IF(U$9=$B21,U$17,0)</f>
        <v>0</v>
      </c>
      <c r="V21" s="44">
        <f>IF(V$9&lt;=$B21,'Property-Input'!Y$43,0)+IF(V$9=$B21,V$17,0)</f>
        <v>0</v>
      </c>
      <c r="W21" s="44">
        <f>IF(W$9&lt;=$B21,'Property-Input'!Z$43,0)+IF(W$9=$B21,W$17,0)</f>
        <v>0</v>
      </c>
      <c r="X21" s="44">
        <f>IF(X$9&lt;=$B21,'Property-Input'!AA$43,0)+IF(X$9=$B21,X$17,0)</f>
        <v>0</v>
      </c>
      <c r="Y21" s="44">
        <f>IF(Y$9&lt;=$B21,'Property-Input'!AB$43,0)+IF(Y$9=$B21,Y$17,0)</f>
        <v>0</v>
      </c>
      <c r="Z21" s="44">
        <f>IF(Z$9&lt;=$B21,'Property-Input'!AC$43,0)+IF(Z$9=$B21,Z$17,0)</f>
        <v>0</v>
      </c>
      <c r="AA21" s="44">
        <f>IF(AA$9&lt;=$B21,'Property-Input'!AD$43,0)+IF(AA$9=$B21,AA$17,0)</f>
        <v>0</v>
      </c>
      <c r="AB21" s="44">
        <f>IF(AB$9&lt;=$B21,'Property-Input'!AE$43,0)+IF(AB$9=$B21,AB$17,0)</f>
        <v>0</v>
      </c>
      <c r="AC21" s="44">
        <f>IF(AC$9&lt;=$B21,'Property-Input'!AF$43,0)+IF(AC$9=$B21,AC$17,0)</f>
        <v>0</v>
      </c>
      <c r="AD21" s="44">
        <f>IF(AD$9&lt;=$B21,'Property-Input'!AG$43,0)+IF(AD$9=$B21,AD$17,0)</f>
        <v>0</v>
      </c>
      <c r="AE21" s="44">
        <f>IF(AE$9&lt;=$B21,'Property-Input'!AH$43,0)+IF(AE$9=$B21,AE$17,0)</f>
        <v>0</v>
      </c>
      <c r="AF21" s="44">
        <f>IF(AF$9&lt;=$B21,'Property-Input'!AI$43,0)+IF(AF$9=$B21,AF$17,0)</f>
        <v>0</v>
      </c>
      <c r="AG21" s="3">
        <f>IF(AG$9&lt;=$B21,'Property-Input'!AJ$43,0)+IF(AG$9=$B21,AG$17,0)</f>
        <v>0</v>
      </c>
    </row>
    <row r="22" spans="2:33" x14ac:dyDescent="0.2">
      <c r="B22" s="195">
        <f t="shared" si="7"/>
        <v>3</v>
      </c>
      <c r="C22" s="44">
        <f>'Property-Input'!F$52</f>
        <v>-171710</v>
      </c>
      <c r="D22" s="44">
        <f>IF(D$9&lt;=$B22,'Property-Input'!G$43,0)+IF(D$9=$B22,D$17,0)</f>
        <v>-8890.8634158623026</v>
      </c>
      <c r="E22" s="44">
        <f>IF(E$9&lt;=$B22,'Property-Input'!H$43,0)+IF(E$9=$B22,E$17,0)</f>
        <v>-7338.2900630794065</v>
      </c>
      <c r="F22" s="44">
        <f>IF(F$9&lt;=$B22,'Property-Input'!I$43,0)+IF(F$9=$B22,F$17,0)</f>
        <v>69762.065712855634</v>
      </c>
      <c r="G22" s="44">
        <f>IF(G$9&lt;=$B22,'Property-Input'!J$43,0)+IF(G$9=$B22,G$17,0)</f>
        <v>0</v>
      </c>
      <c r="H22" s="44">
        <f>IF(H$9&lt;=$B22,'Property-Input'!K$43,0)+IF(H$9=$B22,H$17,0)</f>
        <v>0</v>
      </c>
      <c r="I22" s="44">
        <f>IF(I$9&lt;=$B22,'Property-Input'!L$43,0)+IF(I$9=$B22,I$17,0)</f>
        <v>0</v>
      </c>
      <c r="J22" s="44">
        <f>IF(J$9&lt;=$B22,'Property-Input'!M$43,0)+IF(J$9=$B22,J$17,0)</f>
        <v>0</v>
      </c>
      <c r="K22" s="44">
        <f>IF(K$9&lt;=$B22,'Property-Input'!N$43,0)+IF(K$9=$B22,K$17,0)</f>
        <v>0</v>
      </c>
      <c r="L22" s="44">
        <f>IF(L$9&lt;=$B22,'Property-Input'!O$43,0)+IF(L$9=$B22,L$17,0)</f>
        <v>0</v>
      </c>
      <c r="M22" s="44">
        <f>IF(M$9&lt;=$B22,'Property-Input'!P$43,0)+IF(M$9=$B22,M$17,0)</f>
        <v>0</v>
      </c>
      <c r="N22" s="44">
        <f>IF(N$9&lt;=$B22,'Property-Input'!Q$43,0)+IF(N$9=$B22,N$17,0)</f>
        <v>0</v>
      </c>
      <c r="O22" s="44">
        <f>IF(O$9&lt;=$B22,'Property-Input'!R$43,0)+IF(O$9=$B22,O$17,0)</f>
        <v>0</v>
      </c>
      <c r="P22" s="44">
        <f>IF(P$9&lt;=$B22,'Property-Input'!S$43,0)+IF(P$9=$B22,P$17,0)</f>
        <v>0</v>
      </c>
      <c r="Q22" s="44">
        <f>IF(Q$9&lt;=$B22,'Property-Input'!T$43,0)+IF(Q$9=$B22,Q$17,0)</f>
        <v>0</v>
      </c>
      <c r="R22" s="44">
        <f>IF(R$9&lt;=$B22,'Property-Input'!U$43,0)+IF(R$9=$B22,R$17,0)</f>
        <v>0</v>
      </c>
      <c r="S22" s="44">
        <f>IF(S$9&lt;=$B22,'Property-Input'!V$43,0)+IF(S$9=$B22,S$17,0)</f>
        <v>0</v>
      </c>
      <c r="T22" s="44">
        <f>IF(T$9&lt;=$B22,'Property-Input'!W$43,0)+IF(T$9=$B22,T$17,0)</f>
        <v>0</v>
      </c>
      <c r="U22" s="44">
        <f>IF(U$9&lt;=$B22,'Property-Input'!X$43,0)+IF(U$9=$B22,U$17,0)</f>
        <v>0</v>
      </c>
      <c r="V22" s="44">
        <f>IF(V$9&lt;=$B22,'Property-Input'!Y$43,0)+IF(V$9=$B22,V$17,0)</f>
        <v>0</v>
      </c>
      <c r="W22" s="44">
        <f>IF(W$9&lt;=$B22,'Property-Input'!Z$43,0)+IF(W$9=$B22,W$17,0)</f>
        <v>0</v>
      </c>
      <c r="X22" s="44">
        <f>IF(X$9&lt;=$B22,'Property-Input'!AA$43,0)+IF(X$9=$B22,X$17,0)</f>
        <v>0</v>
      </c>
      <c r="Y22" s="44">
        <f>IF(Y$9&lt;=$B22,'Property-Input'!AB$43,0)+IF(Y$9=$B22,Y$17,0)</f>
        <v>0</v>
      </c>
      <c r="Z22" s="44">
        <f>IF(Z$9&lt;=$B22,'Property-Input'!AC$43,0)+IF(Z$9=$B22,Z$17,0)</f>
        <v>0</v>
      </c>
      <c r="AA22" s="44">
        <f>IF(AA$9&lt;=$B22,'Property-Input'!AD$43,0)+IF(AA$9=$B22,AA$17,0)</f>
        <v>0</v>
      </c>
      <c r="AB22" s="44">
        <f>IF(AB$9&lt;=$B22,'Property-Input'!AE$43,0)+IF(AB$9=$B22,AB$17,0)</f>
        <v>0</v>
      </c>
      <c r="AC22" s="44">
        <f>IF(AC$9&lt;=$B22,'Property-Input'!AF$43,0)+IF(AC$9=$B22,AC$17,0)</f>
        <v>0</v>
      </c>
      <c r="AD22" s="44">
        <f>IF(AD$9&lt;=$B22,'Property-Input'!AG$43,0)+IF(AD$9=$B22,AD$17,0)</f>
        <v>0</v>
      </c>
      <c r="AE22" s="44">
        <f>IF(AE$9&lt;=$B22,'Property-Input'!AH$43,0)+IF(AE$9=$B22,AE$17,0)</f>
        <v>0</v>
      </c>
      <c r="AF22" s="44">
        <f>IF(AF$9&lt;=$B22,'Property-Input'!AI$43,0)+IF(AF$9=$B22,AF$17,0)</f>
        <v>0</v>
      </c>
      <c r="AG22" s="3">
        <f>IF(AG$9&lt;=$B22,'Property-Input'!AJ$43,0)+IF(AG$9=$B22,AG$17,0)</f>
        <v>0</v>
      </c>
    </row>
    <row r="23" spans="2:33" x14ac:dyDescent="0.2">
      <c r="B23" s="195">
        <f t="shared" si="7"/>
        <v>4</v>
      </c>
      <c r="C23" s="44">
        <f>'Property-Input'!F$52</f>
        <v>-171710</v>
      </c>
      <c r="D23" s="44">
        <f>IF(D$9&lt;=$B23,'Property-Input'!G$43,0)+IF(D$9=$B23,D$17,0)</f>
        <v>-8890.8634158623026</v>
      </c>
      <c r="E23" s="44">
        <f>IF(E$9&lt;=$B23,'Property-Input'!H$43,0)+IF(E$9=$B23,E$17,0)</f>
        <v>-7338.2900630794065</v>
      </c>
      <c r="F23" s="44">
        <f>IF(F$9&lt;=$B23,'Property-Input'!I$43,0)+IF(F$9=$B23,F$17,0)</f>
        <v>-5764.1977524472404</v>
      </c>
      <c r="G23" s="44">
        <f>IF(G$9&lt;=$B23,'Property-Input'!J$43,0)+IF(G$9=$B23,G$17,0)</f>
        <v>99771.344714680701</v>
      </c>
      <c r="H23" s="44">
        <f>IF(H$9&lt;=$B23,'Property-Input'!K$43,0)+IF(H$9=$B23,H$17,0)</f>
        <v>0</v>
      </c>
      <c r="I23" s="44">
        <f>IF(I$9&lt;=$B23,'Property-Input'!L$43,0)+IF(I$9=$B23,I$17,0)</f>
        <v>0</v>
      </c>
      <c r="J23" s="44">
        <f>IF(J$9&lt;=$B23,'Property-Input'!M$43,0)+IF(J$9=$B23,J$17,0)</f>
        <v>0</v>
      </c>
      <c r="K23" s="44">
        <f>IF(K$9&lt;=$B23,'Property-Input'!N$43,0)+IF(K$9=$B23,K$17,0)</f>
        <v>0</v>
      </c>
      <c r="L23" s="44">
        <f>IF(L$9&lt;=$B23,'Property-Input'!O$43,0)+IF(L$9=$B23,L$17,0)</f>
        <v>0</v>
      </c>
      <c r="M23" s="44">
        <f>IF(M$9&lt;=$B23,'Property-Input'!P$43,0)+IF(M$9=$B23,M$17,0)</f>
        <v>0</v>
      </c>
      <c r="N23" s="44">
        <f>IF(N$9&lt;=$B23,'Property-Input'!Q$43,0)+IF(N$9=$B23,N$17,0)</f>
        <v>0</v>
      </c>
      <c r="O23" s="44">
        <f>IF(O$9&lt;=$B23,'Property-Input'!R$43,0)+IF(O$9=$B23,O$17,0)</f>
        <v>0</v>
      </c>
      <c r="P23" s="44">
        <f>IF(P$9&lt;=$B23,'Property-Input'!S$43,0)+IF(P$9=$B23,P$17,0)</f>
        <v>0</v>
      </c>
      <c r="Q23" s="44">
        <f>IF(Q$9&lt;=$B23,'Property-Input'!T$43,0)+IF(Q$9=$B23,Q$17,0)</f>
        <v>0</v>
      </c>
      <c r="R23" s="44">
        <f>IF(R$9&lt;=$B23,'Property-Input'!U$43,0)+IF(R$9=$B23,R$17,0)</f>
        <v>0</v>
      </c>
      <c r="S23" s="44">
        <f>IF(S$9&lt;=$B23,'Property-Input'!V$43,0)+IF(S$9=$B23,S$17,0)</f>
        <v>0</v>
      </c>
      <c r="T23" s="44">
        <f>IF(T$9&lt;=$B23,'Property-Input'!W$43,0)+IF(T$9=$B23,T$17,0)</f>
        <v>0</v>
      </c>
      <c r="U23" s="44">
        <f>IF(U$9&lt;=$B23,'Property-Input'!X$43,0)+IF(U$9=$B23,U$17,0)</f>
        <v>0</v>
      </c>
      <c r="V23" s="44">
        <f>IF(V$9&lt;=$B23,'Property-Input'!Y$43,0)+IF(V$9=$B23,V$17,0)</f>
        <v>0</v>
      </c>
      <c r="W23" s="44">
        <f>IF(W$9&lt;=$B23,'Property-Input'!Z$43,0)+IF(W$9=$B23,W$17,0)</f>
        <v>0</v>
      </c>
      <c r="X23" s="44">
        <f>IF(X$9&lt;=$B23,'Property-Input'!AA$43,0)+IF(X$9=$B23,X$17,0)</f>
        <v>0</v>
      </c>
      <c r="Y23" s="44">
        <f>IF(Y$9&lt;=$B23,'Property-Input'!AB$43,0)+IF(Y$9=$B23,Y$17,0)</f>
        <v>0</v>
      </c>
      <c r="Z23" s="44">
        <f>IF(Z$9&lt;=$B23,'Property-Input'!AC$43,0)+IF(Z$9=$B23,Z$17,0)</f>
        <v>0</v>
      </c>
      <c r="AA23" s="44">
        <f>IF(AA$9&lt;=$B23,'Property-Input'!AD$43,0)+IF(AA$9=$B23,AA$17,0)</f>
        <v>0</v>
      </c>
      <c r="AB23" s="44">
        <f>IF(AB$9&lt;=$B23,'Property-Input'!AE$43,0)+IF(AB$9=$B23,AB$17,0)</f>
        <v>0</v>
      </c>
      <c r="AC23" s="44">
        <f>IF(AC$9&lt;=$B23,'Property-Input'!AF$43,0)+IF(AC$9=$B23,AC$17,0)</f>
        <v>0</v>
      </c>
      <c r="AD23" s="44">
        <f>IF(AD$9&lt;=$B23,'Property-Input'!AG$43,0)+IF(AD$9=$B23,AD$17,0)</f>
        <v>0</v>
      </c>
      <c r="AE23" s="44">
        <f>IF(AE$9&lt;=$B23,'Property-Input'!AH$43,0)+IF(AE$9=$B23,AE$17,0)</f>
        <v>0</v>
      </c>
      <c r="AF23" s="44">
        <f>IF(AF$9&lt;=$B23,'Property-Input'!AI$43,0)+IF(AF$9=$B23,AF$17,0)</f>
        <v>0</v>
      </c>
      <c r="AG23" s="3">
        <f>IF(AG$9&lt;=$B23,'Property-Input'!AJ$43,0)+IF(AG$9=$B23,AG$17,0)</f>
        <v>0</v>
      </c>
    </row>
    <row r="24" spans="2:33" x14ac:dyDescent="0.2">
      <c r="B24" s="195">
        <f t="shared" si="7"/>
        <v>5</v>
      </c>
      <c r="C24" s="44">
        <f>'Property-Input'!F$52</f>
        <v>-171710</v>
      </c>
      <c r="D24" s="44">
        <f>IF(D$9&lt;=$B24,'Property-Input'!G$43,0)+IF(D$9=$B24,D$17,0)</f>
        <v>-8890.8634158623026</v>
      </c>
      <c r="E24" s="44">
        <f>IF(E$9&lt;=$B24,'Property-Input'!H$43,0)+IF(E$9=$B24,E$17,0)</f>
        <v>-7338.2900630794065</v>
      </c>
      <c r="F24" s="44">
        <f>IF(F$9&lt;=$B24,'Property-Input'!I$43,0)+IF(F$9=$B24,F$17,0)</f>
        <v>-5764.1977524472404</v>
      </c>
      <c r="G24" s="44">
        <f>IF(G$9&lt;=$B24,'Property-Input'!J$43,0)+IF(G$9=$B24,G$17,0)</f>
        <v>-4167.5515313375363</v>
      </c>
      <c r="H24" s="44">
        <f>IF(H$9&lt;=$B24,'Property-Input'!K$43,0)+IF(H$9=$B24,H$17,0)</f>
        <v>130282.06703711185</v>
      </c>
      <c r="I24" s="44">
        <f>IF(I$9&lt;=$B24,'Property-Input'!L$43,0)+IF(I$9=$B24,I$17,0)</f>
        <v>0</v>
      </c>
      <c r="J24" s="44">
        <f>IF(J$9&lt;=$B24,'Property-Input'!M$43,0)+IF(J$9=$B24,J$17,0)</f>
        <v>0</v>
      </c>
      <c r="K24" s="44">
        <f>IF(K$9&lt;=$B24,'Property-Input'!N$43,0)+IF(K$9=$B24,K$17,0)</f>
        <v>0</v>
      </c>
      <c r="L24" s="44">
        <f>IF(L$9&lt;=$B24,'Property-Input'!O$43,0)+IF(L$9=$B24,L$17,0)</f>
        <v>0</v>
      </c>
      <c r="M24" s="44">
        <f>IF(M$9&lt;=$B24,'Property-Input'!P$43,0)+IF(M$9=$B24,M$17,0)</f>
        <v>0</v>
      </c>
      <c r="N24" s="44">
        <f>IF(N$9&lt;=$B24,'Property-Input'!Q$43,0)+IF(N$9=$B24,N$17,0)</f>
        <v>0</v>
      </c>
      <c r="O24" s="44">
        <f>IF(O$9&lt;=$B24,'Property-Input'!R$43,0)+IF(O$9=$B24,O$17,0)</f>
        <v>0</v>
      </c>
      <c r="P24" s="44">
        <f>IF(P$9&lt;=$B24,'Property-Input'!S$43,0)+IF(P$9=$B24,P$17,0)</f>
        <v>0</v>
      </c>
      <c r="Q24" s="44">
        <f>IF(Q$9&lt;=$B24,'Property-Input'!T$43,0)+IF(Q$9=$B24,Q$17,0)</f>
        <v>0</v>
      </c>
      <c r="R24" s="44">
        <f>IF(R$9&lt;=$B24,'Property-Input'!U$43,0)+IF(R$9=$B24,R$17,0)</f>
        <v>0</v>
      </c>
      <c r="S24" s="44">
        <f>IF(S$9&lt;=$B24,'Property-Input'!V$43,0)+IF(S$9=$B24,S$17,0)</f>
        <v>0</v>
      </c>
      <c r="T24" s="44">
        <f>IF(T$9&lt;=$B24,'Property-Input'!W$43,0)+IF(T$9=$B24,T$17,0)</f>
        <v>0</v>
      </c>
      <c r="U24" s="44">
        <f>IF(U$9&lt;=$B24,'Property-Input'!X$43,0)+IF(U$9=$B24,U$17,0)</f>
        <v>0</v>
      </c>
      <c r="V24" s="44">
        <f>IF(V$9&lt;=$B24,'Property-Input'!Y$43,0)+IF(V$9=$B24,V$17,0)</f>
        <v>0</v>
      </c>
      <c r="W24" s="44">
        <f>IF(W$9&lt;=$B24,'Property-Input'!Z$43,0)+IF(W$9=$B24,W$17,0)</f>
        <v>0</v>
      </c>
      <c r="X24" s="44">
        <f>IF(X$9&lt;=$B24,'Property-Input'!AA$43,0)+IF(X$9=$B24,X$17,0)</f>
        <v>0</v>
      </c>
      <c r="Y24" s="44">
        <f>IF(Y$9&lt;=$B24,'Property-Input'!AB$43,0)+IF(Y$9=$B24,Y$17,0)</f>
        <v>0</v>
      </c>
      <c r="Z24" s="44">
        <f>IF(Z$9&lt;=$B24,'Property-Input'!AC$43,0)+IF(Z$9=$B24,Z$17,0)</f>
        <v>0</v>
      </c>
      <c r="AA24" s="44">
        <f>IF(AA$9&lt;=$B24,'Property-Input'!AD$43,0)+IF(AA$9=$B24,AA$17,0)</f>
        <v>0</v>
      </c>
      <c r="AB24" s="44">
        <f>IF(AB$9&lt;=$B24,'Property-Input'!AE$43,0)+IF(AB$9=$B24,AB$17,0)</f>
        <v>0</v>
      </c>
      <c r="AC24" s="44">
        <f>IF(AC$9&lt;=$B24,'Property-Input'!AF$43,0)+IF(AC$9=$B24,AC$17,0)</f>
        <v>0</v>
      </c>
      <c r="AD24" s="44">
        <f>IF(AD$9&lt;=$B24,'Property-Input'!AG$43,0)+IF(AD$9=$B24,AD$17,0)</f>
        <v>0</v>
      </c>
      <c r="AE24" s="44">
        <f>IF(AE$9&lt;=$B24,'Property-Input'!AH$43,0)+IF(AE$9=$B24,AE$17,0)</f>
        <v>0</v>
      </c>
      <c r="AF24" s="44">
        <f>IF(AF$9&lt;=$B24,'Property-Input'!AI$43,0)+IF(AF$9=$B24,AF$17,0)</f>
        <v>0</v>
      </c>
      <c r="AG24" s="3">
        <f>IF(AG$9&lt;=$B24,'Property-Input'!AJ$43,0)+IF(AG$9=$B24,AG$17,0)</f>
        <v>0</v>
      </c>
    </row>
    <row r="25" spans="2:33" x14ac:dyDescent="0.2">
      <c r="B25" s="195">
        <f t="shared" si="7"/>
        <v>6</v>
      </c>
      <c r="C25" s="44">
        <f>'Property-Input'!F$52</f>
        <v>-171710</v>
      </c>
      <c r="D25" s="44">
        <f>IF(D$9&lt;=$B25,'Property-Input'!G$43,0)+IF(D$9=$B25,D$17,0)</f>
        <v>-8890.8634158623026</v>
      </c>
      <c r="E25" s="44">
        <f>IF(E$9&lt;=$B25,'Property-Input'!H$43,0)+IF(E$9=$B25,E$17,0)</f>
        <v>-7338.2900630794065</v>
      </c>
      <c r="F25" s="44">
        <f>IF(F$9&lt;=$B25,'Property-Input'!I$43,0)+IF(F$9=$B25,F$17,0)</f>
        <v>-5764.1977524472404</v>
      </c>
      <c r="G25" s="44">
        <f>IF(G$9&lt;=$B25,'Property-Input'!J$43,0)+IF(G$9=$B25,G$17,0)</f>
        <v>-4167.5515313375363</v>
      </c>
      <c r="H25" s="44">
        <f>IF(H$9&lt;=$B25,'Property-Input'!K$43,0)+IF(H$9=$B25,H$17,0)</f>
        <v>-2547.3214333553406</v>
      </c>
      <c r="I25" s="44">
        <f>IF(I$9&lt;=$B25,'Property-Input'!L$43,0)+IF(I$9=$B25,I$17,0)</f>
        <v>161349.22255631379</v>
      </c>
      <c r="J25" s="44">
        <f>IF(J$9&lt;=$B25,'Property-Input'!M$43,0)+IF(J$9=$B25,J$17,0)</f>
        <v>0</v>
      </c>
      <c r="K25" s="44">
        <f>IF(K$9&lt;=$B25,'Property-Input'!N$43,0)+IF(K$9=$B25,K$17,0)</f>
        <v>0</v>
      </c>
      <c r="L25" s="44">
        <f>IF(L$9&lt;=$B25,'Property-Input'!O$43,0)+IF(L$9=$B25,L$17,0)</f>
        <v>0</v>
      </c>
      <c r="M25" s="44">
        <f>IF(M$9&lt;=$B25,'Property-Input'!P$43,0)+IF(M$9=$B25,M$17,0)</f>
        <v>0</v>
      </c>
      <c r="N25" s="44">
        <f>IF(N$9&lt;=$B25,'Property-Input'!Q$43,0)+IF(N$9=$B25,N$17,0)</f>
        <v>0</v>
      </c>
      <c r="O25" s="44">
        <f>IF(O$9&lt;=$B25,'Property-Input'!R$43,0)+IF(O$9=$B25,O$17,0)</f>
        <v>0</v>
      </c>
      <c r="P25" s="44">
        <f>IF(P$9&lt;=$B25,'Property-Input'!S$43,0)+IF(P$9=$B25,P$17,0)</f>
        <v>0</v>
      </c>
      <c r="Q25" s="44">
        <f>IF(Q$9&lt;=$B25,'Property-Input'!T$43,0)+IF(Q$9=$B25,Q$17,0)</f>
        <v>0</v>
      </c>
      <c r="R25" s="44">
        <f>IF(R$9&lt;=$B25,'Property-Input'!U$43,0)+IF(R$9=$B25,R$17,0)</f>
        <v>0</v>
      </c>
      <c r="S25" s="44">
        <f>IF(S$9&lt;=$B25,'Property-Input'!V$43,0)+IF(S$9=$B25,S$17,0)</f>
        <v>0</v>
      </c>
      <c r="T25" s="44">
        <f>IF(T$9&lt;=$B25,'Property-Input'!W$43,0)+IF(T$9=$B25,T$17,0)</f>
        <v>0</v>
      </c>
      <c r="U25" s="44">
        <f>IF(U$9&lt;=$B25,'Property-Input'!X$43,0)+IF(U$9=$B25,U$17,0)</f>
        <v>0</v>
      </c>
      <c r="V25" s="44">
        <f>IF(V$9&lt;=$B25,'Property-Input'!Y$43,0)+IF(V$9=$B25,V$17,0)</f>
        <v>0</v>
      </c>
      <c r="W25" s="44">
        <f>IF(W$9&lt;=$B25,'Property-Input'!Z$43,0)+IF(W$9=$B25,W$17,0)</f>
        <v>0</v>
      </c>
      <c r="X25" s="44">
        <f>IF(X$9&lt;=$B25,'Property-Input'!AA$43,0)+IF(X$9=$B25,X$17,0)</f>
        <v>0</v>
      </c>
      <c r="Y25" s="44">
        <f>IF(Y$9&lt;=$B25,'Property-Input'!AB$43,0)+IF(Y$9=$B25,Y$17,0)</f>
        <v>0</v>
      </c>
      <c r="Z25" s="44">
        <f>IF(Z$9&lt;=$B25,'Property-Input'!AC$43,0)+IF(Z$9=$B25,Z$17,0)</f>
        <v>0</v>
      </c>
      <c r="AA25" s="44">
        <f>IF(AA$9&lt;=$B25,'Property-Input'!AD$43,0)+IF(AA$9=$B25,AA$17,0)</f>
        <v>0</v>
      </c>
      <c r="AB25" s="44">
        <f>IF(AB$9&lt;=$B25,'Property-Input'!AE$43,0)+IF(AB$9=$B25,AB$17,0)</f>
        <v>0</v>
      </c>
      <c r="AC25" s="44">
        <f>IF(AC$9&lt;=$B25,'Property-Input'!AF$43,0)+IF(AC$9=$B25,AC$17,0)</f>
        <v>0</v>
      </c>
      <c r="AD25" s="44">
        <f>IF(AD$9&lt;=$B25,'Property-Input'!AG$43,0)+IF(AD$9=$B25,AD$17,0)</f>
        <v>0</v>
      </c>
      <c r="AE25" s="44">
        <f>IF(AE$9&lt;=$B25,'Property-Input'!AH$43,0)+IF(AE$9=$B25,AE$17,0)</f>
        <v>0</v>
      </c>
      <c r="AF25" s="44">
        <f>IF(AF$9&lt;=$B25,'Property-Input'!AI$43,0)+IF(AF$9=$B25,AF$17,0)</f>
        <v>0</v>
      </c>
      <c r="AG25" s="3">
        <f>IF(AG$9&lt;=$B25,'Property-Input'!AJ$43,0)+IF(AG$9=$B25,AG$17,0)</f>
        <v>0</v>
      </c>
    </row>
    <row r="26" spans="2:33" x14ac:dyDescent="0.2">
      <c r="B26" s="195">
        <f t="shared" si="7"/>
        <v>7</v>
      </c>
      <c r="C26" s="44">
        <f>'Property-Input'!F$52</f>
        <v>-171710</v>
      </c>
      <c r="D26" s="44">
        <f>IF(D$9&lt;=$B26,'Property-Input'!G$43,0)+IF(D$9=$B26,D$17,0)</f>
        <v>-8890.8634158623026</v>
      </c>
      <c r="E26" s="44">
        <f>IF(E$9&lt;=$B26,'Property-Input'!H$43,0)+IF(E$9=$B26,E$17,0)</f>
        <v>-7338.2900630794065</v>
      </c>
      <c r="F26" s="44">
        <f>IF(F$9&lt;=$B26,'Property-Input'!I$43,0)+IF(F$9=$B26,F$17,0)</f>
        <v>-5764.1977524472404</v>
      </c>
      <c r="G26" s="44">
        <f>IF(G$9&lt;=$B26,'Property-Input'!J$43,0)+IF(G$9=$B26,G$17,0)</f>
        <v>-4167.5515313375363</v>
      </c>
      <c r="H26" s="44">
        <f>IF(H$9&lt;=$B26,'Property-Input'!K$43,0)+IF(H$9=$B26,H$17,0)</f>
        <v>-2547.3214333553406</v>
      </c>
      <c r="I26" s="44">
        <f>IF(I$9&lt;=$B26,'Property-Input'!L$43,0)+IF(I$9=$B26,I$17,0)</f>
        <v>-3205.4019137913619</v>
      </c>
      <c r="J26" s="44">
        <f>IF(J$9&lt;=$B26,'Property-Input'!M$43,0)+IF(J$9=$B26,J$17,0)</f>
        <v>195423.96261677169</v>
      </c>
      <c r="K26" s="44">
        <f>IF(K$9&lt;=$B26,'Property-Input'!N$43,0)+IF(K$9=$B26,K$17,0)</f>
        <v>0</v>
      </c>
      <c r="L26" s="44">
        <f>IF(L$9&lt;=$B26,'Property-Input'!O$43,0)+IF(L$9=$B26,L$17,0)</f>
        <v>0</v>
      </c>
      <c r="M26" s="44">
        <f>IF(M$9&lt;=$B26,'Property-Input'!P$43,0)+IF(M$9=$B26,M$17,0)</f>
        <v>0</v>
      </c>
      <c r="N26" s="44">
        <f>IF(N$9&lt;=$B26,'Property-Input'!Q$43,0)+IF(N$9=$B26,N$17,0)</f>
        <v>0</v>
      </c>
      <c r="O26" s="44">
        <f>IF(O$9&lt;=$B26,'Property-Input'!R$43,0)+IF(O$9=$B26,O$17,0)</f>
        <v>0</v>
      </c>
      <c r="P26" s="44">
        <f>IF(P$9&lt;=$B26,'Property-Input'!S$43,0)+IF(P$9=$B26,P$17,0)</f>
        <v>0</v>
      </c>
      <c r="Q26" s="44">
        <f>IF(Q$9&lt;=$B26,'Property-Input'!T$43,0)+IF(Q$9=$B26,Q$17,0)</f>
        <v>0</v>
      </c>
      <c r="R26" s="44">
        <f>IF(R$9&lt;=$B26,'Property-Input'!U$43,0)+IF(R$9=$B26,R$17,0)</f>
        <v>0</v>
      </c>
      <c r="S26" s="44">
        <f>IF(S$9&lt;=$B26,'Property-Input'!V$43,0)+IF(S$9=$B26,S$17,0)</f>
        <v>0</v>
      </c>
      <c r="T26" s="44">
        <f>IF(T$9&lt;=$B26,'Property-Input'!W$43,0)+IF(T$9=$B26,T$17,0)</f>
        <v>0</v>
      </c>
      <c r="U26" s="44">
        <f>IF(U$9&lt;=$B26,'Property-Input'!X$43,0)+IF(U$9=$B26,U$17,0)</f>
        <v>0</v>
      </c>
      <c r="V26" s="44">
        <f>IF(V$9&lt;=$B26,'Property-Input'!Y$43,0)+IF(V$9=$B26,V$17,0)</f>
        <v>0</v>
      </c>
      <c r="W26" s="44">
        <f>IF(W$9&lt;=$B26,'Property-Input'!Z$43,0)+IF(W$9=$B26,W$17,0)</f>
        <v>0</v>
      </c>
      <c r="X26" s="44">
        <f>IF(X$9&lt;=$B26,'Property-Input'!AA$43,0)+IF(X$9=$B26,X$17,0)</f>
        <v>0</v>
      </c>
      <c r="Y26" s="44">
        <f>IF(Y$9&lt;=$B26,'Property-Input'!AB$43,0)+IF(Y$9=$B26,Y$17,0)</f>
        <v>0</v>
      </c>
      <c r="Z26" s="44">
        <f>IF(Z$9&lt;=$B26,'Property-Input'!AC$43,0)+IF(Z$9=$B26,Z$17,0)</f>
        <v>0</v>
      </c>
      <c r="AA26" s="44">
        <f>IF(AA$9&lt;=$B26,'Property-Input'!AD$43,0)+IF(AA$9=$B26,AA$17,0)</f>
        <v>0</v>
      </c>
      <c r="AB26" s="44">
        <f>IF(AB$9&lt;=$B26,'Property-Input'!AE$43,0)+IF(AB$9=$B26,AB$17,0)</f>
        <v>0</v>
      </c>
      <c r="AC26" s="44">
        <f>IF(AC$9&lt;=$B26,'Property-Input'!AF$43,0)+IF(AC$9=$B26,AC$17,0)</f>
        <v>0</v>
      </c>
      <c r="AD26" s="44">
        <f>IF(AD$9&lt;=$B26,'Property-Input'!AG$43,0)+IF(AD$9=$B26,AD$17,0)</f>
        <v>0</v>
      </c>
      <c r="AE26" s="44">
        <f>IF(AE$9&lt;=$B26,'Property-Input'!AH$43,0)+IF(AE$9=$B26,AE$17,0)</f>
        <v>0</v>
      </c>
      <c r="AF26" s="44">
        <f>IF(AF$9&lt;=$B26,'Property-Input'!AI$43,0)+IF(AF$9=$B26,AF$17,0)</f>
        <v>0</v>
      </c>
      <c r="AG26" s="3">
        <f>IF(AG$9&lt;=$B26,'Property-Input'!AJ$43,0)+IF(AG$9=$B26,AG$17,0)</f>
        <v>0</v>
      </c>
    </row>
    <row r="27" spans="2:33" x14ac:dyDescent="0.2">
      <c r="B27" s="195">
        <f t="shared" si="7"/>
        <v>8</v>
      </c>
      <c r="C27" s="44">
        <f>'Property-Input'!F$52</f>
        <v>-171710</v>
      </c>
      <c r="D27" s="44">
        <f>IF(D$9&lt;=$B27,'Property-Input'!G$43,0)+IF(D$9=$B27,D$17,0)</f>
        <v>-8890.8634158623026</v>
      </c>
      <c r="E27" s="44">
        <f>IF(E$9&lt;=$B27,'Property-Input'!H$43,0)+IF(E$9=$B27,E$17,0)</f>
        <v>-7338.2900630794065</v>
      </c>
      <c r="F27" s="44">
        <f>IF(F$9&lt;=$B27,'Property-Input'!I$43,0)+IF(F$9=$B27,F$17,0)</f>
        <v>-5764.1977524472404</v>
      </c>
      <c r="G27" s="44">
        <f>IF(G$9&lt;=$B27,'Property-Input'!J$43,0)+IF(G$9=$B27,G$17,0)</f>
        <v>-4167.5515313375363</v>
      </c>
      <c r="H27" s="44">
        <f>IF(H$9&lt;=$B27,'Property-Input'!K$43,0)+IF(H$9=$B27,H$17,0)</f>
        <v>-2547.3214333553406</v>
      </c>
      <c r="I27" s="44">
        <f>IF(I$9&lt;=$B27,'Property-Input'!L$43,0)+IF(I$9=$B27,I$17,0)</f>
        <v>-3205.4019137913619</v>
      </c>
      <c r="J27" s="44">
        <f>IF(J$9&lt;=$B27,'Property-Input'!M$43,0)+IF(J$9=$B27,J$17,0)</f>
        <v>-2440.7132183612557</v>
      </c>
      <c r="K27" s="44">
        <f>IF(K$9&lt;=$B27,'Property-Input'!N$43,0)+IF(K$9=$B27,K$17,0)</f>
        <v>231137.42832662497</v>
      </c>
      <c r="L27" s="44">
        <f>IF(L$9&lt;=$B27,'Property-Input'!O$43,0)+IF(L$9=$B27,L$17,0)</f>
        <v>0</v>
      </c>
      <c r="M27" s="44">
        <f>IF(M$9&lt;=$B27,'Property-Input'!P$43,0)+IF(M$9=$B27,M$17,0)</f>
        <v>0</v>
      </c>
      <c r="N27" s="44">
        <f>IF(N$9&lt;=$B27,'Property-Input'!Q$43,0)+IF(N$9=$B27,N$17,0)</f>
        <v>0</v>
      </c>
      <c r="O27" s="44">
        <f>IF(O$9&lt;=$B27,'Property-Input'!R$43,0)+IF(O$9=$B27,O$17,0)</f>
        <v>0</v>
      </c>
      <c r="P27" s="44">
        <f>IF(P$9&lt;=$B27,'Property-Input'!S$43,0)+IF(P$9=$B27,P$17,0)</f>
        <v>0</v>
      </c>
      <c r="Q27" s="44">
        <f>IF(Q$9&lt;=$B27,'Property-Input'!T$43,0)+IF(Q$9=$B27,Q$17,0)</f>
        <v>0</v>
      </c>
      <c r="R27" s="44">
        <f>IF(R$9&lt;=$B27,'Property-Input'!U$43,0)+IF(R$9=$B27,R$17,0)</f>
        <v>0</v>
      </c>
      <c r="S27" s="44">
        <f>IF(S$9&lt;=$B27,'Property-Input'!V$43,0)+IF(S$9=$B27,S$17,0)</f>
        <v>0</v>
      </c>
      <c r="T27" s="44">
        <f>IF(T$9&lt;=$B27,'Property-Input'!W$43,0)+IF(T$9=$B27,T$17,0)</f>
        <v>0</v>
      </c>
      <c r="U27" s="44">
        <f>IF(U$9&lt;=$B27,'Property-Input'!X$43,0)+IF(U$9=$B27,U$17,0)</f>
        <v>0</v>
      </c>
      <c r="V27" s="44">
        <f>IF(V$9&lt;=$B27,'Property-Input'!Y$43,0)+IF(V$9=$B27,V$17,0)</f>
        <v>0</v>
      </c>
      <c r="W27" s="44">
        <f>IF(W$9&lt;=$B27,'Property-Input'!Z$43,0)+IF(W$9=$B27,W$17,0)</f>
        <v>0</v>
      </c>
      <c r="X27" s="44">
        <f>IF(X$9&lt;=$B27,'Property-Input'!AA$43,0)+IF(X$9=$B27,X$17,0)</f>
        <v>0</v>
      </c>
      <c r="Y27" s="44">
        <f>IF(Y$9&lt;=$B27,'Property-Input'!AB$43,0)+IF(Y$9=$B27,Y$17,0)</f>
        <v>0</v>
      </c>
      <c r="Z27" s="44">
        <f>IF(Z$9&lt;=$B27,'Property-Input'!AC$43,0)+IF(Z$9=$B27,Z$17,0)</f>
        <v>0</v>
      </c>
      <c r="AA27" s="44">
        <f>IF(AA$9&lt;=$B27,'Property-Input'!AD$43,0)+IF(AA$9=$B27,AA$17,0)</f>
        <v>0</v>
      </c>
      <c r="AB27" s="44">
        <f>IF(AB$9&lt;=$B27,'Property-Input'!AE$43,0)+IF(AB$9=$B27,AB$17,0)</f>
        <v>0</v>
      </c>
      <c r="AC27" s="44">
        <f>IF(AC$9&lt;=$B27,'Property-Input'!AF$43,0)+IF(AC$9=$B27,AC$17,0)</f>
        <v>0</v>
      </c>
      <c r="AD27" s="44">
        <f>IF(AD$9&lt;=$B27,'Property-Input'!AG$43,0)+IF(AD$9=$B27,AD$17,0)</f>
        <v>0</v>
      </c>
      <c r="AE27" s="44">
        <f>IF(AE$9&lt;=$B27,'Property-Input'!AH$43,0)+IF(AE$9=$B27,AE$17,0)</f>
        <v>0</v>
      </c>
      <c r="AF27" s="44">
        <f>IF(AF$9&lt;=$B27,'Property-Input'!AI$43,0)+IF(AF$9=$B27,AF$17,0)</f>
        <v>0</v>
      </c>
      <c r="AG27" s="3">
        <f>IF(AG$9&lt;=$B27,'Property-Input'!AJ$43,0)+IF(AG$9=$B27,AG$17,0)</f>
        <v>0</v>
      </c>
    </row>
    <row r="28" spans="2:33" x14ac:dyDescent="0.2">
      <c r="B28" s="195">
        <f t="shared" si="7"/>
        <v>9</v>
      </c>
      <c r="C28" s="44">
        <f>'Property-Input'!F$52</f>
        <v>-171710</v>
      </c>
      <c r="D28" s="44">
        <f>IF(D$9&lt;=$B28,'Property-Input'!G$43,0)+IF(D$9=$B28,D$17,0)</f>
        <v>-8890.8634158623026</v>
      </c>
      <c r="E28" s="44">
        <f>IF(E$9&lt;=$B28,'Property-Input'!H$43,0)+IF(E$9=$B28,E$17,0)</f>
        <v>-7338.2900630794065</v>
      </c>
      <c r="F28" s="44">
        <f>IF(F$9&lt;=$B28,'Property-Input'!I$43,0)+IF(F$9=$B28,F$17,0)</f>
        <v>-5764.1977524472404</v>
      </c>
      <c r="G28" s="44">
        <f>IF(G$9&lt;=$B28,'Property-Input'!J$43,0)+IF(G$9=$B28,G$17,0)</f>
        <v>-4167.5515313375363</v>
      </c>
      <c r="H28" s="44">
        <f>IF(H$9&lt;=$B28,'Property-Input'!K$43,0)+IF(H$9=$B28,H$17,0)</f>
        <v>-2547.3214333553406</v>
      </c>
      <c r="I28" s="44">
        <f>IF(I$9&lt;=$B28,'Property-Input'!L$43,0)+IF(I$9=$B28,I$17,0)</f>
        <v>-3205.4019137913619</v>
      </c>
      <c r="J28" s="44">
        <f>IF(J$9&lt;=$B28,'Property-Input'!M$43,0)+IF(J$9=$B28,J$17,0)</f>
        <v>-2440.7132183612557</v>
      </c>
      <c r="K28" s="44">
        <f>IF(K$9&lt;=$B28,'Property-Input'!N$43,0)+IF(K$9=$B28,K$17,0)</f>
        <v>-456.81021710759524</v>
      </c>
      <c r="L28" s="44">
        <f>IF(L$9&lt;=$B28,'Property-Input'!O$43,0)+IF(L$9=$B28,L$17,0)</f>
        <v>267313.79081982415</v>
      </c>
      <c r="M28" s="44">
        <f>IF(M$9&lt;=$B28,'Property-Input'!P$43,0)+IF(M$9=$B28,M$17,0)</f>
        <v>0</v>
      </c>
      <c r="N28" s="44">
        <f>IF(N$9&lt;=$B28,'Property-Input'!Q$43,0)+IF(N$9=$B28,N$17,0)</f>
        <v>0</v>
      </c>
      <c r="O28" s="44">
        <f>IF(O$9&lt;=$B28,'Property-Input'!R$43,0)+IF(O$9=$B28,O$17,0)</f>
        <v>0</v>
      </c>
      <c r="P28" s="44">
        <f>IF(P$9&lt;=$B28,'Property-Input'!S$43,0)+IF(P$9=$B28,P$17,0)</f>
        <v>0</v>
      </c>
      <c r="Q28" s="44">
        <f>IF(Q$9&lt;=$B28,'Property-Input'!T$43,0)+IF(Q$9=$B28,Q$17,0)</f>
        <v>0</v>
      </c>
      <c r="R28" s="44">
        <f>IF(R$9&lt;=$B28,'Property-Input'!U$43,0)+IF(R$9=$B28,R$17,0)</f>
        <v>0</v>
      </c>
      <c r="S28" s="44">
        <f>IF(S$9&lt;=$B28,'Property-Input'!V$43,0)+IF(S$9=$B28,S$17,0)</f>
        <v>0</v>
      </c>
      <c r="T28" s="44">
        <f>IF(T$9&lt;=$B28,'Property-Input'!W$43,0)+IF(T$9=$B28,T$17,0)</f>
        <v>0</v>
      </c>
      <c r="U28" s="44">
        <f>IF(U$9&lt;=$B28,'Property-Input'!X$43,0)+IF(U$9=$B28,U$17,0)</f>
        <v>0</v>
      </c>
      <c r="V28" s="44">
        <f>IF(V$9&lt;=$B28,'Property-Input'!Y$43,0)+IF(V$9=$B28,V$17,0)</f>
        <v>0</v>
      </c>
      <c r="W28" s="44">
        <f>IF(W$9&lt;=$B28,'Property-Input'!Z$43,0)+IF(W$9=$B28,W$17,0)</f>
        <v>0</v>
      </c>
      <c r="X28" s="44">
        <f>IF(X$9&lt;=$B28,'Property-Input'!AA$43,0)+IF(X$9=$B28,X$17,0)</f>
        <v>0</v>
      </c>
      <c r="Y28" s="44">
        <f>IF(Y$9&lt;=$B28,'Property-Input'!AB$43,0)+IF(Y$9=$B28,Y$17,0)</f>
        <v>0</v>
      </c>
      <c r="Z28" s="44">
        <f>IF(Z$9&lt;=$B28,'Property-Input'!AC$43,0)+IF(Z$9=$B28,Z$17,0)</f>
        <v>0</v>
      </c>
      <c r="AA28" s="44">
        <f>IF(AA$9&lt;=$B28,'Property-Input'!AD$43,0)+IF(AA$9=$B28,AA$17,0)</f>
        <v>0</v>
      </c>
      <c r="AB28" s="44">
        <f>IF(AB$9&lt;=$B28,'Property-Input'!AE$43,0)+IF(AB$9=$B28,AB$17,0)</f>
        <v>0</v>
      </c>
      <c r="AC28" s="44">
        <f>IF(AC$9&lt;=$B28,'Property-Input'!AF$43,0)+IF(AC$9=$B28,AC$17,0)</f>
        <v>0</v>
      </c>
      <c r="AD28" s="44">
        <f>IF(AD$9&lt;=$B28,'Property-Input'!AG$43,0)+IF(AD$9=$B28,AD$17,0)</f>
        <v>0</v>
      </c>
      <c r="AE28" s="44">
        <f>IF(AE$9&lt;=$B28,'Property-Input'!AH$43,0)+IF(AE$9=$B28,AE$17,0)</f>
        <v>0</v>
      </c>
      <c r="AF28" s="44">
        <f>IF(AF$9&lt;=$B28,'Property-Input'!AI$43,0)+IF(AF$9=$B28,AF$17,0)</f>
        <v>0</v>
      </c>
      <c r="AG28" s="3">
        <f>IF(AG$9&lt;=$B28,'Property-Input'!AJ$43,0)+IF(AG$9=$B28,AG$17,0)</f>
        <v>0</v>
      </c>
    </row>
    <row r="29" spans="2:33" x14ac:dyDescent="0.2">
      <c r="B29" s="195">
        <f t="shared" si="7"/>
        <v>10</v>
      </c>
      <c r="C29" s="44">
        <f>'Property-Input'!F$52</f>
        <v>-171710</v>
      </c>
      <c r="D29" s="44">
        <f>IF(D$9&lt;=$B29,'Property-Input'!G$43,0)+IF(D$9=$B29,D$17,0)</f>
        <v>-8890.8634158623026</v>
      </c>
      <c r="E29" s="44">
        <f>IF(E$9&lt;=$B29,'Property-Input'!H$43,0)+IF(E$9=$B29,E$17,0)</f>
        <v>-7338.2900630794065</v>
      </c>
      <c r="F29" s="44">
        <f>IF(F$9&lt;=$B29,'Property-Input'!I$43,0)+IF(F$9=$B29,F$17,0)</f>
        <v>-5764.1977524472404</v>
      </c>
      <c r="G29" s="44">
        <f>IF(G$9&lt;=$B29,'Property-Input'!J$43,0)+IF(G$9=$B29,G$17,0)</f>
        <v>-4167.5515313375363</v>
      </c>
      <c r="H29" s="44">
        <f>IF(H$9&lt;=$B29,'Property-Input'!K$43,0)+IF(H$9=$B29,H$17,0)</f>
        <v>-2547.3214333553406</v>
      </c>
      <c r="I29" s="44">
        <f>IF(I$9&lt;=$B29,'Property-Input'!L$43,0)+IF(I$9=$B29,I$17,0)</f>
        <v>-3205.4019137913619</v>
      </c>
      <c r="J29" s="44">
        <f>IF(J$9&lt;=$B29,'Property-Input'!M$43,0)+IF(J$9=$B29,J$17,0)</f>
        <v>-2440.7132183612557</v>
      </c>
      <c r="K29" s="44">
        <f>IF(K$9&lt;=$B29,'Property-Input'!N$43,0)+IF(K$9=$B29,K$17,0)</f>
        <v>-456.81021710759524</v>
      </c>
      <c r="L29" s="44">
        <f>IF(L$9&lt;=$B29,'Property-Input'!O$43,0)+IF(L$9=$B29,L$17,0)</f>
        <v>1546.045296781067</v>
      </c>
      <c r="M29" s="44">
        <f>IF(M$9&lt;=$B29,'Property-Input'!P$43,0)+IF(M$9=$B29,M$17,0)</f>
        <v>303979.37139731232</v>
      </c>
      <c r="N29" s="44">
        <f>IF(N$9&lt;=$B29,'Property-Input'!Q$43,0)+IF(N$9=$B29,N$17,0)</f>
        <v>0</v>
      </c>
      <c r="O29" s="44">
        <f>IF(O$9&lt;=$B29,'Property-Input'!R$43,0)+IF(O$9=$B29,O$17,0)</f>
        <v>0</v>
      </c>
      <c r="P29" s="44">
        <f>IF(P$9&lt;=$B29,'Property-Input'!S$43,0)+IF(P$9=$B29,P$17,0)</f>
        <v>0</v>
      </c>
      <c r="Q29" s="44">
        <f>IF(Q$9&lt;=$B29,'Property-Input'!T$43,0)+IF(Q$9=$B29,Q$17,0)</f>
        <v>0</v>
      </c>
      <c r="R29" s="44">
        <f>IF(R$9&lt;=$B29,'Property-Input'!U$43,0)+IF(R$9=$B29,R$17,0)</f>
        <v>0</v>
      </c>
      <c r="S29" s="44">
        <f>IF(S$9&lt;=$B29,'Property-Input'!V$43,0)+IF(S$9=$B29,S$17,0)</f>
        <v>0</v>
      </c>
      <c r="T29" s="44">
        <f>IF(T$9&lt;=$B29,'Property-Input'!W$43,0)+IF(T$9=$B29,T$17,0)</f>
        <v>0</v>
      </c>
      <c r="U29" s="44">
        <f>IF(U$9&lt;=$B29,'Property-Input'!X$43,0)+IF(U$9=$B29,U$17,0)</f>
        <v>0</v>
      </c>
      <c r="V29" s="44">
        <f>IF(V$9&lt;=$B29,'Property-Input'!Y$43,0)+IF(V$9=$B29,V$17,0)</f>
        <v>0</v>
      </c>
      <c r="W29" s="44">
        <f>IF(W$9&lt;=$B29,'Property-Input'!Z$43,0)+IF(W$9=$B29,W$17,0)</f>
        <v>0</v>
      </c>
      <c r="X29" s="44">
        <f>IF(X$9&lt;=$B29,'Property-Input'!AA$43,0)+IF(X$9=$B29,X$17,0)</f>
        <v>0</v>
      </c>
      <c r="Y29" s="44">
        <f>IF(Y$9&lt;=$B29,'Property-Input'!AB$43,0)+IF(Y$9=$B29,Y$17,0)</f>
        <v>0</v>
      </c>
      <c r="Z29" s="44">
        <f>IF(Z$9&lt;=$B29,'Property-Input'!AC$43,0)+IF(Z$9=$B29,Z$17,0)</f>
        <v>0</v>
      </c>
      <c r="AA29" s="44">
        <f>IF(AA$9&lt;=$B29,'Property-Input'!AD$43,0)+IF(AA$9=$B29,AA$17,0)</f>
        <v>0</v>
      </c>
      <c r="AB29" s="44">
        <f>IF(AB$9&lt;=$B29,'Property-Input'!AE$43,0)+IF(AB$9=$B29,AB$17,0)</f>
        <v>0</v>
      </c>
      <c r="AC29" s="44">
        <f>IF(AC$9&lt;=$B29,'Property-Input'!AF$43,0)+IF(AC$9=$B29,AC$17,0)</f>
        <v>0</v>
      </c>
      <c r="AD29" s="44">
        <f>IF(AD$9&lt;=$B29,'Property-Input'!AG$43,0)+IF(AD$9=$B29,AD$17,0)</f>
        <v>0</v>
      </c>
      <c r="AE29" s="44">
        <f>IF(AE$9&lt;=$B29,'Property-Input'!AH$43,0)+IF(AE$9=$B29,AE$17,0)</f>
        <v>0</v>
      </c>
      <c r="AF29" s="44">
        <f>IF(AF$9&lt;=$B29,'Property-Input'!AI$43,0)+IF(AF$9=$B29,AF$17,0)</f>
        <v>0</v>
      </c>
      <c r="AG29" s="3">
        <f>IF(AG$9&lt;=$B29,'Property-Input'!AJ$43,0)+IF(AG$9=$B29,AG$17,0)</f>
        <v>0</v>
      </c>
    </row>
    <row r="30" spans="2:33" x14ac:dyDescent="0.2">
      <c r="B30" s="195"/>
      <c r="AG30" s="48"/>
    </row>
    <row r="31" spans="2:33" x14ac:dyDescent="0.2">
      <c r="B31" s="193" t="s">
        <v>101</v>
      </c>
      <c r="C31" s="20"/>
      <c r="D31" s="21" t="e">
        <f t="shared" ref="D31:AG31" si="8">SUM(D32:D41)</f>
        <v>#NUM!</v>
      </c>
      <c r="E31" s="21">
        <f t="shared" si="8"/>
        <v>-0.53562997803092016</v>
      </c>
      <c r="F31" s="21">
        <f t="shared" si="8"/>
        <v>-0.29227024056017414</v>
      </c>
      <c r="G31" s="21">
        <f t="shared" si="8"/>
        <v>-0.16106552071869373</v>
      </c>
      <c r="H31" s="21">
        <f t="shared" si="8"/>
        <v>-8.498320281505585E-2</v>
      </c>
      <c r="I31" s="21">
        <f t="shared" si="8"/>
        <v>-3.7583926320075997E-2</v>
      </c>
      <c r="J31" s="21">
        <f t="shared" si="8"/>
        <v>-6.2187403440475469E-3</v>
      </c>
      <c r="K31" s="21">
        <f t="shared" si="8"/>
        <v>1.5365538001060487E-2</v>
      </c>
      <c r="L31" s="21">
        <f t="shared" si="8"/>
        <v>3.0714151263237E-2</v>
      </c>
      <c r="M31" s="21">
        <f t="shared" si="8"/>
        <v>4.1932043433189389E-2</v>
      </c>
      <c r="N31" s="21">
        <f t="shared" si="8"/>
        <v>0</v>
      </c>
      <c r="O31" s="21">
        <f t="shared" si="8"/>
        <v>0</v>
      </c>
      <c r="P31" s="21">
        <f t="shared" si="8"/>
        <v>0</v>
      </c>
      <c r="Q31" s="21">
        <f t="shared" si="8"/>
        <v>0</v>
      </c>
      <c r="R31" s="21">
        <f t="shared" si="8"/>
        <v>0</v>
      </c>
      <c r="S31" s="21">
        <f t="shared" si="8"/>
        <v>0</v>
      </c>
      <c r="T31" s="21">
        <f t="shared" si="8"/>
        <v>0</v>
      </c>
      <c r="U31" s="21">
        <f t="shared" si="8"/>
        <v>0</v>
      </c>
      <c r="V31" s="21">
        <f t="shared" si="8"/>
        <v>0</v>
      </c>
      <c r="W31" s="21">
        <f t="shared" si="8"/>
        <v>0</v>
      </c>
      <c r="X31" s="21">
        <f t="shared" si="8"/>
        <v>0</v>
      </c>
      <c r="Y31" s="21">
        <f t="shared" si="8"/>
        <v>0</v>
      </c>
      <c r="Z31" s="21">
        <f t="shared" si="8"/>
        <v>0</v>
      </c>
      <c r="AA31" s="21">
        <f t="shared" si="8"/>
        <v>0</v>
      </c>
      <c r="AB31" s="21">
        <f t="shared" si="8"/>
        <v>0</v>
      </c>
      <c r="AC31" s="21">
        <f t="shared" si="8"/>
        <v>0</v>
      </c>
      <c r="AD31" s="21">
        <f t="shared" si="8"/>
        <v>0</v>
      </c>
      <c r="AE31" s="21">
        <f t="shared" si="8"/>
        <v>0</v>
      </c>
      <c r="AF31" s="21">
        <f t="shared" si="8"/>
        <v>0</v>
      </c>
      <c r="AG31" s="22">
        <f t="shared" si="8"/>
        <v>0</v>
      </c>
    </row>
    <row r="32" spans="2:33" x14ac:dyDescent="0.2">
      <c r="B32" s="195">
        <v>1</v>
      </c>
      <c r="D32" s="12" t="e">
        <f>IF('Property-Input'!G$4=$B32,XIRR($C20:D20,'Property-Input'!$F$2:G$2),0)</f>
        <v>#NUM!</v>
      </c>
      <c r="E32" s="12">
        <f>IF('Property-Input'!H$4=$B32,XIRR($C20:E20,'Property-Input'!$F$2:H$2),0)</f>
        <v>0</v>
      </c>
      <c r="F32" s="12">
        <f>IF('Property-Input'!I$4=$B32,XIRR($C20:F20,'Property-Input'!$F$2:I$2),0)</f>
        <v>0</v>
      </c>
      <c r="G32" s="12">
        <f>IF('Property-Input'!J$4=$B32,XIRR($C20:G20,'Property-Input'!$F$2:J$2),0)</f>
        <v>0</v>
      </c>
      <c r="H32" s="12">
        <f>IF('Property-Input'!K$4=$B32,XIRR($C20:H20,'Property-Input'!$F$2:K$2),0)</f>
        <v>0</v>
      </c>
      <c r="I32" s="12">
        <f>IF('Property-Input'!L$4=$B32,XIRR($C20:I20,'Property-Input'!$F$2:L$2),0)</f>
        <v>0</v>
      </c>
      <c r="J32" s="12">
        <f>IF('Property-Input'!M$4=$B32,XIRR($C20:J20,'Property-Input'!$F$2:M$2),0)</f>
        <v>0</v>
      </c>
      <c r="K32" s="12">
        <f>IF('Property-Input'!N$4=$B32,XIRR($C20:K20,'Property-Input'!$F$2:N$2),0)</f>
        <v>0</v>
      </c>
      <c r="L32" s="12">
        <f>IF('Property-Input'!O$4=$B32,XIRR($C20:L20,'Property-Input'!$F$2:O$2),0)</f>
        <v>0</v>
      </c>
      <c r="M32" s="12">
        <f>IF('Property-Input'!P$4=$B32,XIRR($C20:M20,'Property-Input'!$F$2:P$2),0)</f>
        <v>0</v>
      </c>
      <c r="N32" s="12">
        <f>IF('Property-Input'!Q$4=$B32,XIRR($C20:N20,'Property-Input'!$F$2:Q$2),0)</f>
        <v>0</v>
      </c>
      <c r="O32" s="12">
        <f>IF('Property-Input'!R$4=$B32,XIRR($C20:O20,'Property-Input'!$F$2:R$2),0)</f>
        <v>0</v>
      </c>
      <c r="P32" s="12">
        <f>IF('Property-Input'!S$4=$B32,XIRR($C20:P20,'Property-Input'!$F$2:S$2),0)</f>
        <v>0</v>
      </c>
      <c r="Q32" s="12">
        <f>IF('Property-Input'!T$4=$B32,XIRR($C20:Q20,'Property-Input'!$F$2:T$2),0)</f>
        <v>0</v>
      </c>
      <c r="R32" s="12">
        <f>IF('Property-Input'!U$4=$B32,XIRR($C20:R20,'Property-Input'!$F$2:U$2),0)</f>
        <v>0</v>
      </c>
      <c r="S32" s="12">
        <f>IF('Property-Input'!V$4=$B32,XIRR($C20:S20,'Property-Input'!$F$2:V$2),0)</f>
        <v>0</v>
      </c>
      <c r="T32" s="12">
        <f>IF('Property-Input'!W$4=$B32,XIRR($C20:T20,'Property-Input'!$F$2:W$2),0)</f>
        <v>0</v>
      </c>
      <c r="U32" s="12">
        <f>IF('Property-Input'!X$4=$B32,XIRR($C20:U20,'Property-Input'!$F$2:X$2),0)</f>
        <v>0</v>
      </c>
      <c r="V32" s="12">
        <f>IF('Property-Input'!Y$4=$B32,XIRR($C20:V20,'Property-Input'!$F$2:Y$2),0)</f>
        <v>0</v>
      </c>
      <c r="W32" s="12">
        <f>IF('Property-Input'!Z$4=$B32,XIRR($C20:W20,'Property-Input'!$F$2:Z$2),0)</f>
        <v>0</v>
      </c>
      <c r="X32" s="12">
        <f>IF('Property-Input'!AA$4=$B32,XIRR($C20:X20,'Property-Input'!$F$2:AA$2),0)</f>
        <v>0</v>
      </c>
      <c r="Y32" s="12">
        <f>IF('Property-Input'!AB$4=$B32,XIRR($C20:Y20,'Property-Input'!$F$2:AB$2),0)</f>
        <v>0</v>
      </c>
      <c r="Z32" s="12">
        <f>IF('Property-Input'!AC$4=$B32,XIRR($C20:Z20,'Property-Input'!$F$2:AC$2),0)</f>
        <v>0</v>
      </c>
      <c r="AA32" s="12">
        <f>IF('Property-Input'!AD$4=$B32,XIRR($C20:AA20,'Property-Input'!$F$2:AD$2),0)</f>
        <v>0</v>
      </c>
      <c r="AB32" s="12">
        <f>IF('Property-Input'!AE$4=$B32,XIRR($C20:AB20,'Property-Input'!$F$2:AE$2),0)</f>
        <v>0</v>
      </c>
      <c r="AC32" s="12">
        <f>IF('Property-Input'!AF$4=$B32,XIRR($C20:AC20,'Property-Input'!$F$2:AF$2),0)</f>
        <v>0</v>
      </c>
      <c r="AD32" s="12">
        <f>IF('Property-Input'!AG$4=$B32,XIRR($C20:AD20,'Property-Input'!$F$2:AG$2),0)</f>
        <v>0</v>
      </c>
      <c r="AE32" s="12">
        <f>IF('Property-Input'!AH$4=$B32,XIRR($C20:AE20,'Property-Input'!$F$2:AH$2),0)</f>
        <v>0</v>
      </c>
      <c r="AF32" s="12">
        <f>IF('Property-Input'!AI$4=$B32,XIRR($C20:AF20,'Property-Input'!$F$2:AI$2),0)</f>
        <v>0</v>
      </c>
      <c r="AG32" s="49">
        <f>IF('Property-Input'!AJ$4=$B32,XIRR($C20:AG20,'Property-Input'!$F$2:AJ$2),0)</f>
        <v>0</v>
      </c>
    </row>
    <row r="33" spans="2:33" x14ac:dyDescent="0.2">
      <c r="B33" s="195">
        <f t="shared" ref="B33:B41" si="9">B32+1</f>
        <v>2</v>
      </c>
      <c r="D33" s="12">
        <f>IF('Property-Input'!G$4=$B33,XIRR($C21:D21,'Property-Input'!$F$2:G$2),0)</f>
        <v>0</v>
      </c>
      <c r="E33" s="12">
        <f>IF('Property-Input'!H$4=$B33,XIRR($C21:E21,'Property-Input'!$F$2:H$2),0)</f>
        <v>-0.53562997803092016</v>
      </c>
      <c r="F33" s="12">
        <f>IF('Property-Input'!I$4=$B33,XIRR($C21:F21,'Property-Input'!$F$2:I$2),0)</f>
        <v>0</v>
      </c>
      <c r="G33" s="12">
        <f>IF('Property-Input'!J$4=$B33,XIRR($C21:G21,'Property-Input'!$F$2:J$2),0)</f>
        <v>0</v>
      </c>
      <c r="H33" s="12">
        <f>IF('Property-Input'!K$4=$B33,XIRR($C21:H21,'Property-Input'!$F$2:K$2),0)</f>
        <v>0</v>
      </c>
      <c r="I33" s="12">
        <f>IF('Property-Input'!L$4=$B33,XIRR($C21:I21,'Property-Input'!$F$2:L$2),0)</f>
        <v>0</v>
      </c>
      <c r="J33" s="12">
        <f>IF('Property-Input'!M$4=$B33,XIRR($C21:J21,'Property-Input'!$F$2:M$2),0)</f>
        <v>0</v>
      </c>
      <c r="K33" s="12">
        <f>IF('Property-Input'!N$4=$B33,XIRR($C21:K21,'Property-Input'!$F$2:N$2),0)</f>
        <v>0</v>
      </c>
      <c r="L33" s="12">
        <f>IF('Property-Input'!O$4=$B33,XIRR($C21:L21,'Property-Input'!$F$2:O$2),0)</f>
        <v>0</v>
      </c>
      <c r="M33" s="12">
        <f>IF('Property-Input'!P$4=$B33,XIRR($C21:M21,'Property-Input'!$F$2:P$2),0)</f>
        <v>0</v>
      </c>
      <c r="N33" s="12">
        <f>IF('Property-Input'!Q$4=$B33,XIRR($C21:N21,'Property-Input'!$F$2:Q$2),0)</f>
        <v>0</v>
      </c>
      <c r="O33" s="12">
        <f>IF('Property-Input'!R$4=$B33,XIRR($C21:O21,'Property-Input'!$F$2:R$2),0)</f>
        <v>0</v>
      </c>
      <c r="P33" s="12">
        <f>IF('Property-Input'!S$4=$B33,XIRR($C21:P21,'Property-Input'!$F$2:S$2),0)</f>
        <v>0</v>
      </c>
      <c r="Q33" s="12">
        <f>IF('Property-Input'!T$4=$B33,XIRR($C21:Q21,'Property-Input'!$F$2:T$2),0)</f>
        <v>0</v>
      </c>
      <c r="R33" s="12">
        <f>IF('Property-Input'!U$4=$B33,XIRR($C21:R21,'Property-Input'!$F$2:U$2),0)</f>
        <v>0</v>
      </c>
      <c r="S33" s="12">
        <f>IF('Property-Input'!V$4=$B33,XIRR($C21:S21,'Property-Input'!$F$2:V$2),0)</f>
        <v>0</v>
      </c>
      <c r="T33" s="12">
        <f>IF('Property-Input'!W$4=$B33,XIRR($C21:T21,'Property-Input'!$F$2:W$2),0)</f>
        <v>0</v>
      </c>
      <c r="U33" s="12">
        <f>IF('Property-Input'!X$4=$B33,XIRR($C21:U21,'Property-Input'!$F$2:X$2),0)</f>
        <v>0</v>
      </c>
      <c r="V33" s="12">
        <f>IF('Property-Input'!Y$4=$B33,XIRR($C21:V21,'Property-Input'!$F$2:Y$2),0)</f>
        <v>0</v>
      </c>
      <c r="W33" s="12">
        <f>IF('Property-Input'!Z$4=$B33,XIRR($C21:W21,'Property-Input'!$F$2:Z$2),0)</f>
        <v>0</v>
      </c>
      <c r="X33" s="12">
        <f>IF('Property-Input'!AA$4=$B33,XIRR($C21:X21,'Property-Input'!$F$2:AA$2),0)</f>
        <v>0</v>
      </c>
      <c r="Y33" s="12">
        <f>IF('Property-Input'!AB$4=$B33,XIRR($C21:Y21,'Property-Input'!$F$2:AB$2),0)</f>
        <v>0</v>
      </c>
      <c r="Z33" s="12">
        <f>IF('Property-Input'!AC$4=$B33,XIRR($C21:Z21,'Property-Input'!$F$2:AC$2),0)</f>
        <v>0</v>
      </c>
      <c r="AA33" s="12">
        <f>IF('Property-Input'!AD$4=$B33,XIRR($C21:AA21,'Property-Input'!$F$2:AD$2),0)</f>
        <v>0</v>
      </c>
      <c r="AB33" s="12">
        <f>IF('Property-Input'!AE$4=$B33,XIRR($C21:AB21,'Property-Input'!$F$2:AE$2),0)</f>
        <v>0</v>
      </c>
      <c r="AC33" s="12">
        <f>IF('Property-Input'!AF$4=$B33,XIRR($C21:AC21,'Property-Input'!$F$2:AF$2),0)</f>
        <v>0</v>
      </c>
      <c r="AD33" s="12">
        <f>IF('Property-Input'!AG$4=$B33,XIRR($C21:AD21,'Property-Input'!$F$2:AG$2),0)</f>
        <v>0</v>
      </c>
      <c r="AE33" s="12">
        <f>IF('Property-Input'!AH$4=$B33,XIRR($C21:AE21,'Property-Input'!$F$2:AH$2),0)</f>
        <v>0</v>
      </c>
      <c r="AF33" s="12">
        <f>IF('Property-Input'!AI$4=$B33,XIRR($C21:AF21,'Property-Input'!$F$2:AI$2),0)</f>
        <v>0</v>
      </c>
      <c r="AG33" s="49">
        <f>IF('Property-Input'!AJ$4=$B33,XIRR($C21:AG21,'Property-Input'!$F$2:AJ$2),0)</f>
        <v>0</v>
      </c>
    </row>
    <row r="34" spans="2:33" x14ac:dyDescent="0.2">
      <c r="B34" s="195">
        <f t="shared" si="9"/>
        <v>3</v>
      </c>
      <c r="D34" s="12">
        <f>IF('Property-Input'!G$4=$B34,XIRR($C22:D22,'Property-Input'!$F$2:G$2),0)</f>
        <v>0</v>
      </c>
      <c r="E34" s="12">
        <f>IF('Property-Input'!H$4=$B34,XIRR($C22:E22,'Property-Input'!$F$2:H$2),0)</f>
        <v>0</v>
      </c>
      <c r="F34" s="12">
        <f>IF('Property-Input'!I$4=$B34,XIRR($C22:F22,'Property-Input'!$F$2:I$2),0)</f>
        <v>-0.29227024056017414</v>
      </c>
      <c r="G34" s="12">
        <f>IF('Property-Input'!J$4=$B34,XIRR($C22:G22,'Property-Input'!$F$2:J$2),0)</f>
        <v>0</v>
      </c>
      <c r="H34" s="12">
        <f>IF('Property-Input'!K$4=$B34,XIRR($C22:H22,'Property-Input'!$F$2:K$2),0)</f>
        <v>0</v>
      </c>
      <c r="I34" s="12">
        <f>IF('Property-Input'!L$4=$B34,XIRR($C22:I22,'Property-Input'!$F$2:L$2),0)</f>
        <v>0</v>
      </c>
      <c r="J34" s="12">
        <f>IF('Property-Input'!M$4=$B34,XIRR($C22:J22,'Property-Input'!$F$2:M$2),0)</f>
        <v>0</v>
      </c>
      <c r="K34" s="12">
        <f>IF('Property-Input'!N$4=$B34,XIRR($C22:K22,'Property-Input'!$F$2:N$2),0)</f>
        <v>0</v>
      </c>
      <c r="L34" s="12">
        <f>IF('Property-Input'!O$4=$B34,XIRR($C22:L22,'Property-Input'!$F$2:O$2),0)</f>
        <v>0</v>
      </c>
      <c r="M34" s="12">
        <f>IF('Property-Input'!P$4=$B34,XIRR($C22:M22,'Property-Input'!$F$2:P$2),0)</f>
        <v>0</v>
      </c>
      <c r="N34" s="12">
        <f>IF('Property-Input'!Q$4=$B34,XIRR($C22:N22,'Property-Input'!$F$2:Q$2),0)</f>
        <v>0</v>
      </c>
      <c r="O34" s="12">
        <f>IF('Property-Input'!R$4=$B34,XIRR($C22:O22,'Property-Input'!$F$2:R$2),0)</f>
        <v>0</v>
      </c>
      <c r="P34" s="12">
        <f>IF('Property-Input'!S$4=$B34,XIRR($C22:P22,'Property-Input'!$F$2:S$2),0)</f>
        <v>0</v>
      </c>
      <c r="Q34" s="12">
        <f>IF('Property-Input'!T$4=$B34,XIRR($C22:Q22,'Property-Input'!$F$2:T$2),0)</f>
        <v>0</v>
      </c>
      <c r="R34" s="12">
        <f>IF('Property-Input'!U$4=$B34,XIRR($C22:R22,'Property-Input'!$F$2:U$2),0)</f>
        <v>0</v>
      </c>
      <c r="S34" s="12">
        <f>IF('Property-Input'!V$4=$B34,XIRR($C22:S22,'Property-Input'!$F$2:V$2),0)</f>
        <v>0</v>
      </c>
      <c r="T34" s="12">
        <f>IF('Property-Input'!W$4=$B34,XIRR($C22:T22,'Property-Input'!$F$2:W$2),0)</f>
        <v>0</v>
      </c>
      <c r="U34" s="12">
        <f>IF('Property-Input'!X$4=$B34,XIRR($C22:U22,'Property-Input'!$F$2:X$2),0)</f>
        <v>0</v>
      </c>
      <c r="V34" s="12">
        <f>IF('Property-Input'!Y$4=$B34,XIRR($C22:V22,'Property-Input'!$F$2:Y$2),0)</f>
        <v>0</v>
      </c>
      <c r="W34" s="12">
        <f>IF('Property-Input'!Z$4=$B34,XIRR($C22:W22,'Property-Input'!$F$2:Z$2),0)</f>
        <v>0</v>
      </c>
      <c r="X34" s="12">
        <f>IF('Property-Input'!AA$4=$B34,XIRR($C22:X22,'Property-Input'!$F$2:AA$2),0)</f>
        <v>0</v>
      </c>
      <c r="Y34" s="12">
        <f>IF('Property-Input'!AB$4=$B34,XIRR($C22:Y22,'Property-Input'!$F$2:AB$2),0)</f>
        <v>0</v>
      </c>
      <c r="Z34" s="12">
        <f>IF('Property-Input'!AC$4=$B34,XIRR($C22:Z22,'Property-Input'!$F$2:AC$2),0)</f>
        <v>0</v>
      </c>
      <c r="AA34" s="12">
        <f>IF('Property-Input'!AD$4=$B34,XIRR($C22:AA22,'Property-Input'!$F$2:AD$2),0)</f>
        <v>0</v>
      </c>
      <c r="AB34" s="12">
        <f>IF('Property-Input'!AE$4=$B34,XIRR($C22:AB22,'Property-Input'!$F$2:AE$2),0)</f>
        <v>0</v>
      </c>
      <c r="AC34" s="12">
        <f>IF('Property-Input'!AF$4=$B34,XIRR($C22:AC22,'Property-Input'!$F$2:AF$2),0)</f>
        <v>0</v>
      </c>
      <c r="AD34" s="12">
        <f>IF('Property-Input'!AG$4=$B34,XIRR($C22:AD22,'Property-Input'!$F$2:AG$2),0)</f>
        <v>0</v>
      </c>
      <c r="AE34" s="12">
        <f>IF('Property-Input'!AH$4=$B34,XIRR($C22:AE22,'Property-Input'!$F$2:AH$2),0)</f>
        <v>0</v>
      </c>
      <c r="AF34" s="12">
        <f>IF('Property-Input'!AI$4=$B34,XIRR($C22:AF22,'Property-Input'!$F$2:AI$2),0)</f>
        <v>0</v>
      </c>
      <c r="AG34" s="49">
        <f>IF('Property-Input'!AJ$4=$B34,XIRR($C22:AG22,'Property-Input'!$F$2:AJ$2),0)</f>
        <v>0</v>
      </c>
    </row>
    <row r="35" spans="2:33" x14ac:dyDescent="0.2">
      <c r="B35" s="195">
        <f t="shared" si="9"/>
        <v>4</v>
      </c>
      <c r="D35" s="12">
        <f>IF('Property-Input'!G$4=$B35,XIRR($C23:D23,'Property-Input'!$F$2:G$2),0)</f>
        <v>0</v>
      </c>
      <c r="E35" s="12">
        <f>IF('Property-Input'!H$4=$B35,XIRR($C23:E23,'Property-Input'!$F$2:H$2),0)</f>
        <v>0</v>
      </c>
      <c r="F35" s="12">
        <f>IF('Property-Input'!I$4=$B35,XIRR($C23:F23,'Property-Input'!$F$2:I$2),0)</f>
        <v>0</v>
      </c>
      <c r="G35" s="12">
        <f>IF('Property-Input'!J$4=$B35,XIRR($C23:G23,'Property-Input'!$F$2:J$2),0)</f>
        <v>-0.16106552071869373</v>
      </c>
      <c r="H35" s="12">
        <f>IF('Property-Input'!K$4=$B35,XIRR($C23:H23,'Property-Input'!$F$2:K$2),0)</f>
        <v>0</v>
      </c>
      <c r="I35" s="12">
        <f>IF('Property-Input'!L$4=$B35,XIRR($C23:I23,'Property-Input'!$F$2:L$2),0)</f>
        <v>0</v>
      </c>
      <c r="J35" s="12">
        <f>IF('Property-Input'!M$4=$B35,XIRR($C23:J23,'Property-Input'!$F$2:M$2),0)</f>
        <v>0</v>
      </c>
      <c r="K35" s="12">
        <f>IF('Property-Input'!N$4=$B35,XIRR($C23:K23,'Property-Input'!$F$2:N$2),0)</f>
        <v>0</v>
      </c>
      <c r="L35" s="12">
        <f>IF('Property-Input'!O$4=$B35,XIRR($C23:L23,'Property-Input'!$F$2:O$2),0)</f>
        <v>0</v>
      </c>
      <c r="M35" s="12">
        <f>IF('Property-Input'!P$4=$B35,XIRR($C23:M23,'Property-Input'!$F$2:P$2),0)</f>
        <v>0</v>
      </c>
      <c r="N35" s="12">
        <f>IF('Property-Input'!Q$4=$B35,XIRR($C23:N23,'Property-Input'!$F$2:Q$2),0)</f>
        <v>0</v>
      </c>
      <c r="O35" s="12">
        <f>IF('Property-Input'!R$4=$B35,XIRR($C23:O23,'Property-Input'!$F$2:R$2),0)</f>
        <v>0</v>
      </c>
      <c r="P35" s="12">
        <f>IF('Property-Input'!S$4=$B35,XIRR($C23:P23,'Property-Input'!$F$2:S$2),0)</f>
        <v>0</v>
      </c>
      <c r="Q35" s="12">
        <f>IF('Property-Input'!T$4=$B35,XIRR($C23:Q23,'Property-Input'!$F$2:T$2),0)</f>
        <v>0</v>
      </c>
      <c r="R35" s="12">
        <f>IF('Property-Input'!U$4=$B35,XIRR($C23:R23,'Property-Input'!$F$2:U$2),0)</f>
        <v>0</v>
      </c>
      <c r="S35" s="12">
        <f>IF('Property-Input'!V$4=$B35,XIRR($C23:S23,'Property-Input'!$F$2:V$2),0)</f>
        <v>0</v>
      </c>
      <c r="T35" s="12">
        <f>IF('Property-Input'!W$4=$B35,XIRR($C23:T23,'Property-Input'!$F$2:W$2),0)</f>
        <v>0</v>
      </c>
      <c r="U35" s="12">
        <f>IF('Property-Input'!X$4=$B35,XIRR($C23:U23,'Property-Input'!$F$2:X$2),0)</f>
        <v>0</v>
      </c>
      <c r="V35" s="12">
        <f>IF('Property-Input'!Y$4=$B35,XIRR($C23:V23,'Property-Input'!$F$2:Y$2),0)</f>
        <v>0</v>
      </c>
      <c r="W35" s="12">
        <f>IF('Property-Input'!Z$4=$B35,XIRR($C23:W23,'Property-Input'!$F$2:Z$2),0)</f>
        <v>0</v>
      </c>
      <c r="X35" s="12">
        <f>IF('Property-Input'!AA$4=$B35,XIRR($C23:X23,'Property-Input'!$F$2:AA$2),0)</f>
        <v>0</v>
      </c>
      <c r="Y35" s="12">
        <f>IF('Property-Input'!AB$4=$B35,XIRR($C23:Y23,'Property-Input'!$F$2:AB$2),0)</f>
        <v>0</v>
      </c>
      <c r="Z35" s="12">
        <f>IF('Property-Input'!AC$4=$B35,XIRR($C23:Z23,'Property-Input'!$F$2:AC$2),0)</f>
        <v>0</v>
      </c>
      <c r="AA35" s="12">
        <f>IF('Property-Input'!AD$4=$B35,XIRR($C23:AA23,'Property-Input'!$F$2:AD$2),0)</f>
        <v>0</v>
      </c>
      <c r="AB35" s="12">
        <f>IF('Property-Input'!AE$4=$B35,XIRR($C23:AB23,'Property-Input'!$F$2:AE$2),0)</f>
        <v>0</v>
      </c>
      <c r="AC35" s="12">
        <f>IF('Property-Input'!AF$4=$B35,XIRR($C23:AC23,'Property-Input'!$F$2:AF$2),0)</f>
        <v>0</v>
      </c>
      <c r="AD35" s="12">
        <f>IF('Property-Input'!AG$4=$B35,XIRR($C23:AD23,'Property-Input'!$F$2:AG$2),0)</f>
        <v>0</v>
      </c>
      <c r="AE35" s="12">
        <f>IF('Property-Input'!AH$4=$B35,XIRR($C23:AE23,'Property-Input'!$F$2:AH$2),0)</f>
        <v>0</v>
      </c>
      <c r="AF35" s="12">
        <f>IF('Property-Input'!AI$4=$B35,XIRR($C23:AF23,'Property-Input'!$F$2:AI$2),0)</f>
        <v>0</v>
      </c>
      <c r="AG35" s="49">
        <f>IF('Property-Input'!AJ$4=$B35,XIRR($C23:AG23,'Property-Input'!$F$2:AJ$2),0)</f>
        <v>0</v>
      </c>
    </row>
    <row r="36" spans="2:33" x14ac:dyDescent="0.2">
      <c r="B36" s="195">
        <f t="shared" si="9"/>
        <v>5</v>
      </c>
      <c r="D36" s="12">
        <f>IF('Property-Input'!G$4=$B36,XIRR($C24:D24,'Property-Input'!$F$2:G$2),0)</f>
        <v>0</v>
      </c>
      <c r="E36" s="12">
        <f>IF('Property-Input'!H$4=$B36,XIRR($C24:E24,'Property-Input'!$F$2:H$2),0)</f>
        <v>0</v>
      </c>
      <c r="F36" s="12">
        <f>IF('Property-Input'!I$4=$B36,XIRR($C24:F24,'Property-Input'!$F$2:I$2),0)</f>
        <v>0</v>
      </c>
      <c r="G36" s="12">
        <f>IF('Property-Input'!J$4=$B36,XIRR($C24:G24,'Property-Input'!$F$2:J$2),0)</f>
        <v>0</v>
      </c>
      <c r="H36" s="12">
        <f>IF('Property-Input'!K$4=$B36,XIRR($C24:H24,'Property-Input'!$F$2:K$2),0)</f>
        <v>-8.498320281505585E-2</v>
      </c>
      <c r="I36" s="12">
        <f>IF('Property-Input'!L$4=$B36,XIRR($C24:I24,'Property-Input'!$F$2:L$2),0)</f>
        <v>0</v>
      </c>
      <c r="J36" s="12">
        <f>IF('Property-Input'!M$4=$B36,XIRR($C24:J24,'Property-Input'!$F$2:M$2),0)</f>
        <v>0</v>
      </c>
      <c r="K36" s="12">
        <f>IF('Property-Input'!N$4=$B36,XIRR($C24:K24,'Property-Input'!$F$2:N$2),0)</f>
        <v>0</v>
      </c>
      <c r="L36" s="12">
        <f>IF('Property-Input'!O$4=$B36,XIRR($C24:L24,'Property-Input'!$F$2:O$2),0)</f>
        <v>0</v>
      </c>
      <c r="M36" s="12">
        <f>IF('Property-Input'!P$4=$B36,XIRR($C24:M24,'Property-Input'!$F$2:P$2),0)</f>
        <v>0</v>
      </c>
      <c r="N36" s="12">
        <f>IF('Property-Input'!Q$4=$B36,XIRR($C24:N24,'Property-Input'!$F$2:Q$2),0)</f>
        <v>0</v>
      </c>
      <c r="O36" s="12">
        <f>IF('Property-Input'!R$4=$B36,XIRR($C24:O24,'Property-Input'!$F$2:R$2),0)</f>
        <v>0</v>
      </c>
      <c r="P36" s="12">
        <f>IF('Property-Input'!S$4=$B36,XIRR($C24:P24,'Property-Input'!$F$2:S$2),0)</f>
        <v>0</v>
      </c>
      <c r="Q36" s="12">
        <f>IF('Property-Input'!T$4=$B36,XIRR($C24:Q24,'Property-Input'!$F$2:T$2),0)</f>
        <v>0</v>
      </c>
      <c r="R36" s="12">
        <f>IF('Property-Input'!U$4=$B36,XIRR($C24:R24,'Property-Input'!$F$2:U$2),0)</f>
        <v>0</v>
      </c>
      <c r="S36" s="12">
        <f>IF('Property-Input'!V$4=$B36,XIRR($C24:S24,'Property-Input'!$F$2:V$2),0)</f>
        <v>0</v>
      </c>
      <c r="T36" s="12">
        <f>IF('Property-Input'!W$4=$B36,XIRR($C24:T24,'Property-Input'!$F$2:W$2),0)</f>
        <v>0</v>
      </c>
      <c r="U36" s="12">
        <f>IF('Property-Input'!X$4=$B36,XIRR($C24:U24,'Property-Input'!$F$2:X$2),0)</f>
        <v>0</v>
      </c>
      <c r="V36" s="12">
        <f>IF('Property-Input'!Y$4=$B36,XIRR($C24:V24,'Property-Input'!$F$2:Y$2),0)</f>
        <v>0</v>
      </c>
      <c r="W36" s="12">
        <f>IF('Property-Input'!Z$4=$B36,XIRR($C24:W24,'Property-Input'!$F$2:Z$2),0)</f>
        <v>0</v>
      </c>
      <c r="X36" s="12">
        <f>IF('Property-Input'!AA$4=$B36,XIRR($C24:X24,'Property-Input'!$F$2:AA$2),0)</f>
        <v>0</v>
      </c>
      <c r="Y36" s="12">
        <f>IF('Property-Input'!AB$4=$B36,XIRR($C24:Y24,'Property-Input'!$F$2:AB$2),0)</f>
        <v>0</v>
      </c>
      <c r="Z36" s="12">
        <f>IF('Property-Input'!AC$4=$B36,XIRR($C24:Z24,'Property-Input'!$F$2:AC$2),0)</f>
        <v>0</v>
      </c>
      <c r="AA36" s="12">
        <f>IF('Property-Input'!AD$4=$B36,XIRR($C24:AA24,'Property-Input'!$F$2:AD$2),0)</f>
        <v>0</v>
      </c>
      <c r="AB36" s="12">
        <f>IF('Property-Input'!AE$4=$B36,XIRR($C24:AB24,'Property-Input'!$F$2:AE$2),0)</f>
        <v>0</v>
      </c>
      <c r="AC36" s="12">
        <f>IF('Property-Input'!AF$4=$B36,XIRR($C24:AC24,'Property-Input'!$F$2:AF$2),0)</f>
        <v>0</v>
      </c>
      <c r="AD36" s="12">
        <f>IF('Property-Input'!AG$4=$B36,XIRR($C24:AD24,'Property-Input'!$F$2:AG$2),0)</f>
        <v>0</v>
      </c>
      <c r="AE36" s="12">
        <f>IF('Property-Input'!AH$4=$B36,XIRR($C24:AE24,'Property-Input'!$F$2:AH$2),0)</f>
        <v>0</v>
      </c>
      <c r="AF36" s="12">
        <f>IF('Property-Input'!AI$4=$B36,XIRR($C24:AF24,'Property-Input'!$F$2:AI$2),0)</f>
        <v>0</v>
      </c>
      <c r="AG36" s="49">
        <f>IF('Property-Input'!AJ$4=$B36,XIRR($C24:AG24,'Property-Input'!$F$2:AJ$2),0)</f>
        <v>0</v>
      </c>
    </row>
    <row r="37" spans="2:33" x14ac:dyDescent="0.2">
      <c r="B37" s="195">
        <f t="shared" si="9"/>
        <v>6</v>
      </c>
      <c r="D37" s="12">
        <f>IF('Property-Input'!G$4=$B37,XIRR($C25:D25,'Property-Input'!$F$2:G$2),0)</f>
        <v>0</v>
      </c>
      <c r="E37" s="12">
        <f>IF('Property-Input'!H$4=$B37,XIRR($C25:E25,'Property-Input'!$F$2:H$2),0)</f>
        <v>0</v>
      </c>
      <c r="F37" s="12">
        <f>IF('Property-Input'!I$4=$B37,XIRR($C25:F25,'Property-Input'!$F$2:I$2),0)</f>
        <v>0</v>
      </c>
      <c r="G37" s="12">
        <f>IF('Property-Input'!J$4=$B37,XIRR($C25:G25,'Property-Input'!$F$2:J$2),0)</f>
        <v>0</v>
      </c>
      <c r="H37" s="12">
        <f>IF('Property-Input'!K$4=$B37,XIRR($C25:H25,'Property-Input'!$F$2:K$2),0)</f>
        <v>0</v>
      </c>
      <c r="I37" s="12">
        <f>IF('Property-Input'!L$4=$B37,XIRR($C25:I25,'Property-Input'!$F$2:L$2),0)</f>
        <v>-3.7583926320075997E-2</v>
      </c>
      <c r="J37" s="12">
        <f>IF('Property-Input'!M$4=$B37,XIRR($C25:J25,'Property-Input'!$F$2:M$2),0)</f>
        <v>0</v>
      </c>
      <c r="K37" s="12">
        <f>IF('Property-Input'!N$4=$B37,XIRR($C25:K25,'Property-Input'!$F$2:N$2),0)</f>
        <v>0</v>
      </c>
      <c r="L37" s="12">
        <f>IF('Property-Input'!O$4=$B37,XIRR($C25:L25,'Property-Input'!$F$2:O$2),0)</f>
        <v>0</v>
      </c>
      <c r="M37" s="12">
        <f>IF('Property-Input'!P$4=$B37,XIRR($C25:M25,'Property-Input'!$F$2:P$2),0)</f>
        <v>0</v>
      </c>
      <c r="N37" s="12">
        <f>IF('Property-Input'!Q$4=$B37,XIRR($C25:N25,'Property-Input'!$F$2:Q$2),0)</f>
        <v>0</v>
      </c>
      <c r="O37" s="12">
        <f>IF('Property-Input'!R$4=$B37,XIRR($C25:O25,'Property-Input'!$F$2:R$2),0)</f>
        <v>0</v>
      </c>
      <c r="P37" s="12">
        <f>IF('Property-Input'!S$4=$B37,XIRR($C25:P25,'Property-Input'!$F$2:S$2),0)</f>
        <v>0</v>
      </c>
      <c r="Q37" s="12">
        <f>IF('Property-Input'!T$4=$B37,XIRR($C25:Q25,'Property-Input'!$F$2:T$2),0)</f>
        <v>0</v>
      </c>
      <c r="R37" s="12">
        <f>IF('Property-Input'!U$4=$B37,XIRR($C25:R25,'Property-Input'!$F$2:U$2),0)</f>
        <v>0</v>
      </c>
      <c r="S37" s="12">
        <f>IF('Property-Input'!V$4=$B37,XIRR($C25:S25,'Property-Input'!$F$2:V$2),0)</f>
        <v>0</v>
      </c>
      <c r="T37" s="12">
        <f>IF('Property-Input'!W$4=$B37,XIRR($C25:T25,'Property-Input'!$F$2:W$2),0)</f>
        <v>0</v>
      </c>
      <c r="U37" s="12">
        <f>IF('Property-Input'!X$4=$B37,XIRR($C25:U25,'Property-Input'!$F$2:X$2),0)</f>
        <v>0</v>
      </c>
      <c r="V37" s="12">
        <f>IF('Property-Input'!Y$4=$B37,XIRR($C25:V25,'Property-Input'!$F$2:Y$2),0)</f>
        <v>0</v>
      </c>
      <c r="W37" s="12">
        <f>IF('Property-Input'!Z$4=$B37,XIRR($C25:W25,'Property-Input'!$F$2:Z$2),0)</f>
        <v>0</v>
      </c>
      <c r="X37" s="12">
        <f>IF('Property-Input'!AA$4=$B37,XIRR($C25:X25,'Property-Input'!$F$2:AA$2),0)</f>
        <v>0</v>
      </c>
      <c r="Y37" s="12">
        <f>IF('Property-Input'!AB$4=$B37,XIRR($C25:Y25,'Property-Input'!$F$2:AB$2),0)</f>
        <v>0</v>
      </c>
      <c r="Z37" s="12">
        <f>IF('Property-Input'!AC$4=$B37,XIRR($C25:Z25,'Property-Input'!$F$2:AC$2),0)</f>
        <v>0</v>
      </c>
      <c r="AA37" s="12">
        <f>IF('Property-Input'!AD$4=$B37,XIRR($C25:AA25,'Property-Input'!$F$2:AD$2),0)</f>
        <v>0</v>
      </c>
      <c r="AB37" s="12">
        <f>IF('Property-Input'!AE$4=$B37,XIRR($C25:AB25,'Property-Input'!$F$2:AE$2),0)</f>
        <v>0</v>
      </c>
      <c r="AC37" s="12">
        <f>IF('Property-Input'!AF$4=$B37,XIRR($C25:AC25,'Property-Input'!$F$2:AF$2),0)</f>
        <v>0</v>
      </c>
      <c r="AD37" s="12">
        <f>IF('Property-Input'!AG$4=$B37,XIRR($C25:AD25,'Property-Input'!$F$2:AG$2),0)</f>
        <v>0</v>
      </c>
      <c r="AE37" s="12">
        <f>IF('Property-Input'!AH$4=$B37,XIRR($C25:AE25,'Property-Input'!$F$2:AH$2),0)</f>
        <v>0</v>
      </c>
      <c r="AF37" s="12">
        <f>IF('Property-Input'!AI$4=$B37,XIRR($C25:AF25,'Property-Input'!$F$2:AI$2),0)</f>
        <v>0</v>
      </c>
      <c r="AG37" s="49">
        <f>IF('Property-Input'!AJ$4=$B37,XIRR($C25:AG25,'Property-Input'!$F$2:AJ$2),0)</f>
        <v>0</v>
      </c>
    </row>
    <row r="38" spans="2:33" x14ac:dyDescent="0.2">
      <c r="B38" s="195">
        <f t="shared" si="9"/>
        <v>7</v>
      </c>
      <c r="D38" s="12">
        <f>IF('Property-Input'!G$4=$B38,XIRR($C26:D26,'Property-Input'!$F$2:G$2),0)</f>
        <v>0</v>
      </c>
      <c r="E38" s="12">
        <f>IF('Property-Input'!H$4=$B38,XIRR($C26:E26,'Property-Input'!$F$2:H$2),0)</f>
        <v>0</v>
      </c>
      <c r="F38" s="12">
        <f>IF('Property-Input'!I$4=$B38,XIRR($C26:F26,'Property-Input'!$F$2:I$2),0)</f>
        <v>0</v>
      </c>
      <c r="G38" s="12">
        <f>IF('Property-Input'!J$4=$B38,XIRR($C26:G26,'Property-Input'!$F$2:J$2),0)</f>
        <v>0</v>
      </c>
      <c r="H38" s="12">
        <f>IF('Property-Input'!K$4=$B38,XIRR($C26:H26,'Property-Input'!$F$2:K$2),0)</f>
        <v>0</v>
      </c>
      <c r="I38" s="12">
        <f>IF('Property-Input'!L$4=$B38,XIRR($C26:I26,'Property-Input'!$F$2:L$2),0)</f>
        <v>0</v>
      </c>
      <c r="J38" s="12">
        <f>IF('Property-Input'!M$4=$B38,XIRR($C26:J26,'Property-Input'!$F$2:M$2),0)</f>
        <v>-6.2187403440475469E-3</v>
      </c>
      <c r="K38" s="12">
        <f>IF('Property-Input'!N$4=$B38,XIRR($C26:K26,'Property-Input'!$F$2:N$2),0)</f>
        <v>0</v>
      </c>
      <c r="L38" s="12">
        <f>IF('Property-Input'!O$4=$B38,XIRR($C26:L26,'Property-Input'!$F$2:O$2),0)</f>
        <v>0</v>
      </c>
      <c r="M38" s="12">
        <f>IF('Property-Input'!P$4=$B38,XIRR($C26:M26,'Property-Input'!$F$2:P$2),0)</f>
        <v>0</v>
      </c>
      <c r="N38" s="12">
        <f>IF('Property-Input'!Q$4=$B38,XIRR($C26:N26,'Property-Input'!$F$2:Q$2),0)</f>
        <v>0</v>
      </c>
      <c r="O38" s="12">
        <f>IF('Property-Input'!R$4=$B38,XIRR($C26:O26,'Property-Input'!$F$2:R$2),0)</f>
        <v>0</v>
      </c>
      <c r="P38" s="12">
        <f>IF('Property-Input'!S$4=$B38,XIRR($C26:P26,'Property-Input'!$F$2:S$2),0)</f>
        <v>0</v>
      </c>
      <c r="Q38" s="12">
        <f>IF('Property-Input'!T$4=$B38,XIRR($C26:Q26,'Property-Input'!$F$2:T$2),0)</f>
        <v>0</v>
      </c>
      <c r="R38" s="12">
        <f>IF('Property-Input'!U$4=$B38,XIRR($C26:R26,'Property-Input'!$F$2:U$2),0)</f>
        <v>0</v>
      </c>
      <c r="S38" s="12">
        <f>IF('Property-Input'!V$4=$B38,XIRR($C26:S26,'Property-Input'!$F$2:V$2),0)</f>
        <v>0</v>
      </c>
      <c r="T38" s="12">
        <f>IF('Property-Input'!W$4=$B38,XIRR($C26:T26,'Property-Input'!$F$2:W$2),0)</f>
        <v>0</v>
      </c>
      <c r="U38" s="12">
        <f>IF('Property-Input'!X$4=$B38,XIRR($C26:U26,'Property-Input'!$F$2:X$2),0)</f>
        <v>0</v>
      </c>
      <c r="V38" s="12">
        <f>IF('Property-Input'!Y$4=$B38,XIRR($C26:V26,'Property-Input'!$F$2:Y$2),0)</f>
        <v>0</v>
      </c>
      <c r="W38" s="12">
        <f>IF('Property-Input'!Z$4=$B38,XIRR($C26:W26,'Property-Input'!$F$2:Z$2),0)</f>
        <v>0</v>
      </c>
      <c r="X38" s="12">
        <f>IF('Property-Input'!AA$4=$B38,XIRR($C26:X26,'Property-Input'!$F$2:AA$2),0)</f>
        <v>0</v>
      </c>
      <c r="Y38" s="12">
        <f>IF('Property-Input'!AB$4=$B38,XIRR($C26:Y26,'Property-Input'!$F$2:AB$2),0)</f>
        <v>0</v>
      </c>
      <c r="Z38" s="12">
        <f>IF('Property-Input'!AC$4=$B38,XIRR($C26:Z26,'Property-Input'!$F$2:AC$2),0)</f>
        <v>0</v>
      </c>
      <c r="AA38" s="12">
        <f>IF('Property-Input'!AD$4=$B38,XIRR($C26:AA26,'Property-Input'!$F$2:AD$2),0)</f>
        <v>0</v>
      </c>
      <c r="AB38" s="12">
        <f>IF('Property-Input'!AE$4=$B38,XIRR($C26:AB26,'Property-Input'!$F$2:AE$2),0)</f>
        <v>0</v>
      </c>
      <c r="AC38" s="12">
        <f>IF('Property-Input'!AF$4=$B38,XIRR($C26:AC26,'Property-Input'!$F$2:AF$2),0)</f>
        <v>0</v>
      </c>
      <c r="AD38" s="12">
        <f>IF('Property-Input'!AG$4=$B38,XIRR($C26:AD26,'Property-Input'!$F$2:AG$2),0)</f>
        <v>0</v>
      </c>
      <c r="AE38" s="12">
        <f>IF('Property-Input'!AH$4=$B38,XIRR($C26:AE26,'Property-Input'!$F$2:AH$2),0)</f>
        <v>0</v>
      </c>
      <c r="AF38" s="12">
        <f>IF('Property-Input'!AI$4=$B38,XIRR($C26:AF26,'Property-Input'!$F$2:AI$2),0)</f>
        <v>0</v>
      </c>
      <c r="AG38" s="49">
        <f>IF('Property-Input'!AJ$4=$B38,XIRR($C26:AG26,'Property-Input'!$F$2:AJ$2),0)</f>
        <v>0</v>
      </c>
    </row>
    <row r="39" spans="2:33" x14ac:dyDescent="0.2">
      <c r="B39" s="195">
        <f t="shared" si="9"/>
        <v>8</v>
      </c>
      <c r="D39" s="12">
        <f>IF('Property-Input'!G$4=$B39,XIRR($C27:D27,'Property-Input'!$F$2:G$2),0)</f>
        <v>0</v>
      </c>
      <c r="E39" s="12">
        <f>IF('Property-Input'!H$4=$B39,XIRR($C27:E27,'Property-Input'!$F$2:H$2),0)</f>
        <v>0</v>
      </c>
      <c r="F39" s="12">
        <f>IF('Property-Input'!I$4=$B39,XIRR($C27:F27,'Property-Input'!$F$2:I$2),0)</f>
        <v>0</v>
      </c>
      <c r="G39" s="12">
        <f>IF('Property-Input'!J$4=$B39,XIRR($C27:G27,'Property-Input'!$F$2:J$2),0)</f>
        <v>0</v>
      </c>
      <c r="H39" s="12">
        <f>IF('Property-Input'!K$4=$B39,XIRR($C27:H27,'Property-Input'!$F$2:K$2),0)</f>
        <v>0</v>
      </c>
      <c r="I39" s="12">
        <f>IF('Property-Input'!L$4=$B39,XIRR($C27:I27,'Property-Input'!$F$2:L$2),0)</f>
        <v>0</v>
      </c>
      <c r="J39" s="12">
        <f>IF('Property-Input'!M$4=$B39,XIRR($C27:J27,'Property-Input'!$F$2:M$2),0)</f>
        <v>0</v>
      </c>
      <c r="K39" s="12">
        <f>IF('Property-Input'!N$4=$B39,XIRR($C27:K27,'Property-Input'!$F$2:N$2),0)</f>
        <v>1.5365538001060487E-2</v>
      </c>
      <c r="L39" s="12">
        <f>IF('Property-Input'!O$4=$B39,XIRR($C27:L27,'Property-Input'!$F$2:O$2),0)</f>
        <v>0</v>
      </c>
      <c r="M39" s="12">
        <f>IF('Property-Input'!P$4=$B39,XIRR($C27:M27,'Property-Input'!$F$2:P$2),0)</f>
        <v>0</v>
      </c>
      <c r="N39" s="12">
        <f>IF('Property-Input'!Q$4=$B39,XIRR($C27:N27,'Property-Input'!$F$2:Q$2),0)</f>
        <v>0</v>
      </c>
      <c r="O39" s="12">
        <f>IF('Property-Input'!R$4=$B39,XIRR($C27:O27,'Property-Input'!$F$2:R$2),0)</f>
        <v>0</v>
      </c>
      <c r="P39" s="12">
        <f>IF('Property-Input'!S$4=$B39,XIRR($C27:P27,'Property-Input'!$F$2:S$2),0)</f>
        <v>0</v>
      </c>
      <c r="Q39" s="12">
        <f>IF('Property-Input'!T$4=$B39,XIRR($C27:Q27,'Property-Input'!$F$2:T$2),0)</f>
        <v>0</v>
      </c>
      <c r="R39" s="12">
        <f>IF('Property-Input'!U$4=$B39,XIRR($C27:R27,'Property-Input'!$F$2:U$2),0)</f>
        <v>0</v>
      </c>
      <c r="S39" s="12">
        <f>IF('Property-Input'!V$4=$B39,XIRR($C27:S27,'Property-Input'!$F$2:V$2),0)</f>
        <v>0</v>
      </c>
      <c r="T39" s="12">
        <f>IF('Property-Input'!W$4=$B39,XIRR($C27:T27,'Property-Input'!$F$2:W$2),0)</f>
        <v>0</v>
      </c>
      <c r="U39" s="12">
        <f>IF('Property-Input'!X$4=$B39,XIRR($C27:U27,'Property-Input'!$F$2:X$2),0)</f>
        <v>0</v>
      </c>
      <c r="V39" s="12">
        <f>IF('Property-Input'!Y$4=$B39,XIRR($C27:V27,'Property-Input'!$F$2:Y$2),0)</f>
        <v>0</v>
      </c>
      <c r="W39" s="12">
        <f>IF('Property-Input'!Z$4=$B39,XIRR($C27:W27,'Property-Input'!$F$2:Z$2),0)</f>
        <v>0</v>
      </c>
      <c r="X39" s="12">
        <f>IF('Property-Input'!AA$4=$B39,XIRR($C27:X27,'Property-Input'!$F$2:AA$2),0)</f>
        <v>0</v>
      </c>
      <c r="Y39" s="12">
        <f>IF('Property-Input'!AB$4=$B39,XIRR($C27:Y27,'Property-Input'!$F$2:AB$2),0)</f>
        <v>0</v>
      </c>
      <c r="Z39" s="12">
        <f>IF('Property-Input'!AC$4=$B39,XIRR($C27:Z27,'Property-Input'!$F$2:AC$2),0)</f>
        <v>0</v>
      </c>
      <c r="AA39" s="12">
        <f>IF('Property-Input'!AD$4=$B39,XIRR($C27:AA27,'Property-Input'!$F$2:AD$2),0)</f>
        <v>0</v>
      </c>
      <c r="AB39" s="12">
        <f>IF('Property-Input'!AE$4=$B39,XIRR($C27:AB27,'Property-Input'!$F$2:AE$2),0)</f>
        <v>0</v>
      </c>
      <c r="AC39" s="12">
        <f>IF('Property-Input'!AF$4=$B39,XIRR($C27:AC27,'Property-Input'!$F$2:AF$2),0)</f>
        <v>0</v>
      </c>
      <c r="AD39" s="12">
        <f>IF('Property-Input'!AG$4=$B39,XIRR($C27:AD27,'Property-Input'!$F$2:AG$2),0)</f>
        <v>0</v>
      </c>
      <c r="AE39" s="12">
        <f>IF('Property-Input'!AH$4=$B39,XIRR($C27:AE27,'Property-Input'!$F$2:AH$2),0)</f>
        <v>0</v>
      </c>
      <c r="AF39" s="12">
        <f>IF('Property-Input'!AI$4=$B39,XIRR($C27:AF27,'Property-Input'!$F$2:AI$2),0)</f>
        <v>0</v>
      </c>
      <c r="AG39" s="49">
        <f>IF('Property-Input'!AJ$4=$B39,XIRR($C27:AG27,'Property-Input'!$F$2:AJ$2),0)</f>
        <v>0</v>
      </c>
    </row>
    <row r="40" spans="2:33" x14ac:dyDescent="0.2">
      <c r="B40" s="195">
        <f t="shared" si="9"/>
        <v>9</v>
      </c>
      <c r="D40" s="12">
        <f>IF('Property-Input'!G$4=$B40,XIRR($C28:D28,'Property-Input'!$F$2:G$2),0)</f>
        <v>0</v>
      </c>
      <c r="E40" s="12">
        <f>IF('Property-Input'!H$4=$B40,XIRR($C28:E28,'Property-Input'!$F$2:H$2),0)</f>
        <v>0</v>
      </c>
      <c r="F40" s="12">
        <f>IF('Property-Input'!I$4=$B40,XIRR($C28:F28,'Property-Input'!$F$2:I$2),0)</f>
        <v>0</v>
      </c>
      <c r="G40" s="12">
        <f>IF('Property-Input'!J$4=$B40,XIRR($C28:G28,'Property-Input'!$F$2:J$2),0)</f>
        <v>0</v>
      </c>
      <c r="H40" s="12">
        <f>IF('Property-Input'!K$4=$B40,XIRR($C28:H28,'Property-Input'!$F$2:K$2),0)</f>
        <v>0</v>
      </c>
      <c r="I40" s="12">
        <f>IF('Property-Input'!L$4=$B40,XIRR($C28:I28,'Property-Input'!$F$2:L$2),0)</f>
        <v>0</v>
      </c>
      <c r="J40" s="12">
        <f>IF('Property-Input'!M$4=$B40,XIRR($C28:J28,'Property-Input'!$F$2:M$2),0)</f>
        <v>0</v>
      </c>
      <c r="K40" s="12">
        <f>IF('Property-Input'!N$4=$B40,XIRR($C28:K28,'Property-Input'!$F$2:N$2),0)</f>
        <v>0</v>
      </c>
      <c r="L40" s="12">
        <f>IF('Property-Input'!O$4=$B40,XIRR($C28:L28,'Property-Input'!$F$2:O$2),0)</f>
        <v>3.0714151263237E-2</v>
      </c>
      <c r="M40" s="12">
        <f>IF('Property-Input'!P$4=$B40,XIRR($C28:M28,'Property-Input'!$F$2:P$2),0)</f>
        <v>0</v>
      </c>
      <c r="N40" s="12">
        <f>IF('Property-Input'!Q$4=$B40,XIRR($C28:N28,'Property-Input'!$F$2:Q$2),0)</f>
        <v>0</v>
      </c>
      <c r="O40" s="12">
        <f>IF('Property-Input'!R$4=$B40,XIRR($C28:O28,'Property-Input'!$F$2:R$2),0)</f>
        <v>0</v>
      </c>
      <c r="P40" s="12">
        <f>IF('Property-Input'!S$4=$B40,XIRR($C28:P28,'Property-Input'!$F$2:S$2),0)</f>
        <v>0</v>
      </c>
      <c r="Q40" s="12">
        <f>IF('Property-Input'!T$4=$B40,XIRR($C28:Q28,'Property-Input'!$F$2:T$2),0)</f>
        <v>0</v>
      </c>
      <c r="R40" s="12">
        <f>IF('Property-Input'!U$4=$B40,XIRR($C28:R28,'Property-Input'!$F$2:U$2),0)</f>
        <v>0</v>
      </c>
      <c r="S40" s="12">
        <f>IF('Property-Input'!V$4=$B40,XIRR($C28:S28,'Property-Input'!$F$2:V$2),0)</f>
        <v>0</v>
      </c>
      <c r="T40" s="12">
        <f>IF('Property-Input'!W$4=$B40,XIRR($C28:T28,'Property-Input'!$F$2:W$2),0)</f>
        <v>0</v>
      </c>
      <c r="U40" s="12">
        <f>IF('Property-Input'!X$4=$B40,XIRR($C28:U28,'Property-Input'!$F$2:X$2),0)</f>
        <v>0</v>
      </c>
      <c r="V40" s="12">
        <f>IF('Property-Input'!Y$4=$B40,XIRR($C28:V28,'Property-Input'!$F$2:Y$2),0)</f>
        <v>0</v>
      </c>
      <c r="W40" s="12">
        <f>IF('Property-Input'!Z$4=$B40,XIRR($C28:W28,'Property-Input'!$F$2:Z$2),0)</f>
        <v>0</v>
      </c>
      <c r="X40" s="12">
        <f>IF('Property-Input'!AA$4=$B40,XIRR($C28:X28,'Property-Input'!$F$2:AA$2),0)</f>
        <v>0</v>
      </c>
      <c r="Y40" s="12">
        <f>IF('Property-Input'!AB$4=$B40,XIRR($C28:Y28,'Property-Input'!$F$2:AB$2),0)</f>
        <v>0</v>
      </c>
      <c r="Z40" s="12">
        <f>IF('Property-Input'!AC$4=$B40,XIRR($C28:Z28,'Property-Input'!$F$2:AC$2),0)</f>
        <v>0</v>
      </c>
      <c r="AA40" s="12">
        <f>IF('Property-Input'!AD$4=$B40,XIRR($C28:AA28,'Property-Input'!$F$2:AD$2),0)</f>
        <v>0</v>
      </c>
      <c r="AB40" s="12">
        <f>IF('Property-Input'!AE$4=$B40,XIRR($C28:AB28,'Property-Input'!$F$2:AE$2),0)</f>
        <v>0</v>
      </c>
      <c r="AC40" s="12">
        <f>IF('Property-Input'!AF$4=$B40,XIRR($C28:AC28,'Property-Input'!$F$2:AF$2),0)</f>
        <v>0</v>
      </c>
      <c r="AD40" s="12">
        <f>IF('Property-Input'!AG$4=$B40,XIRR($C28:AD28,'Property-Input'!$F$2:AG$2),0)</f>
        <v>0</v>
      </c>
      <c r="AE40" s="12">
        <f>IF('Property-Input'!AH$4=$B40,XIRR($C28:AE28,'Property-Input'!$F$2:AH$2),0)</f>
        <v>0</v>
      </c>
      <c r="AF40" s="12">
        <f>IF('Property-Input'!AI$4=$B40,XIRR($C28:AF28,'Property-Input'!$F$2:AI$2),0)</f>
        <v>0</v>
      </c>
      <c r="AG40" s="49">
        <f>IF('Property-Input'!AJ$4=$B40,XIRR($C28:AG28,'Property-Input'!$F$2:AJ$2),0)</f>
        <v>0</v>
      </c>
    </row>
    <row r="41" spans="2:33" x14ac:dyDescent="0.2">
      <c r="B41" s="196">
        <f t="shared" si="9"/>
        <v>10</v>
      </c>
      <c r="C41" s="50"/>
      <c r="D41" s="51">
        <f>IF('Property-Input'!G$4=$B41,XIRR($C29:D29,'Property-Input'!$F$2:G$2),0)</f>
        <v>0</v>
      </c>
      <c r="E41" s="51">
        <f>IF('Property-Input'!H$4=$B41,XIRR($C29:E29,'Property-Input'!$F$2:H$2),0)</f>
        <v>0</v>
      </c>
      <c r="F41" s="51">
        <f>IF('Property-Input'!I$4=$B41,XIRR($C29:F29,'Property-Input'!$F$2:I$2),0)</f>
        <v>0</v>
      </c>
      <c r="G41" s="51">
        <f>IF('Property-Input'!J$4=$B41,XIRR($C29:G29,'Property-Input'!$F$2:J$2),0)</f>
        <v>0</v>
      </c>
      <c r="H41" s="51">
        <f>IF('Property-Input'!K$4=$B41,XIRR($C29:H29,'Property-Input'!$F$2:K$2),0)</f>
        <v>0</v>
      </c>
      <c r="I41" s="51">
        <f>IF('Property-Input'!L$4=$B41,XIRR($C29:I29,'Property-Input'!$F$2:L$2),0)</f>
        <v>0</v>
      </c>
      <c r="J41" s="51">
        <f>IF('Property-Input'!M$4=$B41,XIRR($C29:J29,'Property-Input'!$F$2:M$2),0)</f>
        <v>0</v>
      </c>
      <c r="K41" s="51">
        <f>IF('Property-Input'!N$4=$B41,XIRR($C29:K29,'Property-Input'!$F$2:N$2),0)</f>
        <v>0</v>
      </c>
      <c r="L41" s="51">
        <f>IF('Property-Input'!O$4=$B41,XIRR($C29:L29,'Property-Input'!$F$2:O$2),0)</f>
        <v>0</v>
      </c>
      <c r="M41" s="51">
        <f>IF('Property-Input'!P$4=$B41,XIRR($C29:M29,'Property-Input'!$F$2:P$2),0)</f>
        <v>4.1932043433189389E-2</v>
      </c>
      <c r="N41" s="51">
        <f>IF('Property-Input'!Q$4=$B41,XIRR($C29:N29,'Property-Input'!$F$2:Q$2),0)</f>
        <v>0</v>
      </c>
      <c r="O41" s="51">
        <f>IF('Property-Input'!R$4=$B41,XIRR($C29:O29,'Property-Input'!$F$2:R$2),0)</f>
        <v>0</v>
      </c>
      <c r="P41" s="51">
        <f>IF('Property-Input'!S$4=$B41,XIRR($C29:P29,'Property-Input'!$F$2:S$2),0)</f>
        <v>0</v>
      </c>
      <c r="Q41" s="51">
        <f>IF('Property-Input'!T$4=$B41,XIRR($C29:Q29,'Property-Input'!$F$2:T$2),0)</f>
        <v>0</v>
      </c>
      <c r="R41" s="51">
        <f>IF('Property-Input'!U$4=$B41,XIRR($C29:R29,'Property-Input'!$F$2:U$2),0)</f>
        <v>0</v>
      </c>
      <c r="S41" s="51">
        <f>IF('Property-Input'!V$4=$B41,XIRR($C29:S29,'Property-Input'!$F$2:V$2),0)</f>
        <v>0</v>
      </c>
      <c r="T41" s="51">
        <f>IF('Property-Input'!W$4=$B41,XIRR($C29:T29,'Property-Input'!$F$2:W$2),0)</f>
        <v>0</v>
      </c>
      <c r="U41" s="51">
        <f>IF('Property-Input'!X$4=$B41,XIRR($C29:U29,'Property-Input'!$F$2:X$2),0)</f>
        <v>0</v>
      </c>
      <c r="V41" s="51">
        <f>IF('Property-Input'!Y$4=$B41,XIRR($C29:V29,'Property-Input'!$F$2:Y$2),0)</f>
        <v>0</v>
      </c>
      <c r="W41" s="51">
        <f>IF('Property-Input'!Z$4=$B41,XIRR($C29:W29,'Property-Input'!$F$2:Z$2),0)</f>
        <v>0</v>
      </c>
      <c r="X41" s="51">
        <f>IF('Property-Input'!AA$4=$B41,XIRR($C29:X29,'Property-Input'!$F$2:AA$2),0)</f>
        <v>0</v>
      </c>
      <c r="Y41" s="51">
        <f>IF('Property-Input'!AB$4=$B41,XIRR($C29:Y29,'Property-Input'!$F$2:AB$2),0)</f>
        <v>0</v>
      </c>
      <c r="Z41" s="51">
        <f>IF('Property-Input'!AC$4=$B41,XIRR($C29:Z29,'Property-Input'!$F$2:AC$2),0)</f>
        <v>0</v>
      </c>
      <c r="AA41" s="51">
        <f>IF('Property-Input'!AD$4=$B41,XIRR($C29:AA29,'Property-Input'!$F$2:AD$2),0)</f>
        <v>0</v>
      </c>
      <c r="AB41" s="51">
        <f>IF('Property-Input'!AE$4=$B41,XIRR($C29:AB29,'Property-Input'!$F$2:AE$2),0)</f>
        <v>0</v>
      </c>
      <c r="AC41" s="51">
        <f>IF('Property-Input'!AF$4=$B41,XIRR($C29:AC29,'Property-Input'!$F$2:AF$2),0)</f>
        <v>0</v>
      </c>
      <c r="AD41" s="51">
        <f>IF('Property-Input'!AG$4=$B41,XIRR($C29:AD29,'Property-Input'!$F$2:AG$2),0)</f>
        <v>0</v>
      </c>
      <c r="AE41" s="51">
        <f>IF('Property-Input'!AH$4=$B41,XIRR($C29:AE29,'Property-Input'!$F$2:AH$2),0)</f>
        <v>0</v>
      </c>
      <c r="AF41" s="51">
        <f>IF('Property-Input'!AI$4=$B41,XIRR($C29:AF29,'Property-Input'!$F$2:AI$2),0)</f>
        <v>0</v>
      </c>
      <c r="AG41" s="52">
        <f>IF('Property-Input'!AJ$4=$B41,XIRR($C29:AG29,'Property-Input'!$F$2:AJ$2),0)</f>
        <v>0</v>
      </c>
    </row>
    <row r="44" spans="2:33" x14ac:dyDescent="0.2">
      <c r="B44" s="197" t="s">
        <v>102</v>
      </c>
    </row>
    <row r="45" spans="2:33" x14ac:dyDescent="0.2">
      <c r="B45" s="198" t="s">
        <v>103</v>
      </c>
      <c r="C45" s="36">
        <f>'Property-Input'!F37</f>
        <v>0</v>
      </c>
      <c r="D45" s="36">
        <f>'Property-Input'!G37</f>
        <v>-8890.8634158623026</v>
      </c>
      <c r="E45" s="36">
        <f>'Property-Input'!H37</f>
        <v>-7338.2900630794065</v>
      </c>
      <c r="F45" s="36">
        <f>'Property-Input'!I37</f>
        <v>-5764.1977524472404</v>
      </c>
      <c r="G45" s="36">
        <f>'Property-Input'!J37</f>
        <v>-4167.5515313375363</v>
      </c>
      <c r="H45" s="36">
        <f>'Property-Input'!K37</f>
        <v>-2547.3214333553406</v>
      </c>
      <c r="I45" s="36">
        <f>'Property-Input'!L37</f>
        <v>-3205.4019137913619</v>
      </c>
      <c r="J45" s="36">
        <f>'Property-Input'!M37</f>
        <v>-2440.7132183612557</v>
      </c>
      <c r="K45" s="36">
        <f>'Property-Input'!N37</f>
        <v>-456.81021710759524</v>
      </c>
      <c r="L45" s="36">
        <f>'Property-Input'!O37</f>
        <v>1546.045296781067</v>
      </c>
      <c r="M45" s="36">
        <f>'Property-Input'!P37</f>
        <v>3569.2508060286527</v>
      </c>
      <c r="N45" s="36">
        <f>'Property-Input'!Q37</f>
        <v>21369.178811412821</v>
      </c>
      <c r="O45" s="36">
        <f>'Property-Input'!R37</f>
        <v>23337.048324201416</v>
      </c>
      <c r="P45" s="36">
        <f>'Property-Input'!S37</f>
        <v>25375.752799130529</v>
      </c>
      <c r="Q45" s="36">
        <f>'Property-Input'!T37</f>
        <v>27432.778854666019</v>
      </c>
      <c r="R45" s="36">
        <f>'Property-Input'!U37</f>
        <v>29510.125085137748</v>
      </c>
      <c r="S45" s="36">
        <f>'Property-Input'!V37</f>
        <v>31609.80103549183</v>
      </c>
      <c r="T45" s="36">
        <f>'Property-Input'!W37</f>
        <v>33878.408340422844</v>
      </c>
      <c r="U45" s="36">
        <f>'Property-Input'!X37</f>
        <v>36326.913280840949</v>
      </c>
      <c r="V45" s="36">
        <f>'Property-Input'!Y37</f>
        <v>38777.990818469414</v>
      </c>
      <c r="W45" s="36">
        <f>'Property-Input'!Z37</f>
        <v>41235.412078785157</v>
      </c>
      <c r="X45" s="36">
        <f>'Property-Input'!AA37</f>
        <v>43702.868815985676</v>
      </c>
      <c r="Y45" s="36">
        <f>'Property-Input'!AB37</f>
        <v>46288.811480451579</v>
      </c>
      <c r="Z45" s="36">
        <f>'Property-Input'!AC37</f>
        <v>49254.286465574565</v>
      </c>
      <c r="AA45" s="36">
        <f>'Property-Input'!AD37</f>
        <v>52206.244620068814</v>
      </c>
      <c r="AB45" s="36">
        <f>'Property-Input'!AE37</f>
        <v>55116.97163809857</v>
      </c>
      <c r="AC45" s="36">
        <f>'Property-Input'!AF37</f>
        <v>57997.243027508521</v>
      </c>
      <c r="AD45" s="36">
        <f>'Property-Input'!AG37</f>
        <v>60914.169821049858</v>
      </c>
      <c r="AE45" s="36">
        <f>'Property-Input'!AH37</f>
        <v>64657.372801668826</v>
      </c>
      <c r="AF45" s="36">
        <f>'Property-Input'!AI37</f>
        <v>68358.541839467856</v>
      </c>
      <c r="AG45" s="37">
        <f>'Property-Input'!AJ37</f>
        <v>71033.174764747659</v>
      </c>
    </row>
    <row r="46" spans="2:33" x14ac:dyDescent="0.2">
      <c r="B46" s="199" t="s">
        <v>67</v>
      </c>
      <c r="C46" s="38">
        <f>'Property-Input'!F55</f>
        <v>-171710</v>
      </c>
      <c r="D46" s="38">
        <f>'Property-Input'!G55</f>
        <v>-8890.8634158623026</v>
      </c>
      <c r="E46" s="38">
        <f>'Property-Input'!H55</f>
        <v>-7338.2900630794065</v>
      </c>
      <c r="F46" s="38">
        <f>'Property-Input'!I55</f>
        <v>-5764.1977524472404</v>
      </c>
      <c r="G46" s="38">
        <f>'Property-Input'!J55</f>
        <v>-4167.5515313375363</v>
      </c>
      <c r="H46" s="38">
        <f>'Property-Input'!K55</f>
        <v>-2547.3214333553406</v>
      </c>
      <c r="I46" s="38">
        <f>'Property-Input'!L55</f>
        <v>-3205.4019137913619</v>
      </c>
      <c r="J46" s="38">
        <f>'Property-Input'!M55</f>
        <v>-2440.7132183612557</v>
      </c>
      <c r="K46" s="38">
        <f>'Property-Input'!N55</f>
        <v>-456.81021710759524</v>
      </c>
      <c r="L46" s="38">
        <f>'Property-Input'!O55</f>
        <v>0</v>
      </c>
      <c r="M46" s="38">
        <f>'Property-Input'!P55</f>
        <v>0</v>
      </c>
      <c r="N46" s="38">
        <f>'Property-Input'!Q55</f>
        <v>0</v>
      </c>
      <c r="O46" s="38">
        <f>'Property-Input'!R55</f>
        <v>0</v>
      </c>
      <c r="P46" s="38">
        <f>'Property-Input'!S55</f>
        <v>0</v>
      </c>
      <c r="Q46" s="38">
        <f>'Property-Input'!T55</f>
        <v>0</v>
      </c>
      <c r="R46" s="38">
        <f>'Property-Input'!U55</f>
        <v>0</v>
      </c>
      <c r="S46" s="38">
        <f>'Property-Input'!V55</f>
        <v>0</v>
      </c>
      <c r="T46" s="38">
        <f>'Property-Input'!W55</f>
        <v>0</v>
      </c>
      <c r="U46" s="38">
        <f>'Property-Input'!X55</f>
        <v>0</v>
      </c>
      <c r="V46" s="38">
        <f>'Property-Input'!Y55</f>
        <v>0</v>
      </c>
      <c r="W46" s="38">
        <f>'Property-Input'!Z55</f>
        <v>0</v>
      </c>
      <c r="X46" s="38">
        <f>'Property-Input'!AA55</f>
        <v>0</v>
      </c>
      <c r="Y46" s="38">
        <f>'Property-Input'!AB55</f>
        <v>0</v>
      </c>
      <c r="Z46" s="38">
        <f>'Property-Input'!AC55</f>
        <v>0</v>
      </c>
      <c r="AA46" s="38">
        <f>'Property-Input'!AD55</f>
        <v>0</v>
      </c>
      <c r="AB46" s="38">
        <f>'Property-Input'!AE55</f>
        <v>0</v>
      </c>
      <c r="AC46" s="38">
        <f>'Property-Input'!AF55</f>
        <v>0</v>
      </c>
      <c r="AD46" s="38">
        <f>'Property-Input'!AG55</f>
        <v>0</v>
      </c>
      <c r="AE46" s="38">
        <f>'Property-Input'!AH55</f>
        <v>0</v>
      </c>
      <c r="AF46" s="38">
        <f>'Property-Input'!AI55</f>
        <v>0</v>
      </c>
      <c r="AG46" s="39">
        <f>'Property-Input'!AJ55</f>
        <v>0</v>
      </c>
    </row>
    <row r="47" spans="2:33" x14ac:dyDescent="0.2">
      <c r="B47" s="200" t="s">
        <v>104</v>
      </c>
      <c r="C47" s="40">
        <f t="shared" ref="C47:AG47" si="10">SUM(C45:C46)</f>
        <v>-171710</v>
      </c>
      <c r="D47" s="40">
        <f t="shared" si="10"/>
        <v>-17781.726831724605</v>
      </c>
      <c r="E47" s="40">
        <f t="shared" si="10"/>
        <v>-14676.580126158813</v>
      </c>
      <c r="F47" s="40">
        <f t="shared" si="10"/>
        <v>-11528.395504894481</v>
      </c>
      <c r="G47" s="40">
        <f t="shared" si="10"/>
        <v>-8335.1030626750726</v>
      </c>
      <c r="H47" s="40">
        <f t="shared" si="10"/>
        <v>-5094.6428667106811</v>
      </c>
      <c r="I47" s="40">
        <f t="shared" si="10"/>
        <v>-6410.8038275827239</v>
      </c>
      <c r="J47" s="40">
        <f t="shared" si="10"/>
        <v>-4881.4264367225114</v>
      </c>
      <c r="K47" s="40">
        <f t="shared" si="10"/>
        <v>-913.62043421519047</v>
      </c>
      <c r="L47" s="40">
        <f t="shared" si="10"/>
        <v>1546.045296781067</v>
      </c>
      <c r="M47" s="40">
        <f t="shared" si="10"/>
        <v>3569.2508060286527</v>
      </c>
      <c r="N47" s="40">
        <f t="shared" si="10"/>
        <v>21369.178811412821</v>
      </c>
      <c r="O47" s="40">
        <f t="shared" si="10"/>
        <v>23337.048324201416</v>
      </c>
      <c r="P47" s="40">
        <f t="shared" si="10"/>
        <v>25375.752799130529</v>
      </c>
      <c r="Q47" s="40">
        <f t="shared" si="10"/>
        <v>27432.778854666019</v>
      </c>
      <c r="R47" s="40">
        <f t="shared" si="10"/>
        <v>29510.125085137748</v>
      </c>
      <c r="S47" s="40">
        <f t="shared" si="10"/>
        <v>31609.80103549183</v>
      </c>
      <c r="T47" s="40">
        <f t="shared" si="10"/>
        <v>33878.408340422844</v>
      </c>
      <c r="U47" s="40">
        <f t="shared" si="10"/>
        <v>36326.913280840949</v>
      </c>
      <c r="V47" s="40">
        <f t="shared" si="10"/>
        <v>38777.990818469414</v>
      </c>
      <c r="W47" s="40">
        <f t="shared" si="10"/>
        <v>41235.412078785157</v>
      </c>
      <c r="X47" s="40">
        <f t="shared" si="10"/>
        <v>43702.868815985676</v>
      </c>
      <c r="Y47" s="40">
        <f t="shared" si="10"/>
        <v>46288.811480451579</v>
      </c>
      <c r="Z47" s="40">
        <f t="shared" si="10"/>
        <v>49254.286465574565</v>
      </c>
      <c r="AA47" s="40">
        <f t="shared" si="10"/>
        <v>52206.244620068814</v>
      </c>
      <c r="AB47" s="40">
        <f t="shared" si="10"/>
        <v>55116.97163809857</v>
      </c>
      <c r="AC47" s="40">
        <f t="shared" si="10"/>
        <v>57997.243027508521</v>
      </c>
      <c r="AD47" s="40">
        <f t="shared" si="10"/>
        <v>60914.169821049858</v>
      </c>
      <c r="AE47" s="40">
        <f t="shared" si="10"/>
        <v>64657.372801668826</v>
      </c>
      <c r="AF47" s="40">
        <f t="shared" si="10"/>
        <v>68358.541839467856</v>
      </c>
      <c r="AG47" s="41">
        <f t="shared" si="10"/>
        <v>71033.174764747659</v>
      </c>
    </row>
    <row r="48" spans="2:33" x14ac:dyDescent="0.2">
      <c r="B48" s="153"/>
      <c r="C48" s="35"/>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row>
    <row r="49" spans="2:33" x14ac:dyDescent="0.2">
      <c r="B49" s="200" t="s">
        <v>68</v>
      </c>
      <c r="C49" s="8"/>
      <c r="D49" s="8">
        <f t="shared" ref="D49:AG49" si="11">IF(D45&lt;0,0,D45/-$C$46)</f>
        <v>0</v>
      </c>
      <c r="E49" s="8">
        <f t="shared" si="11"/>
        <v>0</v>
      </c>
      <c r="F49" s="8">
        <f t="shared" si="11"/>
        <v>0</v>
      </c>
      <c r="G49" s="8">
        <f t="shared" si="11"/>
        <v>0</v>
      </c>
      <c r="H49" s="8">
        <f t="shared" si="11"/>
        <v>0</v>
      </c>
      <c r="I49" s="8">
        <f t="shared" si="11"/>
        <v>0</v>
      </c>
      <c r="J49" s="8">
        <f t="shared" si="11"/>
        <v>0</v>
      </c>
      <c r="K49" s="8">
        <f t="shared" si="11"/>
        <v>0</v>
      </c>
      <c r="L49" s="8">
        <f t="shared" si="11"/>
        <v>9.0038162994646037E-3</v>
      </c>
      <c r="M49" s="8">
        <f t="shared" si="11"/>
        <v>2.0786505189148288E-2</v>
      </c>
      <c r="N49" s="8">
        <f t="shared" si="11"/>
        <v>0.12444923889938164</v>
      </c>
      <c r="O49" s="8">
        <f t="shared" si="11"/>
        <v>0.13590966352688497</v>
      </c>
      <c r="P49" s="8">
        <f t="shared" si="11"/>
        <v>0.14778261486885172</v>
      </c>
      <c r="Q49" s="8">
        <f t="shared" si="11"/>
        <v>0.15976226693067391</v>
      </c>
      <c r="R49" s="8">
        <f t="shared" si="11"/>
        <v>0.1718602590713281</v>
      </c>
      <c r="S49" s="8">
        <f t="shared" si="11"/>
        <v>0.18408829442369012</v>
      </c>
      <c r="T49" s="8">
        <f t="shared" si="11"/>
        <v>0.19730014757686123</v>
      </c>
      <c r="U49" s="8">
        <f t="shared" si="11"/>
        <v>0.21155968365756769</v>
      </c>
      <c r="V49" s="8">
        <f t="shared" si="11"/>
        <v>0.22583420195952136</v>
      </c>
      <c r="W49" s="8">
        <f t="shared" si="11"/>
        <v>0.24014566466009643</v>
      </c>
      <c r="X49" s="8">
        <f t="shared" si="11"/>
        <v>0.25451557169638156</v>
      </c>
      <c r="Y49" s="8">
        <f t="shared" si="11"/>
        <v>0.2695755138340899</v>
      </c>
      <c r="Z49" s="8">
        <f t="shared" si="11"/>
        <v>0.28684576591680488</v>
      </c>
      <c r="AA49" s="8">
        <f t="shared" si="11"/>
        <v>0.30403729905112581</v>
      </c>
      <c r="AB49" s="8">
        <f t="shared" si="11"/>
        <v>0.32098871142099222</v>
      </c>
      <c r="AC49" s="8">
        <f t="shared" si="11"/>
        <v>0.33776275713417109</v>
      </c>
      <c r="AD49" s="8">
        <f t="shared" si="11"/>
        <v>0.35475027558703548</v>
      </c>
      <c r="AE49" s="8">
        <f t="shared" si="11"/>
        <v>0.37654983869121672</v>
      </c>
      <c r="AF49" s="8">
        <f t="shared" si="11"/>
        <v>0.39810460566925548</v>
      </c>
      <c r="AG49" s="8">
        <f t="shared" si="11"/>
        <v>0.41368105972131886</v>
      </c>
    </row>
    <row r="51" spans="2:33" x14ac:dyDescent="0.2">
      <c r="B51" s="198" t="s">
        <v>49</v>
      </c>
      <c r="C51" s="4">
        <f>'Property-Input'!G28</f>
        <v>4.1804471188635416E-2</v>
      </c>
    </row>
    <row r="52" spans="2:33" x14ac:dyDescent="0.2">
      <c r="B52" s="199" t="s">
        <v>50</v>
      </c>
      <c r="C52" s="5">
        <f>XIRR(C47:AG47,$C$8:$AG$8)</f>
        <v>6.4994040131568925E-2</v>
      </c>
    </row>
    <row r="53" spans="2:33" x14ac:dyDescent="0.2">
      <c r="B53" s="199" t="s">
        <v>52</v>
      </c>
      <c r="C53" s="6">
        <f>-SUM(D47:AG47)/C46</f>
        <v>4.7398293152134778</v>
      </c>
    </row>
    <row r="54" spans="2:33" x14ac:dyDescent="0.2">
      <c r="B54" s="201" t="s">
        <v>53</v>
      </c>
      <c r="C54" s="7">
        <f>AVERAGEIF(D49:AG49,"&gt;"&amp;0)</f>
        <v>0.23387698889935737</v>
      </c>
    </row>
    <row r="56" spans="2:33" x14ac:dyDescent="0.2">
      <c r="B56" s="197" t="s">
        <v>105</v>
      </c>
    </row>
    <row r="57" spans="2:33" s="19" customFormat="1" x14ac:dyDescent="0.2">
      <c r="B57" s="202" t="s">
        <v>6</v>
      </c>
      <c r="C57" s="326" t="e">
        <f>'Property-Input'!#REF!</f>
        <v>#REF!</v>
      </c>
      <c r="D57" s="327" t="e">
        <f>'Property-Input'!#REF!</f>
        <v>#REF!</v>
      </c>
      <c r="E57" s="327" t="e">
        <f>'Property-Input'!#REF!</f>
        <v>#REF!</v>
      </c>
      <c r="F57" s="327" t="e">
        <f>'Property-Input'!#REF!</f>
        <v>#REF!</v>
      </c>
      <c r="G57" s="327" t="e">
        <f>'Property-Input'!#REF!</f>
        <v>#REF!</v>
      </c>
      <c r="H57" s="327" t="e">
        <f>'Property-Input'!#REF!</f>
        <v>#REF!</v>
      </c>
      <c r="I57" s="327" t="e">
        <f>'Property-Input'!#REF!</f>
        <v>#REF!</v>
      </c>
      <c r="J57" s="327" t="e">
        <f>'Property-Input'!#REF!</f>
        <v>#REF!</v>
      </c>
      <c r="K57" s="327" t="e">
        <f>'Property-Input'!#REF!</f>
        <v>#REF!</v>
      </c>
      <c r="L57" s="327" t="e">
        <f>'Property-Input'!#REF!</f>
        <v>#REF!</v>
      </c>
      <c r="M57" s="327" t="e">
        <f>'Property-Input'!#REF!</f>
        <v>#REF!</v>
      </c>
      <c r="N57" s="327" t="e">
        <f>'Property-Input'!#REF!</f>
        <v>#REF!</v>
      </c>
      <c r="O57" s="327" t="e">
        <f>'Property-Input'!#REF!</f>
        <v>#REF!</v>
      </c>
      <c r="P57" s="327" t="e">
        <f>'Property-Input'!#REF!</f>
        <v>#REF!</v>
      </c>
      <c r="Q57" s="327" t="e">
        <f>'Property-Input'!#REF!</f>
        <v>#REF!</v>
      </c>
      <c r="R57" s="327" t="e">
        <f>'Property-Input'!#REF!</f>
        <v>#REF!</v>
      </c>
      <c r="S57" s="327" t="e">
        <f>'Property-Input'!#REF!</f>
        <v>#REF!</v>
      </c>
      <c r="T57" s="327" t="e">
        <f>'Property-Input'!#REF!</f>
        <v>#REF!</v>
      </c>
      <c r="U57" s="327" t="e">
        <f>'Property-Input'!#REF!</f>
        <v>#REF!</v>
      </c>
      <c r="V57" s="327" t="e">
        <f>'Property-Input'!#REF!</f>
        <v>#REF!</v>
      </c>
      <c r="W57" s="327" t="e">
        <f>'Property-Input'!#REF!</f>
        <v>#REF!</v>
      </c>
      <c r="X57" s="327" t="e">
        <f>'Property-Input'!#REF!</f>
        <v>#REF!</v>
      </c>
      <c r="Y57" s="327" t="e">
        <f>'Property-Input'!#REF!</f>
        <v>#REF!</v>
      </c>
      <c r="Z57" s="327" t="e">
        <f>'Property-Input'!#REF!</f>
        <v>#REF!</v>
      </c>
      <c r="AA57" s="327" t="e">
        <f>'Property-Input'!#REF!</f>
        <v>#REF!</v>
      </c>
      <c r="AB57" s="327" t="e">
        <f>'Property-Input'!#REF!</f>
        <v>#REF!</v>
      </c>
      <c r="AC57" s="327" t="e">
        <f>'Property-Input'!#REF!</f>
        <v>#REF!</v>
      </c>
      <c r="AD57" s="327" t="e">
        <f>'Property-Input'!#REF!</f>
        <v>#REF!</v>
      </c>
      <c r="AE57" s="327" t="e">
        <f>'Property-Input'!#REF!</f>
        <v>#REF!</v>
      </c>
      <c r="AF57" s="327" t="e">
        <f>'Property-Input'!#REF!</f>
        <v>#REF!</v>
      </c>
      <c r="AG57" s="328" t="e">
        <f>'Property-Input'!#REF!</f>
        <v>#REF!</v>
      </c>
    </row>
    <row r="58" spans="2:33" x14ac:dyDescent="0.2">
      <c r="B58" s="199" t="s">
        <v>96</v>
      </c>
      <c r="C58" s="319">
        <f>'Property-Input'!F27</f>
        <v>0</v>
      </c>
      <c r="D58" s="320">
        <f>'Property-Input'!G27</f>
        <v>32929.800000000003</v>
      </c>
      <c r="E58" s="320">
        <f>'Property-Input'!H27</f>
        <v>33917.723999999995</v>
      </c>
      <c r="F58" s="320">
        <f>'Property-Input'!I27</f>
        <v>34935.254819999995</v>
      </c>
      <c r="G58" s="320">
        <f>'Property-Input'!J27</f>
        <v>35983.311564600008</v>
      </c>
      <c r="H58" s="320">
        <f>'Property-Input'!K27</f>
        <v>37062.810011537993</v>
      </c>
      <c r="I58" s="320">
        <f>'Property-Input'!L27</f>
        <v>38174.693411884145</v>
      </c>
      <c r="J58" s="320">
        <f>'Property-Input'!M27</f>
        <v>39319.933314240669</v>
      </c>
      <c r="K58" s="320">
        <f>'Property-Input'!N27</f>
        <v>40499.53041366789</v>
      </c>
      <c r="L58" s="320">
        <f>'Property-Input'!O27</f>
        <v>41714.515426077924</v>
      </c>
      <c r="M58" s="320">
        <f>'Property-Input'!P27</f>
        <v>42965.949988860266</v>
      </c>
      <c r="N58" s="320">
        <f>'Property-Input'!Q27</f>
        <v>44254.927588526065</v>
      </c>
      <c r="O58" s="320">
        <f>'Property-Input'!R27</f>
        <v>45582.574516181849</v>
      </c>
      <c r="P58" s="320">
        <f>'Property-Input'!S27</f>
        <v>46950.050851667314</v>
      </c>
      <c r="Q58" s="320">
        <f>'Property-Input'!T27</f>
        <v>48358.551477217326</v>
      </c>
      <c r="R58" s="320">
        <f>'Property-Input'!U27</f>
        <v>49809.307121533864</v>
      </c>
      <c r="S58" s="320">
        <f>'Property-Input'!V27</f>
        <v>51303.585435179863</v>
      </c>
      <c r="T58" s="320">
        <f>'Property-Input'!W27</f>
        <v>52842.69209823526</v>
      </c>
      <c r="U58" s="320">
        <f>'Property-Input'!X27</f>
        <v>54427.971961182324</v>
      </c>
      <c r="V58" s="320">
        <f>'Property-Input'!Y27</f>
        <v>56060.810220017796</v>
      </c>
      <c r="W58" s="320">
        <f>'Property-Input'!Z27</f>
        <v>57742.633626618328</v>
      </c>
      <c r="X58" s="320">
        <f>'Property-Input'!AA27</f>
        <v>59474.911735416885</v>
      </c>
      <c r="Y58" s="320">
        <f>'Property-Input'!AB27</f>
        <v>61259.158187479392</v>
      </c>
      <c r="Z58" s="320">
        <f>'Property-Input'!AC27</f>
        <v>63096.93203310376</v>
      </c>
      <c r="AA58" s="320">
        <f>'Property-Input'!AD27</f>
        <v>64989.839094096867</v>
      </c>
      <c r="AB58" s="320">
        <f>'Property-Input'!AE27</f>
        <v>66939.533366919757</v>
      </c>
      <c r="AC58" s="320">
        <f>'Property-Input'!AF27</f>
        <v>68947.718467927363</v>
      </c>
      <c r="AD58" s="320">
        <f>'Property-Input'!AG27</f>
        <v>71016.149121965194</v>
      </c>
      <c r="AE58" s="320">
        <f>'Property-Input'!AH27</f>
        <v>73146.632695624154</v>
      </c>
      <c r="AF58" s="320">
        <f>'Property-Input'!AI27</f>
        <v>75341.030776492873</v>
      </c>
      <c r="AG58" s="329">
        <f>'Property-Input'!AJ27</f>
        <v>77601.260799787662</v>
      </c>
    </row>
    <row r="59" spans="2:33" x14ac:dyDescent="0.2">
      <c r="B59" s="199" t="s">
        <v>106</v>
      </c>
      <c r="C59" s="321">
        <f t="shared" ref="C59:AG59" si="12">-(C60+C61)</f>
        <v>0</v>
      </c>
      <c r="D59" s="10">
        <f t="shared" si="12"/>
        <v>-33132.640973667512</v>
      </c>
      <c r="E59" s="10">
        <f t="shared" si="12"/>
        <v>-37685.425051454054</v>
      </c>
      <c r="F59" s="10">
        <f t="shared" si="12"/>
        <v>-37135.360179665295</v>
      </c>
      <c r="G59" s="10">
        <f t="shared" si="12"/>
        <v>-36593.335393550311</v>
      </c>
      <c r="H59" s="10">
        <f t="shared" si="12"/>
        <v>-36059.233001608023</v>
      </c>
      <c r="I59" s="10">
        <f t="shared" si="12"/>
        <v>-35498.703250737708</v>
      </c>
      <c r="J59" s="10">
        <f t="shared" si="12"/>
        <v>-34798.673041117399</v>
      </c>
      <c r="K59" s="10">
        <f t="shared" si="12"/>
        <v>-34076.97803275683</v>
      </c>
      <c r="L59" s="10">
        <f t="shared" si="12"/>
        <v>-33370.263366784115</v>
      </c>
      <c r="M59" s="10">
        <f t="shared" si="12"/>
        <v>-32678.217812440402</v>
      </c>
      <c r="N59" s="10">
        <f t="shared" si="12"/>
        <v>-26830.309840398779</v>
      </c>
      <c r="O59" s="10">
        <f t="shared" si="12"/>
        <v>-26038.325940815856</v>
      </c>
      <c r="P59" s="10">
        <f t="shared" si="12"/>
        <v>-25172.947090151778</v>
      </c>
      <c r="Q59" s="10">
        <f t="shared" si="12"/>
        <v>-24332.126643177246</v>
      </c>
      <c r="R59" s="10">
        <f t="shared" si="12"/>
        <v>-23519.405323578667</v>
      </c>
      <c r="S59" s="10">
        <f t="shared" si="12"/>
        <v>-22733.843632311935</v>
      </c>
      <c r="T59" s="10">
        <f t="shared" si="12"/>
        <v>-21825.862015878272</v>
      </c>
      <c r="U59" s="10">
        <f t="shared" si="12"/>
        <v>-20722.431997190961</v>
      </c>
      <c r="V59" s="10">
        <f t="shared" si="12"/>
        <v>-19652.06408053172</v>
      </c>
      <c r="W59" s="10">
        <f t="shared" si="12"/>
        <v>-18636.997243196442</v>
      </c>
      <c r="X59" s="10">
        <f t="shared" si="12"/>
        <v>-17674.373630355818</v>
      </c>
      <c r="Y59" s="10">
        <f t="shared" si="12"/>
        <v>-16656.652694565371</v>
      </c>
      <c r="Z59" s="10">
        <f t="shared" si="12"/>
        <v>-15248.307568807968</v>
      </c>
      <c r="AA59" s="10">
        <f t="shared" si="12"/>
        <v>-13844.597813514245</v>
      </c>
      <c r="AB59" s="10">
        <f t="shared" si="12"/>
        <v>-12570.120317027271</v>
      </c>
      <c r="AC59" s="10">
        <f t="shared" si="12"/>
        <v>-11412.976309216234</v>
      </c>
      <c r="AD59" s="10">
        <f t="shared" si="12"/>
        <v>-10305.238618968524</v>
      </c>
      <c r="AE59" s="10">
        <f t="shared" si="12"/>
        <v>-8376.2081937715884</v>
      </c>
      <c r="AF59" s="10">
        <f t="shared" si="12"/>
        <v>-6332.2250174505989</v>
      </c>
      <c r="AG59" s="47">
        <f t="shared" si="12"/>
        <v>-6410.9672750047175</v>
      </c>
    </row>
    <row r="60" spans="2:33" x14ac:dyDescent="0.2">
      <c r="B60" s="203" t="s">
        <v>107</v>
      </c>
      <c r="C60" s="321">
        <f>SUMIFS('Loan-Repayment'!$F$17:$F$379,'Loan-Repayment'!$J$17:$J$379,C$9)</f>
        <v>0</v>
      </c>
      <c r="D60" s="10">
        <f>SUMIFS('Loan-Repayment'!$F$17:$F$379,'Loan-Repayment'!$J$17:$J$379,D$9)</f>
        <v>30597.270525566251</v>
      </c>
      <c r="E60" s="10">
        <f>SUMIFS('Loan-Repayment'!$F$17:$F$379,'Loan-Repayment'!$J$17:$J$379,E$9)</f>
        <v>30159.004715147839</v>
      </c>
      <c r="F60" s="10">
        <f>SUMIFS('Loan-Repayment'!$F$17:$F$379,'Loan-Repayment'!$J$17:$J$379,F$9)</f>
        <v>29727.016488228946</v>
      </c>
      <c r="G60" s="10">
        <f>SUMIFS('Loan-Repayment'!$F$17:$F$379,'Loan-Repayment'!$J$17:$J$379,G$9)</f>
        <v>29301.21592665109</v>
      </c>
      <c r="H60" s="10">
        <f>SUMIFS('Loan-Repayment'!$F$17:$F$379,'Loan-Repayment'!$J$17:$J$379,H$9)</f>
        <v>28881.514400215634</v>
      </c>
      <c r="I60" s="10">
        <f>SUMIFS('Loan-Repayment'!$F$17:$F$379,'Loan-Repayment'!$J$17:$J$379,I$9)</f>
        <v>28433.590761202257</v>
      </c>
      <c r="J60" s="10">
        <f>SUMIFS('Loan-Repayment'!$F$17:$F$379,'Loan-Repayment'!$J$17:$J$379,J$9)</f>
        <v>27864.68854579356</v>
      </c>
      <c r="K60" s="10">
        <f>SUMIFS('Loan-Repayment'!$F$17:$F$379,'Loan-Repayment'!$J$17:$J$379,K$9)</f>
        <v>27295.294101742089</v>
      </c>
      <c r="L60" s="10">
        <f>SUMIFS('Loan-Repayment'!$F$17:$F$379,'Loan-Repayment'!$J$17:$J$379,L$9)</f>
        <v>26737.534814939314</v>
      </c>
      <c r="M60" s="10">
        <f>SUMIFS('Loan-Repayment'!$F$17:$F$379,'Loan-Repayment'!$J$17:$J$379,M$9)</f>
        <v>26191.172929492794</v>
      </c>
      <c r="N60" s="10">
        <f>SUMIFS('Loan-Repayment'!$F$17:$F$379,'Loan-Repayment'!$J$17:$J$379,N$9)</f>
        <v>20485.748777113244</v>
      </c>
      <c r="O60" s="10">
        <f>SUMIFS('Loan-Repayment'!$F$17:$F$379,'Loan-Repayment'!$J$17:$J$379,O$9)</f>
        <v>19845.526191980432</v>
      </c>
      <c r="P60" s="10">
        <f>SUMIFS('Loan-Repayment'!$F$17:$F$379,'Loan-Repayment'!$J$17:$J$379,P$9)</f>
        <v>19174.298052536786</v>
      </c>
      <c r="Q60" s="10">
        <f>SUMIFS('Loan-Repayment'!$F$17:$F$379,'Loan-Repayment'!$J$17:$J$379,Q$9)</f>
        <v>18525.772622551307</v>
      </c>
      <c r="R60" s="10">
        <f>SUMIFS('Loan-Repayment'!$F$17:$F$379,'Loan-Repayment'!$J$17:$J$379,R$9)</f>
        <v>17899.182036396116</v>
      </c>
      <c r="S60" s="10">
        <f>SUMIFS('Loan-Repayment'!$F$17:$F$379,'Loan-Repayment'!$J$17:$J$379,S$9)</f>
        <v>17293.784399688033</v>
      </c>
      <c r="T60" s="10">
        <f>SUMIFS('Loan-Repayment'!$F$17:$F$379,'Loan-Repayment'!$J$17:$J$379,T$9)</f>
        <v>16564.283757812416</v>
      </c>
      <c r="U60" s="10">
        <f>SUMIFS('Loan-Repayment'!$F$17:$F$379,'Loan-Repayment'!$J$17:$J$379,U$9)</f>
        <v>15701.058680341379</v>
      </c>
      <c r="V60" s="10">
        <f>SUMIFS('Loan-Repayment'!$F$17:$F$379,'Loan-Repayment'!$J$17:$J$379,V$9)</f>
        <v>14882.819401548382</v>
      </c>
      <c r="W60" s="10">
        <f>SUMIFS('Loan-Repayment'!$F$17:$F$379,'Loan-Repayment'!$J$17:$J$379,W$9)</f>
        <v>14107.221547833173</v>
      </c>
      <c r="X60" s="10">
        <f>SUMIFS('Loan-Repayment'!$F$17:$F$379,'Loan-Repayment'!$J$17:$J$379,X$9)</f>
        <v>13372.042919431211</v>
      </c>
      <c r="Y60" s="10">
        <f>SUMIFS('Loan-Repayment'!$F$17:$F$379,'Loan-Repayment'!$J$17:$J$379,Y$9)</f>
        <v>12570.346707027811</v>
      </c>
      <c r="Z60" s="10">
        <f>SUMIFS('Loan-Repayment'!$F$17:$F$379,'Loan-Repayment'!$J$17:$J$379,Z$9)</f>
        <v>11442.645567529193</v>
      </c>
      <c r="AA60" s="10">
        <f>SUMIFS('Loan-Repayment'!$F$17:$F$379,'Loan-Repayment'!$J$17:$J$379,AA$9)</f>
        <v>10383.594474028054</v>
      </c>
      <c r="AB60" s="10">
        <f>SUMIFS('Loan-Repayment'!$F$17:$F$379,'Loan-Repayment'!$J$17:$J$379,AB$9)</f>
        <v>9422.5617288211852</v>
      </c>
      <c r="AC60" s="10">
        <f>SUMIFS('Loan-Repayment'!$F$17:$F$379,'Loan-Repayment'!$J$17:$J$379,AC$9)</f>
        <v>8550.4754404188425</v>
      </c>
      <c r="AD60" s="10">
        <f>SUMIFS('Loan-Repayment'!$F$17:$F$379,'Loan-Repayment'!$J$17:$J$379,AD$9)</f>
        <v>7701.9793009153391</v>
      </c>
      <c r="AE60" s="10">
        <f>SUMIFS('Loan-Repayment'!$F$17:$F$379,'Loan-Repayment'!$J$17:$J$379,AE$9)</f>
        <v>6089.2598939553272</v>
      </c>
      <c r="AF60" s="10">
        <f>SUMIFS('Loan-Repayment'!$F$17:$F$379,'Loan-Repayment'!$J$17:$J$379,AF$9)</f>
        <v>4582.4889370250194</v>
      </c>
      <c r="AG60" s="47">
        <f>SUMIFS('Loan-Repayment'!$F$17:$F$379,'Loan-Repayment'!$J$17:$J$379,AG$9)</f>
        <v>4168.0860350399989</v>
      </c>
    </row>
    <row r="61" spans="2:33" x14ac:dyDescent="0.2">
      <c r="B61" s="204" t="s">
        <v>108</v>
      </c>
      <c r="C61" s="321">
        <f>SUMIFS('Loan-Repayment'!$P$17:$P$379,'Loan-Repayment'!$S$17:$S$379,C$9)</f>
        <v>0</v>
      </c>
      <c r="D61" s="10">
        <f>SUMIFS('Loan-Repayment'!$P$17:$P$379,'Loan-Repayment'!$S$17:$S$379,D$9)</f>
        <v>2535.3704481012633</v>
      </c>
      <c r="E61" s="10">
        <f>SUMIFS('Loan-Repayment'!$P$17:$P$379,'Loan-Repayment'!$S$17:$S$379,E$9)</f>
        <v>7526.4203363062179</v>
      </c>
      <c r="F61" s="10">
        <f>SUMIFS('Loan-Repayment'!$P$17:$P$379,'Loan-Repayment'!$S$17:$S$379,F$9)</f>
        <v>7408.3436914363501</v>
      </c>
      <c r="G61" s="10">
        <f>SUMIFS('Loan-Repayment'!$P$17:$P$379,'Loan-Repayment'!$S$17:$S$379,G$9)</f>
        <v>7292.1194668992248</v>
      </c>
      <c r="H61" s="10">
        <f>SUMIFS('Loan-Repayment'!$P$17:$P$379,'Loan-Repayment'!$S$17:$S$379,H$9)</f>
        <v>7177.7186013923883</v>
      </c>
      <c r="I61" s="10">
        <f>SUMIFS('Loan-Repayment'!$P$17:$P$379,'Loan-Repayment'!$S$17:$S$379,I$9)</f>
        <v>7065.1124895354496</v>
      </c>
      <c r="J61" s="10">
        <f>SUMIFS('Loan-Repayment'!$P$17:$P$379,'Loan-Repayment'!$S$17:$S$379,J$9)</f>
        <v>6933.9844953238398</v>
      </c>
      <c r="K61" s="10">
        <f>SUMIFS('Loan-Repayment'!$P$17:$P$379,'Loan-Repayment'!$S$17:$S$379,K$9)</f>
        <v>6781.6839310147443</v>
      </c>
      <c r="L61" s="10">
        <f>SUMIFS('Loan-Repayment'!$P$17:$P$379,'Loan-Repayment'!$S$17:$S$379,L$9)</f>
        <v>6632.7285518447989</v>
      </c>
      <c r="M61" s="10">
        <f>SUMIFS('Loan-Repayment'!$P$17:$P$379,'Loan-Repayment'!$S$17:$S$379,M$9)</f>
        <v>6487.044882947609</v>
      </c>
      <c r="N61" s="10">
        <f>SUMIFS('Loan-Repayment'!$P$17:$P$379,'Loan-Repayment'!$S$17:$S$379,N$9)</f>
        <v>6344.5610632855341</v>
      </c>
      <c r="O61" s="10">
        <f>SUMIFS('Loan-Repayment'!$P$17:$P$379,'Loan-Repayment'!$S$17:$S$379,O$9)</f>
        <v>6192.7997488354213</v>
      </c>
      <c r="P61" s="10">
        <f>SUMIFS('Loan-Repayment'!$P$17:$P$379,'Loan-Repayment'!$S$17:$S$379,P$9)</f>
        <v>5998.6490376149923</v>
      </c>
      <c r="Q61" s="10">
        <f>SUMIFS('Loan-Repayment'!$P$17:$P$379,'Loan-Repayment'!$S$17:$S$379,Q$9)</f>
        <v>5806.3540206259368</v>
      </c>
      <c r="R61" s="10">
        <f>SUMIFS('Loan-Repayment'!$P$17:$P$379,'Loan-Repayment'!$S$17:$S$379,R$9)</f>
        <v>5620.2232871825508</v>
      </c>
      <c r="S61" s="10">
        <f>SUMIFS('Loan-Repayment'!$P$17:$P$379,'Loan-Repayment'!$S$17:$S$379,S$9)</f>
        <v>5440.0592326239021</v>
      </c>
      <c r="T61" s="10">
        <f>SUMIFS('Loan-Repayment'!$P$17:$P$379,'Loan-Repayment'!$S$17:$S$379,T$9)</f>
        <v>5261.5782580658552</v>
      </c>
      <c r="U61" s="10">
        <f>SUMIFS('Loan-Repayment'!$P$17:$P$379,'Loan-Repayment'!$S$17:$S$379,U$9)</f>
        <v>5021.3733168495819</v>
      </c>
      <c r="V61" s="10">
        <f>SUMIFS('Loan-Repayment'!$P$17:$P$379,'Loan-Repayment'!$S$17:$S$379,V$9)</f>
        <v>4769.2446789833366</v>
      </c>
      <c r="W61" s="10">
        <f>SUMIFS('Loan-Repayment'!$P$17:$P$379,'Loan-Repayment'!$S$17:$S$379,W$9)</f>
        <v>4529.7756953632688</v>
      </c>
      <c r="X61" s="10">
        <f>SUMIFS('Loan-Repayment'!$P$17:$P$379,'Loan-Repayment'!$S$17:$S$379,X$9)</f>
        <v>4302.330710924608</v>
      </c>
      <c r="Y61" s="10">
        <f>SUMIFS('Loan-Repayment'!$P$17:$P$379,'Loan-Repayment'!$S$17:$S$379,Y$9)</f>
        <v>4086.3059875375602</v>
      </c>
      <c r="Z61" s="10">
        <f>SUMIFS('Loan-Repayment'!$P$17:$P$379,'Loan-Repayment'!$S$17:$S$379,Z$9)</f>
        <v>3805.6620012787748</v>
      </c>
      <c r="AA61" s="10">
        <f>SUMIFS('Loan-Repayment'!$P$17:$P$379,'Loan-Repayment'!$S$17:$S$379,AA$9)</f>
        <v>3461.0033394861912</v>
      </c>
      <c r="AB61" s="10">
        <f>SUMIFS('Loan-Repayment'!$P$17:$P$379,'Loan-Repayment'!$S$17:$S$379,AB$9)</f>
        <v>3147.5585882060868</v>
      </c>
      <c r="AC61" s="10">
        <f>SUMIFS('Loan-Repayment'!$P$17:$P$379,'Loan-Repayment'!$S$17:$S$379,AC$9)</f>
        <v>2862.5008687973914</v>
      </c>
      <c r="AD61" s="10">
        <f>SUMIFS('Loan-Repayment'!$P$17:$P$379,'Loan-Repayment'!$S$17:$S$379,AD$9)</f>
        <v>2603.2593180531844</v>
      </c>
      <c r="AE61" s="10">
        <f>SUMIFS('Loan-Repayment'!$P$17:$P$379,'Loan-Repayment'!$S$17:$S$379,AE$9)</f>
        <v>2286.9482998162603</v>
      </c>
      <c r="AF61" s="10">
        <f>SUMIFS('Loan-Repayment'!$P$17:$P$379,'Loan-Repayment'!$S$17:$S$379,AF$9)</f>
        <v>1749.73608042558</v>
      </c>
      <c r="AG61" s="47">
        <f>SUMIFS('Loan-Repayment'!$P$17:$P$379,'Loan-Repayment'!$S$17:$S$379,AG$9)</f>
        <v>2242.8812399647181</v>
      </c>
    </row>
    <row r="62" spans="2:33" s="11" customFormat="1" x14ac:dyDescent="0.2">
      <c r="B62" s="200" t="s">
        <v>109</v>
      </c>
      <c r="C62" s="322">
        <f t="shared" ref="C62:AG62" si="13">SUM(C58:C59)</f>
        <v>0</v>
      </c>
      <c r="D62" s="53">
        <f t="shared" si="13"/>
        <v>-202.84097366750939</v>
      </c>
      <c r="E62" s="53">
        <f t="shared" si="13"/>
        <v>-3767.7010514540598</v>
      </c>
      <c r="F62" s="53">
        <f t="shared" si="13"/>
        <v>-2200.1053596653001</v>
      </c>
      <c r="G62" s="53">
        <f t="shared" si="13"/>
        <v>-610.02382895030314</v>
      </c>
      <c r="H62" s="53">
        <f t="shared" si="13"/>
        <v>1003.5770099299698</v>
      </c>
      <c r="I62" s="53">
        <f t="shared" si="13"/>
        <v>2675.9901611464375</v>
      </c>
      <c r="J62" s="53">
        <f t="shared" si="13"/>
        <v>4521.2602731232691</v>
      </c>
      <c r="K62" s="53">
        <f t="shared" si="13"/>
        <v>6422.55238091106</v>
      </c>
      <c r="L62" s="53">
        <f t="shared" si="13"/>
        <v>8344.252059293809</v>
      </c>
      <c r="M62" s="53">
        <f t="shared" si="13"/>
        <v>10287.732176419864</v>
      </c>
      <c r="N62" s="53">
        <f t="shared" si="13"/>
        <v>17424.617748127286</v>
      </c>
      <c r="O62" s="53">
        <f t="shared" si="13"/>
        <v>19544.248575365993</v>
      </c>
      <c r="P62" s="53">
        <f t="shared" si="13"/>
        <v>21777.103761515536</v>
      </c>
      <c r="Q62" s="53">
        <f t="shared" si="13"/>
        <v>24026.424834040081</v>
      </c>
      <c r="R62" s="53">
        <f t="shared" si="13"/>
        <v>26289.901797955197</v>
      </c>
      <c r="S62" s="53">
        <f t="shared" si="13"/>
        <v>28569.741802867928</v>
      </c>
      <c r="T62" s="53">
        <f t="shared" si="13"/>
        <v>31016.830082356988</v>
      </c>
      <c r="U62" s="53">
        <f t="shared" si="13"/>
        <v>33705.539963991367</v>
      </c>
      <c r="V62" s="53">
        <f t="shared" si="13"/>
        <v>36408.746139486073</v>
      </c>
      <c r="W62" s="53">
        <f t="shared" si="13"/>
        <v>39105.636383421886</v>
      </c>
      <c r="X62" s="53">
        <f t="shared" si="13"/>
        <v>41800.538105061067</v>
      </c>
      <c r="Y62" s="53">
        <f t="shared" si="13"/>
        <v>44602.505492914017</v>
      </c>
      <c r="Z62" s="53">
        <f t="shared" si="13"/>
        <v>47848.62446429579</v>
      </c>
      <c r="AA62" s="53">
        <f t="shared" si="13"/>
        <v>51145.241280582624</v>
      </c>
      <c r="AB62" s="53">
        <f t="shared" si="13"/>
        <v>54369.413049892486</v>
      </c>
      <c r="AC62" s="53">
        <f t="shared" si="13"/>
        <v>57534.742158711131</v>
      </c>
      <c r="AD62" s="53">
        <f t="shared" si="13"/>
        <v>60710.910502996674</v>
      </c>
      <c r="AE62" s="53">
        <f t="shared" si="13"/>
        <v>64770.424501852569</v>
      </c>
      <c r="AF62" s="53">
        <f t="shared" si="13"/>
        <v>69008.805759042269</v>
      </c>
      <c r="AG62" s="54">
        <f t="shared" si="13"/>
        <v>71190.293524782945</v>
      </c>
    </row>
    <row r="63" spans="2:33" x14ac:dyDescent="0.2">
      <c r="B63" s="199" t="s">
        <v>110</v>
      </c>
      <c r="C63" s="323">
        <v>0</v>
      </c>
      <c r="D63" s="12">
        <f t="shared" ref="D63:AG63" si="14">C63</f>
        <v>0</v>
      </c>
      <c r="E63" s="12">
        <f t="shared" si="14"/>
        <v>0</v>
      </c>
      <c r="F63" s="12">
        <f t="shared" si="14"/>
        <v>0</v>
      </c>
      <c r="G63" s="12">
        <f t="shared" si="14"/>
        <v>0</v>
      </c>
      <c r="H63" s="12">
        <f t="shared" si="14"/>
        <v>0</v>
      </c>
      <c r="I63" s="12">
        <f t="shared" si="14"/>
        <v>0</v>
      </c>
      <c r="J63" s="12">
        <f t="shared" si="14"/>
        <v>0</v>
      </c>
      <c r="K63" s="12">
        <f t="shared" si="14"/>
        <v>0</v>
      </c>
      <c r="L63" s="12">
        <f t="shared" si="14"/>
        <v>0</v>
      </c>
      <c r="M63" s="12">
        <f t="shared" si="14"/>
        <v>0</v>
      </c>
      <c r="N63" s="12">
        <f t="shared" si="14"/>
        <v>0</v>
      </c>
      <c r="O63" s="12">
        <f t="shared" si="14"/>
        <v>0</v>
      </c>
      <c r="P63" s="12">
        <f t="shared" si="14"/>
        <v>0</v>
      </c>
      <c r="Q63" s="12">
        <f t="shared" si="14"/>
        <v>0</v>
      </c>
      <c r="R63" s="12">
        <f t="shared" si="14"/>
        <v>0</v>
      </c>
      <c r="S63" s="12">
        <f t="shared" si="14"/>
        <v>0</v>
      </c>
      <c r="T63" s="12">
        <f t="shared" si="14"/>
        <v>0</v>
      </c>
      <c r="U63" s="12">
        <f t="shared" si="14"/>
        <v>0</v>
      </c>
      <c r="V63" s="12">
        <f t="shared" si="14"/>
        <v>0</v>
      </c>
      <c r="W63" s="12">
        <f t="shared" si="14"/>
        <v>0</v>
      </c>
      <c r="X63" s="12">
        <f t="shared" si="14"/>
        <v>0</v>
      </c>
      <c r="Y63" s="12">
        <f t="shared" si="14"/>
        <v>0</v>
      </c>
      <c r="Z63" s="12">
        <f t="shared" si="14"/>
        <v>0</v>
      </c>
      <c r="AA63" s="12">
        <f t="shared" si="14"/>
        <v>0</v>
      </c>
      <c r="AB63" s="12">
        <f t="shared" si="14"/>
        <v>0</v>
      </c>
      <c r="AC63" s="12">
        <f t="shared" si="14"/>
        <v>0</v>
      </c>
      <c r="AD63" s="12">
        <f t="shared" si="14"/>
        <v>0</v>
      </c>
      <c r="AE63" s="12">
        <f t="shared" si="14"/>
        <v>0</v>
      </c>
      <c r="AF63" s="12">
        <f t="shared" si="14"/>
        <v>0</v>
      </c>
      <c r="AG63" s="49">
        <f t="shared" si="14"/>
        <v>0</v>
      </c>
    </row>
    <row r="64" spans="2:33" x14ac:dyDescent="0.2">
      <c r="B64" s="199" t="s">
        <v>111</v>
      </c>
      <c r="C64" s="321">
        <f t="shared" ref="C64:AG64" si="15">IF(C62&lt;0,0,-C62*C63)</f>
        <v>0</v>
      </c>
      <c r="D64" s="10">
        <f t="shared" si="15"/>
        <v>0</v>
      </c>
      <c r="E64" s="10">
        <f t="shared" si="15"/>
        <v>0</v>
      </c>
      <c r="F64" s="10">
        <f t="shared" si="15"/>
        <v>0</v>
      </c>
      <c r="G64" s="10">
        <f t="shared" si="15"/>
        <v>0</v>
      </c>
      <c r="H64" s="10">
        <f t="shared" si="15"/>
        <v>0</v>
      </c>
      <c r="I64" s="10">
        <f t="shared" si="15"/>
        <v>0</v>
      </c>
      <c r="J64" s="10">
        <f t="shared" si="15"/>
        <v>0</v>
      </c>
      <c r="K64" s="10">
        <f t="shared" si="15"/>
        <v>0</v>
      </c>
      <c r="L64" s="10">
        <f t="shared" si="15"/>
        <v>0</v>
      </c>
      <c r="M64" s="10">
        <f t="shared" si="15"/>
        <v>0</v>
      </c>
      <c r="N64" s="10">
        <f t="shared" si="15"/>
        <v>0</v>
      </c>
      <c r="O64" s="10">
        <f t="shared" si="15"/>
        <v>0</v>
      </c>
      <c r="P64" s="10">
        <f t="shared" si="15"/>
        <v>0</v>
      </c>
      <c r="Q64" s="10">
        <f t="shared" si="15"/>
        <v>0</v>
      </c>
      <c r="R64" s="10">
        <f t="shared" si="15"/>
        <v>0</v>
      </c>
      <c r="S64" s="10">
        <f t="shared" si="15"/>
        <v>0</v>
      </c>
      <c r="T64" s="10">
        <f t="shared" si="15"/>
        <v>0</v>
      </c>
      <c r="U64" s="10">
        <f t="shared" si="15"/>
        <v>0</v>
      </c>
      <c r="V64" s="10">
        <f t="shared" si="15"/>
        <v>0</v>
      </c>
      <c r="W64" s="10">
        <f t="shared" si="15"/>
        <v>0</v>
      </c>
      <c r="X64" s="10">
        <f t="shared" si="15"/>
        <v>0</v>
      </c>
      <c r="Y64" s="10">
        <f t="shared" si="15"/>
        <v>0</v>
      </c>
      <c r="Z64" s="10">
        <f t="shared" si="15"/>
        <v>0</v>
      </c>
      <c r="AA64" s="10">
        <f t="shared" si="15"/>
        <v>0</v>
      </c>
      <c r="AB64" s="10">
        <f t="shared" si="15"/>
        <v>0</v>
      </c>
      <c r="AC64" s="10">
        <f t="shared" si="15"/>
        <v>0</v>
      </c>
      <c r="AD64" s="10">
        <f t="shared" si="15"/>
        <v>0</v>
      </c>
      <c r="AE64" s="10">
        <f t="shared" si="15"/>
        <v>0</v>
      </c>
      <c r="AF64" s="10">
        <f t="shared" si="15"/>
        <v>0</v>
      </c>
      <c r="AG64" s="47">
        <f t="shared" si="15"/>
        <v>0</v>
      </c>
    </row>
    <row r="65" spans="2:33" s="11" customFormat="1" x14ac:dyDescent="0.2">
      <c r="B65" s="200" t="s">
        <v>36</v>
      </c>
      <c r="C65" s="322">
        <f t="shared" ref="C65:AG65" si="16">C62+C64</f>
        <v>0</v>
      </c>
      <c r="D65" s="53">
        <f t="shared" si="16"/>
        <v>-202.84097366750939</v>
      </c>
      <c r="E65" s="53">
        <f t="shared" si="16"/>
        <v>-3767.7010514540598</v>
      </c>
      <c r="F65" s="53">
        <f t="shared" si="16"/>
        <v>-2200.1053596653001</v>
      </c>
      <c r="G65" s="53">
        <f t="shared" si="16"/>
        <v>-610.02382895030314</v>
      </c>
      <c r="H65" s="53">
        <f t="shared" si="16"/>
        <v>1003.5770099299698</v>
      </c>
      <c r="I65" s="53">
        <f t="shared" si="16"/>
        <v>2675.9901611464375</v>
      </c>
      <c r="J65" s="53">
        <f t="shared" si="16"/>
        <v>4521.2602731232691</v>
      </c>
      <c r="K65" s="53">
        <f t="shared" si="16"/>
        <v>6422.55238091106</v>
      </c>
      <c r="L65" s="53">
        <f t="shared" si="16"/>
        <v>8344.252059293809</v>
      </c>
      <c r="M65" s="53">
        <f t="shared" si="16"/>
        <v>10287.732176419864</v>
      </c>
      <c r="N65" s="53">
        <f t="shared" si="16"/>
        <v>17424.617748127286</v>
      </c>
      <c r="O65" s="53">
        <f t="shared" si="16"/>
        <v>19544.248575365993</v>
      </c>
      <c r="P65" s="53">
        <f t="shared" si="16"/>
        <v>21777.103761515536</v>
      </c>
      <c r="Q65" s="53">
        <f t="shared" si="16"/>
        <v>24026.424834040081</v>
      </c>
      <c r="R65" s="53">
        <f t="shared" si="16"/>
        <v>26289.901797955197</v>
      </c>
      <c r="S65" s="53">
        <f t="shared" si="16"/>
        <v>28569.741802867928</v>
      </c>
      <c r="T65" s="53">
        <f t="shared" si="16"/>
        <v>31016.830082356988</v>
      </c>
      <c r="U65" s="53">
        <f t="shared" si="16"/>
        <v>33705.539963991367</v>
      </c>
      <c r="V65" s="53">
        <f t="shared" si="16"/>
        <v>36408.746139486073</v>
      </c>
      <c r="W65" s="53">
        <f t="shared" si="16"/>
        <v>39105.636383421886</v>
      </c>
      <c r="X65" s="53">
        <f t="shared" si="16"/>
        <v>41800.538105061067</v>
      </c>
      <c r="Y65" s="53">
        <f t="shared" si="16"/>
        <v>44602.505492914017</v>
      </c>
      <c r="Z65" s="53">
        <f t="shared" si="16"/>
        <v>47848.62446429579</v>
      </c>
      <c r="AA65" s="53">
        <f t="shared" si="16"/>
        <v>51145.241280582624</v>
      </c>
      <c r="AB65" s="53">
        <f t="shared" si="16"/>
        <v>54369.413049892486</v>
      </c>
      <c r="AC65" s="53">
        <f t="shared" si="16"/>
        <v>57534.742158711131</v>
      </c>
      <c r="AD65" s="53">
        <f t="shared" si="16"/>
        <v>60710.910502996674</v>
      </c>
      <c r="AE65" s="53">
        <f t="shared" si="16"/>
        <v>64770.424501852569</v>
      </c>
      <c r="AF65" s="53">
        <f t="shared" si="16"/>
        <v>69008.805759042269</v>
      </c>
      <c r="AG65" s="54">
        <f t="shared" si="16"/>
        <v>71190.293524782945</v>
      </c>
    </row>
    <row r="66" spans="2:33" x14ac:dyDescent="0.2">
      <c r="B66" s="199" t="s">
        <v>112</v>
      </c>
      <c r="C66" s="321">
        <f t="shared" ref="C66:AG66" si="17">-(C67+C68)</f>
        <v>0</v>
      </c>
      <c r="D66" s="10">
        <f t="shared" si="17"/>
        <v>-9713.7156715803121</v>
      </c>
      <c r="E66" s="10">
        <f t="shared" si="17"/>
        <v>-11339.993331575011</v>
      </c>
      <c r="F66" s="10">
        <f t="shared" si="17"/>
        <v>-11173.956175694035</v>
      </c>
      <c r="G66" s="10">
        <f t="shared" si="17"/>
        <v>-11010.353866049016</v>
      </c>
      <c r="H66" s="10">
        <f t="shared" si="17"/>
        <v>-10849.150638990615</v>
      </c>
      <c r="I66" s="10">
        <f t="shared" si="17"/>
        <v>-13027.49530351105</v>
      </c>
      <c r="J66" s="10">
        <f t="shared" si="17"/>
        <v>-14914.972208862016</v>
      </c>
      <c r="K66" s="10">
        <f t="shared" si="17"/>
        <v>-14604.964275784752</v>
      </c>
      <c r="L66" s="10">
        <f t="shared" si="17"/>
        <v>-14301.406032178147</v>
      </c>
      <c r="M66" s="10">
        <f t="shared" si="17"/>
        <v>-14004.163159558553</v>
      </c>
      <c r="N66" s="10">
        <f t="shared" si="17"/>
        <v>-17117.589119356719</v>
      </c>
      <c r="O66" s="10">
        <f t="shared" si="17"/>
        <v>-21045.111874464186</v>
      </c>
      <c r="P66" s="10">
        <f t="shared" si="17"/>
        <v>-20807.364863063271</v>
      </c>
      <c r="Q66" s="10">
        <f t="shared" si="17"/>
        <v>-20111.265618755941</v>
      </c>
      <c r="R66" s="10">
        <f t="shared" si="17"/>
        <v>-19438.464712160581</v>
      </c>
      <c r="S66" s="10">
        <f t="shared" si="17"/>
        <v>-18788.182004278846</v>
      </c>
      <c r="T66" s="10">
        <f t="shared" si="17"/>
        <v>-26644.561909839413</v>
      </c>
      <c r="U66" s="10">
        <f t="shared" si="17"/>
        <v>-26697.587535427971</v>
      </c>
      <c r="V66" s="10">
        <f t="shared" si="17"/>
        <v>-25317.192317278455</v>
      </c>
      <c r="W66" s="10">
        <f t="shared" si="17"/>
        <v>-24008.186552404561</v>
      </c>
      <c r="X66" s="10">
        <f t="shared" si="17"/>
        <v>-22766.87739052422</v>
      </c>
      <c r="Y66" s="10">
        <f t="shared" si="17"/>
        <v>-30407.266464576845</v>
      </c>
      <c r="Z66" s="10">
        <f t="shared" si="17"/>
        <v>-35667.353280920863</v>
      </c>
      <c r="AA66" s="10">
        <f t="shared" si="17"/>
        <v>-32382.132725226686</v>
      </c>
      <c r="AB66" s="10">
        <f t="shared" si="17"/>
        <v>-29399.529209076984</v>
      </c>
      <c r="AC66" s="10">
        <f t="shared" si="17"/>
        <v>-26691.665028881449</v>
      </c>
      <c r="AD66" s="10">
        <f t="shared" si="17"/>
        <v>-35359.759751767422</v>
      </c>
      <c r="AE66" s="10">
        <f t="shared" si="17"/>
        <v>-53597.71651834056</v>
      </c>
      <c r="AF66" s="10">
        <f t="shared" si="17"/>
        <v>-43019.208628594919</v>
      </c>
      <c r="AG66" s="47">
        <f t="shared" si="17"/>
        <v>-43161.988462722147</v>
      </c>
    </row>
    <row r="67" spans="2:33" x14ac:dyDescent="0.2">
      <c r="B67" s="203" t="s">
        <v>107</v>
      </c>
      <c r="C67" s="321">
        <f>SUMIFS('Loan-Repayment'!$E$17:$E$379,'Loan-Repayment'!$J$17:$J$379,C$9)</f>
        <v>0</v>
      </c>
      <c r="D67" s="10">
        <f>SUMIFS('Loan-Repayment'!$E$17:$E$379,'Loan-Repayment'!$J$17:$J$379,D$9)</f>
        <v>8823.3928902960542</v>
      </c>
      <c r="E67" s="10">
        <f>SUMIFS('Loan-Repayment'!$E$17:$E$379,'Loan-Repayment'!$J$17:$J$379,E$9)</f>
        <v>8697.0093479315619</v>
      </c>
      <c r="F67" s="10">
        <f>SUMIFS('Loan-Repayment'!$E$17:$E$379,'Loan-Repayment'!$J$17:$J$379,F$9)</f>
        <v>8572.4360842182887</v>
      </c>
      <c r="G67" s="10">
        <f>SUMIFS('Loan-Repayment'!$E$17:$E$379,'Loan-Repayment'!$J$17:$J$379,G$9)</f>
        <v>8449.6471692864543</v>
      </c>
      <c r="H67" s="10">
        <f>SUMIFS('Loan-Repayment'!$E$17:$E$379,'Loan-Repayment'!$J$17:$J$379,H$9)</f>
        <v>8328.6170446776996</v>
      </c>
      <c r="I67" s="10">
        <f>SUMIFS('Loan-Repayment'!$E$17:$E$379,'Loan-Repayment'!$J$17:$J$379,I$9)</f>
        <v>10546.504564473251</v>
      </c>
      <c r="J67" s="10">
        <f>SUMIFS('Loan-Repayment'!$E$17:$E$379,'Loan-Repayment'!$J$17:$J$379,J$9)</f>
        <v>11495.957986808364</v>
      </c>
      <c r="K67" s="10">
        <f>SUMIFS('Loan-Repayment'!$E$17:$E$379,'Loan-Repayment'!$J$17:$J$379,K$9)</f>
        <v>11261.046529033396</v>
      </c>
      <c r="L67" s="10">
        <f>SUMIFS('Loan-Repayment'!$E$17:$E$379,'Loan-Repayment'!$J$17:$J$379,L$9)</f>
        <v>11030.935314357543</v>
      </c>
      <c r="M67" s="10">
        <f>SUMIFS('Loan-Repayment'!$E$17:$E$379,'Loan-Repayment'!$J$17:$J$379,M$9)</f>
        <v>10805.52625333882</v>
      </c>
      <c r="N67" s="10">
        <f>SUMIFS('Loan-Repayment'!$E$17:$E$379,'Loan-Repayment'!$J$17:$J$379,N$9)</f>
        <v>13989.208240701755</v>
      </c>
      <c r="O67" s="10">
        <f>SUMIFS('Loan-Repayment'!$E$17:$E$379,'Loan-Repayment'!$J$17:$J$379,O$9)</f>
        <v>17046.602347880442</v>
      </c>
      <c r="P67" s="10">
        <f>SUMIFS('Loan-Repayment'!$E$17:$E$379,'Loan-Repayment'!$J$17:$J$379,P$9)</f>
        <v>16470.041209258314</v>
      </c>
      <c r="Q67" s="10">
        <f>SUMIFS('Loan-Repayment'!$E$17:$E$379,'Loan-Repayment'!$J$17:$J$379,Q$9)</f>
        <v>15912.980891960298</v>
      </c>
      <c r="R67" s="10">
        <f>SUMIFS('Loan-Repayment'!$E$17:$E$379,'Loan-Repayment'!$J$17:$J$379,R$9)</f>
        <v>15374.761826676502</v>
      </c>
      <c r="S67" s="10">
        <f>SUMIFS('Loan-Repayment'!$E$17:$E$379,'Loan-Repayment'!$J$17:$J$379,S$9)</f>
        <v>14854.746752474057</v>
      </c>
      <c r="T67" s="10">
        <f>SUMIFS('Loan-Repayment'!$E$17:$E$379,'Loan-Repayment'!$J$17:$J$379,T$9)</f>
        <v>22113.931407376967</v>
      </c>
      <c r="U67" s="10">
        <f>SUMIFS('Loan-Repayment'!$E$17:$E$379,'Loan-Repayment'!$J$17:$J$379,U$9)</f>
        <v>20961.494004623659</v>
      </c>
      <c r="V67" s="10">
        <f>SUMIFS('Loan-Repayment'!$E$17:$E$379,'Loan-Repayment'!$J$17:$J$379,V$9)</f>
        <v>19869.114306798459</v>
      </c>
      <c r="W67" s="10">
        <f>SUMIFS('Loan-Repayment'!$E$17:$E$379,'Loan-Repayment'!$J$17:$J$379,W$9)</f>
        <v>18833.662488443955</v>
      </c>
      <c r="X67" s="10">
        <f>SUMIFS('Loan-Repayment'!$E$17:$E$379,'Loan-Repayment'!$J$17:$J$379,X$9)</f>
        <v>17852.171830691688</v>
      </c>
      <c r="Y67" s="10">
        <f>SUMIFS('Loan-Repayment'!$E$17:$E$379,'Loan-Repayment'!$J$17:$J$379,Y$9)</f>
        <v>25739.333638043434</v>
      </c>
      <c r="Z67" s="10">
        <f>SUMIFS('Loan-Repayment'!$E$17:$E$379,'Loan-Repayment'!$J$17:$J$379,Z$9)</f>
        <v>27670.64952465141</v>
      </c>
      <c r="AA67" s="10">
        <f>SUMIFS('Loan-Repayment'!$E$17:$E$379,'Loan-Repayment'!$J$17:$J$379,AA$9)</f>
        <v>25109.648096788726</v>
      </c>
      <c r="AB67" s="10">
        <f>SUMIFS('Loan-Repayment'!$E$17:$E$379,'Loan-Repayment'!$J$17:$J$379,AB$9)</f>
        <v>22785.675015791254</v>
      </c>
      <c r="AC67" s="10">
        <f>SUMIFS('Loan-Repayment'!$E$17:$E$379,'Loan-Repayment'!$J$17:$J$379,AC$9)</f>
        <v>20676.792598764165</v>
      </c>
      <c r="AD67" s="10">
        <f>SUMIFS('Loan-Repayment'!$E$17:$E$379,'Loan-Repayment'!$J$17:$J$379,AD$9)</f>
        <v>29889.622477299989</v>
      </c>
      <c r="AE67" s="10">
        <f>SUMIFS('Loan-Repayment'!$E$17:$E$379,'Loan-Repayment'!$J$17:$J$379,AE$9)</f>
        <v>42768.418780631495</v>
      </c>
      <c r="AF67" s="10">
        <f>SUMIFS('Loan-Repayment'!$E$17:$E$379,'Loan-Repayment'!$J$17:$J$379,AF$9)</f>
        <v>32185.488767008879</v>
      </c>
      <c r="AG67" s="47">
        <f>SUMIFS('Loan-Repayment'!$E$17:$E$379,'Loan-Repayment'!$J$17:$J$379,AG$9)</f>
        <v>29274.895827200555</v>
      </c>
    </row>
    <row r="68" spans="2:33" x14ac:dyDescent="0.2">
      <c r="B68" s="203" t="s">
        <v>108</v>
      </c>
      <c r="C68" s="321">
        <f>SUMIFS('Loan-Repayment'!$O$17:$O$379,'Loan-Repayment'!$S$17:$S$379,C$9)</f>
        <v>0</v>
      </c>
      <c r="D68" s="10">
        <f>SUMIFS('Loan-Repayment'!$O$17:$O$379,'Loan-Repayment'!$S$17:$S$379,D$9)</f>
        <v>890.32278128425833</v>
      </c>
      <c r="E68" s="10">
        <f>SUMIFS('Loan-Repayment'!$O$17:$O$379,'Loan-Repayment'!$S$17:$S$379,E$9)</f>
        <v>2642.9839836434494</v>
      </c>
      <c r="F68" s="10">
        <f>SUMIFS('Loan-Repayment'!$O$17:$O$379,'Loan-Repayment'!$S$17:$S$379,F$9)</f>
        <v>2601.5200914757456</v>
      </c>
      <c r="G68" s="10">
        <f>SUMIFS('Loan-Repayment'!$O$17:$O$379,'Loan-Repayment'!$S$17:$S$379,G$9)</f>
        <v>2560.706696762561</v>
      </c>
      <c r="H68" s="10">
        <f>SUMIFS('Loan-Repayment'!$O$17:$O$379,'Loan-Repayment'!$S$17:$S$379,H$9)</f>
        <v>2520.5335943129162</v>
      </c>
      <c r="I68" s="10">
        <f>SUMIFS('Loan-Repayment'!$O$17:$O$379,'Loan-Repayment'!$S$17:$S$379,I$9)</f>
        <v>2480.9907390377998</v>
      </c>
      <c r="J68" s="10">
        <f>SUMIFS('Loan-Repayment'!$O$17:$O$379,'Loan-Repayment'!$S$17:$S$379,J$9)</f>
        <v>3419.0142220536527</v>
      </c>
      <c r="K68" s="10">
        <f>SUMIFS('Loan-Repayment'!$O$17:$O$379,'Loan-Repayment'!$S$17:$S$379,K$9)</f>
        <v>3343.9177467513568</v>
      </c>
      <c r="L68" s="10">
        <f>SUMIFS('Loan-Repayment'!$O$17:$O$379,'Loan-Repayment'!$S$17:$S$379,L$9)</f>
        <v>3270.4707178206045</v>
      </c>
      <c r="M68" s="10">
        <f>SUMIFS('Loan-Repayment'!$O$17:$O$379,'Loan-Repayment'!$S$17:$S$379,M$9)</f>
        <v>3198.6369062197336</v>
      </c>
      <c r="N68" s="10">
        <f>SUMIFS('Loan-Repayment'!$O$17:$O$379,'Loan-Repayment'!$S$17:$S$379,N$9)</f>
        <v>3128.3808786549648</v>
      </c>
      <c r="O68" s="10">
        <f>SUMIFS('Loan-Repayment'!$O$17:$O$379,'Loan-Repayment'!$S$17:$S$379,O$9)</f>
        <v>3998.5095265837463</v>
      </c>
      <c r="P68" s="10">
        <f>SUMIFS('Loan-Repayment'!$O$17:$O$379,'Loan-Repayment'!$S$17:$S$379,P$9)</f>
        <v>4337.3236538049578</v>
      </c>
      <c r="Q68" s="10">
        <f>SUMIFS('Loan-Repayment'!$O$17:$O$379,'Loan-Repayment'!$S$17:$S$379,Q$9)</f>
        <v>4198.2847267956413</v>
      </c>
      <c r="R68" s="10">
        <f>SUMIFS('Loan-Repayment'!$O$17:$O$379,'Loan-Repayment'!$S$17:$S$379,R$9)</f>
        <v>4063.7028854840778</v>
      </c>
      <c r="S68" s="10">
        <f>SUMIFS('Loan-Repayment'!$O$17:$O$379,'Loan-Repayment'!$S$17:$S$379,S$9)</f>
        <v>3933.4352518047904</v>
      </c>
      <c r="T68" s="10">
        <f>SUMIFS('Loan-Repayment'!$O$17:$O$379,'Loan-Repayment'!$S$17:$S$379,T$9)</f>
        <v>4530.6305024624462</v>
      </c>
      <c r="U68" s="10">
        <f>SUMIFS('Loan-Repayment'!$O$17:$O$379,'Loan-Repayment'!$S$17:$S$379,U$9)</f>
        <v>5736.0935308043117</v>
      </c>
      <c r="V68" s="10">
        <f>SUMIFS('Loan-Repayment'!$O$17:$O$379,'Loan-Repayment'!$S$17:$S$379,V$9)</f>
        <v>5448.078010479996</v>
      </c>
      <c r="W68" s="10">
        <f>SUMIFS('Loan-Repayment'!$O$17:$O$379,'Loan-Repayment'!$S$17:$S$379,W$9)</f>
        <v>5174.5240639606063</v>
      </c>
      <c r="X68" s="10">
        <f>SUMIFS('Loan-Repayment'!$O$17:$O$379,'Loan-Repayment'!$S$17:$S$379,X$9)</f>
        <v>4914.7055598325314</v>
      </c>
      <c r="Y68" s="10">
        <f>SUMIFS('Loan-Repayment'!$O$17:$O$379,'Loan-Repayment'!$S$17:$S$379,Y$9)</f>
        <v>4667.9328265334125</v>
      </c>
      <c r="Z68" s="10">
        <f>SUMIFS('Loan-Repayment'!$O$17:$O$379,'Loan-Repayment'!$S$17:$S$379,Z$9)</f>
        <v>7996.7037562694513</v>
      </c>
      <c r="AA68" s="10">
        <f>SUMIFS('Loan-Repayment'!$O$17:$O$379,'Loan-Repayment'!$S$17:$S$379,AA$9)</f>
        <v>7272.4846284379619</v>
      </c>
      <c r="AB68" s="10">
        <f>SUMIFS('Loan-Repayment'!$O$17:$O$379,'Loan-Repayment'!$S$17:$S$379,AB$9)</f>
        <v>6613.8541932857297</v>
      </c>
      <c r="AC68" s="10">
        <f>SUMIFS('Loan-Repayment'!$O$17:$O$379,'Loan-Repayment'!$S$17:$S$379,AC$9)</f>
        <v>6014.8724301172833</v>
      </c>
      <c r="AD68" s="10">
        <f>SUMIFS('Loan-Repayment'!$O$17:$O$379,'Loan-Repayment'!$S$17:$S$379,AD$9)</f>
        <v>5470.1372744674309</v>
      </c>
      <c r="AE68" s="10">
        <f>SUMIFS('Loan-Repayment'!$O$17:$O$379,'Loan-Repayment'!$S$17:$S$379,AE$9)</f>
        <v>10829.297737709061</v>
      </c>
      <c r="AF68" s="10">
        <f>SUMIFS('Loan-Repayment'!$O$17:$O$379,'Loan-Repayment'!$S$17:$S$379,AF$9)</f>
        <v>10833.71986158604</v>
      </c>
      <c r="AG68" s="47">
        <f>SUMIFS('Loan-Repayment'!$O$17:$O$379,'Loan-Repayment'!$S$17:$S$379,AG$9)</f>
        <v>13887.092635521592</v>
      </c>
    </row>
    <row r="69" spans="2:33" s="11" customFormat="1" x14ac:dyDescent="0.2">
      <c r="B69" s="200" t="s">
        <v>104</v>
      </c>
      <c r="C69" s="322">
        <f t="shared" ref="C69:AG69" si="18">C65+C66</f>
        <v>0</v>
      </c>
      <c r="D69" s="53">
        <f t="shared" si="18"/>
        <v>-9916.5566452478215</v>
      </c>
      <c r="E69" s="53">
        <f t="shared" si="18"/>
        <v>-15107.694383029071</v>
      </c>
      <c r="F69" s="53">
        <f t="shared" si="18"/>
        <v>-13374.061535359335</v>
      </c>
      <c r="G69" s="53">
        <f t="shared" si="18"/>
        <v>-11620.377694999319</v>
      </c>
      <c r="H69" s="53">
        <f t="shared" si="18"/>
        <v>-9845.5736290606455</v>
      </c>
      <c r="I69" s="53">
        <f t="shared" si="18"/>
        <v>-10351.505142364613</v>
      </c>
      <c r="J69" s="53">
        <f t="shared" si="18"/>
        <v>-10393.711935738747</v>
      </c>
      <c r="K69" s="53">
        <f t="shared" si="18"/>
        <v>-8182.4118948736923</v>
      </c>
      <c r="L69" s="53">
        <f t="shared" si="18"/>
        <v>-5957.1539728843381</v>
      </c>
      <c r="M69" s="53">
        <f t="shared" si="18"/>
        <v>-3716.430983138689</v>
      </c>
      <c r="N69" s="53">
        <f t="shared" si="18"/>
        <v>307.02862877056759</v>
      </c>
      <c r="O69" s="53">
        <f t="shared" si="18"/>
        <v>-1500.8632990981932</v>
      </c>
      <c r="P69" s="53">
        <f t="shared" si="18"/>
        <v>969.73889845226586</v>
      </c>
      <c r="Q69" s="53">
        <f t="shared" si="18"/>
        <v>3915.1592152841404</v>
      </c>
      <c r="R69" s="53">
        <f t="shared" si="18"/>
        <v>6851.437085794616</v>
      </c>
      <c r="S69" s="53">
        <f t="shared" si="18"/>
        <v>9781.5597985890818</v>
      </c>
      <c r="T69" s="53">
        <f t="shared" si="18"/>
        <v>4372.2681725175753</v>
      </c>
      <c r="U69" s="53">
        <f t="shared" si="18"/>
        <v>7007.9524285633961</v>
      </c>
      <c r="V69" s="53">
        <f t="shared" si="18"/>
        <v>11091.553822207617</v>
      </c>
      <c r="W69" s="53">
        <f t="shared" si="18"/>
        <v>15097.449831017326</v>
      </c>
      <c r="X69" s="53">
        <f t="shared" si="18"/>
        <v>19033.660714536847</v>
      </c>
      <c r="Y69" s="53">
        <f t="shared" si="18"/>
        <v>14195.239028337171</v>
      </c>
      <c r="Z69" s="53">
        <f t="shared" si="18"/>
        <v>12181.271183374927</v>
      </c>
      <c r="AA69" s="53">
        <f t="shared" si="18"/>
        <v>18763.108555355939</v>
      </c>
      <c r="AB69" s="53">
        <f t="shared" si="18"/>
        <v>24969.883840815502</v>
      </c>
      <c r="AC69" s="53">
        <f t="shared" si="18"/>
        <v>30843.077129829682</v>
      </c>
      <c r="AD69" s="53">
        <f t="shared" si="18"/>
        <v>25351.150751229252</v>
      </c>
      <c r="AE69" s="53">
        <f t="shared" si="18"/>
        <v>11172.707983512009</v>
      </c>
      <c r="AF69" s="53">
        <f t="shared" si="18"/>
        <v>25989.59713044735</v>
      </c>
      <c r="AG69" s="54">
        <f t="shared" si="18"/>
        <v>28028.305062060797</v>
      </c>
    </row>
    <row r="70" spans="2:33" x14ac:dyDescent="0.2">
      <c r="B70" s="199"/>
      <c r="C70" s="235"/>
      <c r="AG70" s="48"/>
    </row>
    <row r="71" spans="2:33" x14ac:dyDescent="0.2">
      <c r="B71" s="199" t="s">
        <v>67</v>
      </c>
      <c r="C71" s="319">
        <f>'Property-Input'!F55</f>
        <v>-171710</v>
      </c>
      <c r="D71" s="320">
        <f>'Property-Input'!G55</f>
        <v>-8890.8634158623026</v>
      </c>
      <c r="E71" s="320">
        <f>'Property-Input'!H55</f>
        <v>-7338.2900630794065</v>
      </c>
      <c r="F71" s="320">
        <f>'Property-Input'!I55</f>
        <v>-5764.1977524472404</v>
      </c>
      <c r="G71" s="320">
        <f>'Property-Input'!J55</f>
        <v>-4167.5515313375363</v>
      </c>
      <c r="H71" s="320">
        <f>'Property-Input'!K55</f>
        <v>-2547.3214333553406</v>
      </c>
      <c r="I71" s="320">
        <f>'Property-Input'!L55</f>
        <v>-3205.4019137913619</v>
      </c>
      <c r="J71" s="320">
        <f>'Property-Input'!M55</f>
        <v>-2440.7132183612557</v>
      </c>
      <c r="K71" s="320">
        <f>'Property-Input'!N55</f>
        <v>-456.81021710759524</v>
      </c>
      <c r="L71" s="320">
        <f>'Property-Input'!O55</f>
        <v>0</v>
      </c>
      <c r="M71" s="320">
        <f>'Property-Input'!P55</f>
        <v>0</v>
      </c>
      <c r="N71" s="320">
        <f>'Property-Input'!Q55</f>
        <v>0</v>
      </c>
      <c r="O71" s="320">
        <f>'Property-Input'!R55</f>
        <v>0</v>
      </c>
      <c r="P71" s="320">
        <f>'Property-Input'!S55</f>
        <v>0</v>
      </c>
      <c r="Q71" s="320">
        <f>'Property-Input'!T55</f>
        <v>0</v>
      </c>
      <c r="R71" s="320">
        <f>'Property-Input'!U55</f>
        <v>0</v>
      </c>
      <c r="S71" s="320">
        <f>'Property-Input'!V55</f>
        <v>0</v>
      </c>
      <c r="T71" s="320">
        <f>'Property-Input'!W55</f>
        <v>0</v>
      </c>
      <c r="U71" s="320">
        <f>'Property-Input'!X55</f>
        <v>0</v>
      </c>
      <c r="V71" s="320">
        <f>'Property-Input'!Y55</f>
        <v>0</v>
      </c>
      <c r="W71" s="320">
        <f>'Property-Input'!Z55</f>
        <v>0</v>
      </c>
      <c r="X71" s="320">
        <f>'Property-Input'!AA55</f>
        <v>0</v>
      </c>
      <c r="Y71" s="320">
        <f>'Property-Input'!AB55</f>
        <v>0</v>
      </c>
      <c r="Z71" s="320">
        <f>'Property-Input'!AC55</f>
        <v>0</v>
      </c>
      <c r="AA71" s="320">
        <f>'Property-Input'!AD55</f>
        <v>0</v>
      </c>
      <c r="AB71" s="320">
        <f>'Property-Input'!AE55</f>
        <v>0</v>
      </c>
      <c r="AC71" s="320">
        <f>'Property-Input'!AF55</f>
        <v>0</v>
      </c>
      <c r="AD71" s="320">
        <f>'Property-Input'!AG55</f>
        <v>0</v>
      </c>
      <c r="AE71" s="320">
        <f>'Property-Input'!AH55</f>
        <v>0</v>
      </c>
      <c r="AF71" s="320">
        <f>'Property-Input'!AI55</f>
        <v>0</v>
      </c>
      <c r="AG71" s="329">
        <f>'Property-Input'!AJ55</f>
        <v>0</v>
      </c>
    </row>
    <row r="72" spans="2:33" x14ac:dyDescent="0.2">
      <c r="B72" s="199" t="s">
        <v>113</v>
      </c>
      <c r="C72" s="324">
        <f>IF(C$7=LOOKUP('Loan-Repayment'!$M$6,$C7:$AG7),'Loan-Repayment'!$M$4,0)</f>
        <v>0</v>
      </c>
      <c r="D72" s="325">
        <f>IF(D$7=LOOKUP('Loan-Repayment'!$M$6,$C7:$AG7),'Loan-Repayment'!$M$4,0)</f>
        <v>169358.9342069313</v>
      </c>
      <c r="E72" s="325">
        <f>IF(E$7=LOOKUP('Loan-Repayment'!$M$6,$C7:$AG7),'Loan-Repayment'!$M$4,0)</f>
        <v>0</v>
      </c>
      <c r="F72" s="325">
        <f>IF(F$7=LOOKUP('Loan-Repayment'!$M$6,$C7:$AG7),'Loan-Repayment'!$M$4,0)</f>
        <v>0</v>
      </c>
      <c r="G72" s="325">
        <f>IF(G$7=LOOKUP('Loan-Repayment'!$M$6,$C7:$AG7),'Loan-Repayment'!$M$4,0)</f>
        <v>0</v>
      </c>
      <c r="H72" s="325">
        <f>IF(H$7=LOOKUP('Loan-Repayment'!$M$6,$C7:$AG7),'Loan-Repayment'!$M$4,0)</f>
        <v>0</v>
      </c>
      <c r="I72" s="325">
        <f>IF(I$7=LOOKUP('Loan-Repayment'!$M$6,$C7:$AG7),'Loan-Repayment'!$M$4,0)</f>
        <v>0</v>
      </c>
      <c r="J72" s="325">
        <f>IF(J$7=LOOKUP('Loan-Repayment'!$M$6,$C7:$AG7),'Loan-Repayment'!$M$4,0)</f>
        <v>0</v>
      </c>
      <c r="K72" s="325">
        <f>IF(K$7=LOOKUP('Loan-Repayment'!$M$6,$C7:$AG7),'Loan-Repayment'!$M$4,0)</f>
        <v>0</v>
      </c>
      <c r="L72" s="325">
        <f>IF(L$7=LOOKUP('Loan-Repayment'!$M$6,$C7:$AG7),'Loan-Repayment'!$M$4,0)</f>
        <v>0</v>
      </c>
      <c r="M72" s="325">
        <f>IF(M$7=LOOKUP('Loan-Repayment'!$M$6,$C7:$AG7),'Loan-Repayment'!$M$4,0)</f>
        <v>0</v>
      </c>
      <c r="N72" s="325">
        <f>IF(N$7=LOOKUP('Loan-Repayment'!$M$6,$C7:$AG7),'Loan-Repayment'!$M$4,0)</f>
        <v>0</v>
      </c>
      <c r="O72" s="325">
        <f>IF(O$7=LOOKUP('Loan-Repayment'!$M$6,$C7:$AG7),'Loan-Repayment'!$M$4,0)</f>
        <v>0</v>
      </c>
      <c r="P72" s="325">
        <f>IF(P$7=LOOKUP('Loan-Repayment'!$M$6,$C7:$AG7),'Loan-Repayment'!$M$4,0)</f>
        <v>0</v>
      </c>
      <c r="Q72" s="325">
        <f>IF(Q$7=LOOKUP('Loan-Repayment'!$M$6,$C7:$AG7),'Loan-Repayment'!$M$4,0)</f>
        <v>0</v>
      </c>
      <c r="R72" s="325">
        <f>IF(R$7=LOOKUP('Loan-Repayment'!$M$6,$C7:$AG7),'Loan-Repayment'!$M$4,0)</f>
        <v>0</v>
      </c>
      <c r="S72" s="325">
        <f>IF(S$7=LOOKUP('Loan-Repayment'!$M$6,$C7:$AG7),'Loan-Repayment'!$M$4,0)</f>
        <v>0</v>
      </c>
      <c r="T72" s="325">
        <f>IF(T$7=LOOKUP('Loan-Repayment'!$M$6,$C7:$AG7),'Loan-Repayment'!$M$4,0)</f>
        <v>0</v>
      </c>
      <c r="U72" s="325">
        <f>IF(U$7=LOOKUP('Loan-Repayment'!$M$6,$C7:$AG7),'Loan-Repayment'!$M$4,0)</f>
        <v>0</v>
      </c>
      <c r="V72" s="325">
        <f>IF(V$7=LOOKUP('Loan-Repayment'!$M$6,$C7:$AG7),'Loan-Repayment'!$M$4,0)</f>
        <v>0</v>
      </c>
      <c r="W72" s="325">
        <f>IF(W$7=LOOKUP('Loan-Repayment'!$M$6,$C7:$AG7),'Loan-Repayment'!$M$4,0)</f>
        <v>0</v>
      </c>
      <c r="X72" s="325">
        <f>IF(X$7=LOOKUP('Loan-Repayment'!$M$6,$C7:$AG7),'Loan-Repayment'!$M$4,0)</f>
        <v>0</v>
      </c>
      <c r="Y72" s="325">
        <f>IF(Y$7=LOOKUP('Loan-Repayment'!$M$6,$C7:$AG7),'Loan-Repayment'!$M$4,0)</f>
        <v>0</v>
      </c>
      <c r="Z72" s="325">
        <f>IF(Z$7=LOOKUP('Loan-Repayment'!$M$6,$C7:$AG7),'Loan-Repayment'!$M$4,0)</f>
        <v>0</v>
      </c>
      <c r="AA72" s="325">
        <f>IF(AA$7=LOOKUP('Loan-Repayment'!$M$6,$C7:$AG7),'Loan-Repayment'!$M$4,0)</f>
        <v>0</v>
      </c>
      <c r="AB72" s="325">
        <f>IF(AB$7=LOOKUP('Loan-Repayment'!$M$6,$C7:$AG7),'Loan-Repayment'!$M$4,0)</f>
        <v>0</v>
      </c>
      <c r="AC72" s="325">
        <f>IF(AC$7=LOOKUP('Loan-Repayment'!$M$6,$C7:$AG7),'Loan-Repayment'!$M$4,0)</f>
        <v>0</v>
      </c>
      <c r="AD72" s="325">
        <f>IF(AD$7=LOOKUP('Loan-Repayment'!$M$6,$C7:$AG7),'Loan-Repayment'!$M$4,0)</f>
        <v>0</v>
      </c>
      <c r="AE72" s="325">
        <f>IF(AE$7=LOOKUP('Loan-Repayment'!$M$6,$C7:$AG7),'Loan-Repayment'!$M$4,0)</f>
        <v>0</v>
      </c>
      <c r="AF72" s="325">
        <f>IF(AF$7=LOOKUP('Loan-Repayment'!$M$6,$C7:$AG7),'Loan-Repayment'!$M$4,0)</f>
        <v>0</v>
      </c>
      <c r="AG72" s="330">
        <f>IF(AG$7=LOOKUP('Loan-Repayment'!$M$6,$C7:$AG7),'Loan-Repayment'!$M$4,0)</f>
        <v>0</v>
      </c>
    </row>
    <row r="73" spans="2:33" x14ac:dyDescent="0.2">
      <c r="B73" s="199" t="s">
        <v>114</v>
      </c>
      <c r="C73" s="324">
        <f>-'Loan-Repayment'!$M$7*C72</f>
        <v>0</v>
      </c>
      <c r="D73" s="325">
        <f>-'Loan-Repayment'!$M$7*D72</f>
        <v>-1693.589342069313</v>
      </c>
      <c r="E73" s="325">
        <f>-'Loan-Repayment'!$M$7*E72</f>
        <v>0</v>
      </c>
      <c r="F73" s="325">
        <f>-'Loan-Repayment'!$M$7*F72</f>
        <v>0</v>
      </c>
      <c r="G73" s="325">
        <f>-'Loan-Repayment'!$M$7*G72</f>
        <v>0</v>
      </c>
      <c r="H73" s="325">
        <f>-'Loan-Repayment'!$M$7*H72</f>
        <v>0</v>
      </c>
      <c r="I73" s="325">
        <f>-'Loan-Repayment'!$M$7*I72</f>
        <v>0</v>
      </c>
      <c r="J73" s="325">
        <f>-'Loan-Repayment'!$M$7*J72</f>
        <v>0</v>
      </c>
      <c r="K73" s="325">
        <f>-'Loan-Repayment'!$M$7*K72</f>
        <v>0</v>
      </c>
      <c r="L73" s="325">
        <f>-'Loan-Repayment'!$M$7*L72</f>
        <v>0</v>
      </c>
      <c r="M73" s="325">
        <f>-'Loan-Repayment'!$M$7*M72</f>
        <v>0</v>
      </c>
      <c r="N73" s="325">
        <f>-'Loan-Repayment'!$M$7*N72</f>
        <v>0</v>
      </c>
      <c r="O73" s="325">
        <f>-'Loan-Repayment'!$M$7*O72</f>
        <v>0</v>
      </c>
      <c r="P73" s="325">
        <f>-'Loan-Repayment'!$M$7*P72</f>
        <v>0</v>
      </c>
      <c r="Q73" s="325">
        <f>-'Loan-Repayment'!$M$7*Q72</f>
        <v>0</v>
      </c>
      <c r="R73" s="325">
        <f>-'Loan-Repayment'!$M$7*R72</f>
        <v>0</v>
      </c>
      <c r="S73" s="325">
        <f>-'Loan-Repayment'!$M$7*S72</f>
        <v>0</v>
      </c>
      <c r="T73" s="325">
        <f>-'Loan-Repayment'!$M$7*T72</f>
        <v>0</v>
      </c>
      <c r="U73" s="325">
        <f>-'Loan-Repayment'!$M$7*U72</f>
        <v>0</v>
      </c>
      <c r="V73" s="325">
        <f>-'Loan-Repayment'!$M$7*V72</f>
        <v>0</v>
      </c>
      <c r="W73" s="325">
        <f>-'Loan-Repayment'!$M$7*W72</f>
        <v>0</v>
      </c>
      <c r="X73" s="325">
        <f>-'Loan-Repayment'!$M$7*X72</f>
        <v>0</v>
      </c>
      <c r="Y73" s="325">
        <f>-'Loan-Repayment'!$M$7*Y72</f>
        <v>0</v>
      </c>
      <c r="Z73" s="325">
        <f>-'Loan-Repayment'!$M$7*Z72</f>
        <v>0</v>
      </c>
      <c r="AA73" s="325">
        <f>-'Loan-Repayment'!$M$7*AA72</f>
        <v>0</v>
      </c>
      <c r="AB73" s="325">
        <f>-'Loan-Repayment'!$M$7*AB72</f>
        <v>0</v>
      </c>
      <c r="AC73" s="325">
        <f>-'Loan-Repayment'!$M$7*AC72</f>
        <v>0</v>
      </c>
      <c r="AD73" s="325">
        <f>-'Loan-Repayment'!$M$7*AD72</f>
        <v>0</v>
      </c>
      <c r="AE73" s="325">
        <f>-'Loan-Repayment'!$M$7*AE72</f>
        <v>0</v>
      </c>
      <c r="AF73" s="325">
        <f>-'Loan-Repayment'!$M$7*AF72</f>
        <v>0</v>
      </c>
      <c r="AG73" s="330">
        <f>-'Loan-Repayment'!$M$7*AG72</f>
        <v>0</v>
      </c>
    </row>
    <row r="74" spans="2:33" x14ac:dyDescent="0.2">
      <c r="B74" s="199" t="s">
        <v>115</v>
      </c>
      <c r="C74" s="321">
        <f>'Property-Input'!F47</f>
        <v>0</v>
      </c>
      <c r="D74" s="10">
        <f>'Property-Input'!G47</f>
        <v>0</v>
      </c>
      <c r="E74" s="10">
        <f>'Property-Input'!H47</f>
        <v>0</v>
      </c>
      <c r="F74" s="10">
        <f>'Property-Input'!I47</f>
        <v>0</v>
      </c>
      <c r="G74" s="10">
        <f>'Property-Input'!J47</f>
        <v>0</v>
      </c>
      <c r="H74" s="10">
        <f>'Property-Input'!K47</f>
        <v>0</v>
      </c>
      <c r="I74" s="10">
        <f>'Property-Input'!L47</f>
        <v>0</v>
      </c>
      <c r="J74" s="10">
        <f>'Property-Input'!M47</f>
        <v>0</v>
      </c>
      <c r="K74" s="10">
        <f>'Property-Input'!N47</f>
        <v>0</v>
      </c>
      <c r="L74" s="10">
        <f>'Property-Input'!O47</f>
        <v>0</v>
      </c>
      <c r="M74" s="10">
        <f>'Property-Input'!P47</f>
        <v>769295.10456245055</v>
      </c>
      <c r="N74" s="10">
        <f>'Property-Input'!Q47</f>
        <v>0</v>
      </c>
      <c r="O74" s="10">
        <f>'Property-Input'!R47</f>
        <v>0</v>
      </c>
      <c r="P74" s="10">
        <f>'Property-Input'!S47</f>
        <v>0</v>
      </c>
      <c r="Q74" s="10">
        <f>'Property-Input'!T47</f>
        <v>0</v>
      </c>
      <c r="R74" s="10">
        <f>'Property-Input'!U47</f>
        <v>0</v>
      </c>
      <c r="S74" s="10">
        <f>'Property-Input'!V47</f>
        <v>0</v>
      </c>
      <c r="T74" s="10">
        <f>'Property-Input'!W47</f>
        <v>0</v>
      </c>
      <c r="U74" s="10">
        <f>'Property-Input'!X47</f>
        <v>0</v>
      </c>
      <c r="V74" s="10">
        <f>'Property-Input'!Y47</f>
        <v>0</v>
      </c>
      <c r="W74" s="10">
        <f>'Property-Input'!Z47</f>
        <v>0</v>
      </c>
      <c r="X74" s="10">
        <f>'Property-Input'!AA47</f>
        <v>0</v>
      </c>
      <c r="Y74" s="10">
        <f>'Property-Input'!AB47</f>
        <v>0</v>
      </c>
      <c r="Z74" s="10">
        <f>'Property-Input'!AC47</f>
        <v>0</v>
      </c>
      <c r="AA74" s="10">
        <f>'Property-Input'!AD47</f>
        <v>0</v>
      </c>
      <c r="AB74" s="10">
        <f>'Property-Input'!AE47</f>
        <v>0</v>
      </c>
      <c r="AC74" s="10">
        <f>'Property-Input'!AF47</f>
        <v>0</v>
      </c>
      <c r="AD74" s="10">
        <f>'Property-Input'!AG47</f>
        <v>0</v>
      </c>
      <c r="AE74" s="10">
        <f>'Property-Input'!AH47</f>
        <v>0</v>
      </c>
      <c r="AF74" s="10">
        <f>'Property-Input'!AI47</f>
        <v>0</v>
      </c>
      <c r="AG74" s="47">
        <f>'Property-Input'!AJ47</f>
        <v>0</v>
      </c>
    </row>
    <row r="75" spans="2:33" x14ac:dyDescent="0.2">
      <c r="B75" s="199" t="s">
        <v>116</v>
      </c>
      <c r="C75" s="321">
        <f t="shared" ref="C75:AG75" si="19">C76+C77</f>
        <v>0</v>
      </c>
      <c r="D75" s="10">
        <f t="shared" si="19"/>
        <v>0</v>
      </c>
      <c r="E75" s="10">
        <f t="shared" si="19"/>
        <v>0</v>
      </c>
      <c r="F75" s="10">
        <f t="shared" si="19"/>
        <v>0</v>
      </c>
      <c r="G75" s="10">
        <f t="shared" si="19"/>
        <v>0</v>
      </c>
      <c r="H75" s="10">
        <f t="shared" si="19"/>
        <v>0</v>
      </c>
      <c r="I75" s="10">
        <f t="shared" si="19"/>
        <v>0</v>
      </c>
      <c r="J75" s="10">
        <f t="shared" si="19"/>
        <v>0</v>
      </c>
      <c r="K75" s="10">
        <f t="shared" si="19"/>
        <v>0</v>
      </c>
      <c r="L75" s="10">
        <f t="shared" si="19"/>
        <v>0</v>
      </c>
      <c r="M75" s="10">
        <f t="shared" si="19"/>
        <v>-660418.76354314783</v>
      </c>
      <c r="N75" s="10">
        <f t="shared" si="19"/>
        <v>0</v>
      </c>
      <c r="O75" s="10">
        <f t="shared" si="19"/>
        <v>0</v>
      </c>
      <c r="P75" s="10">
        <f t="shared" si="19"/>
        <v>0</v>
      </c>
      <c r="Q75" s="10">
        <f t="shared" si="19"/>
        <v>0</v>
      </c>
      <c r="R75" s="10">
        <f t="shared" si="19"/>
        <v>0</v>
      </c>
      <c r="S75" s="10">
        <f t="shared" si="19"/>
        <v>0</v>
      </c>
      <c r="T75" s="10">
        <f t="shared" si="19"/>
        <v>0</v>
      </c>
      <c r="U75" s="10">
        <f t="shared" si="19"/>
        <v>0</v>
      </c>
      <c r="V75" s="10">
        <f t="shared" si="19"/>
        <v>0</v>
      </c>
      <c r="W75" s="10">
        <f t="shared" si="19"/>
        <v>0</v>
      </c>
      <c r="X75" s="10">
        <f t="shared" si="19"/>
        <v>0</v>
      </c>
      <c r="Y75" s="10">
        <f t="shared" si="19"/>
        <v>0</v>
      </c>
      <c r="Z75" s="10">
        <f t="shared" si="19"/>
        <v>0</v>
      </c>
      <c r="AA75" s="10">
        <f t="shared" si="19"/>
        <v>0</v>
      </c>
      <c r="AB75" s="10">
        <f t="shared" si="19"/>
        <v>0</v>
      </c>
      <c r="AC75" s="10">
        <f t="shared" si="19"/>
        <v>0</v>
      </c>
      <c r="AD75" s="10">
        <f t="shared" si="19"/>
        <v>0</v>
      </c>
      <c r="AE75" s="10">
        <f t="shared" si="19"/>
        <v>0</v>
      </c>
      <c r="AF75" s="10">
        <f t="shared" si="19"/>
        <v>0</v>
      </c>
      <c r="AG75" s="47">
        <f t="shared" si="19"/>
        <v>0</v>
      </c>
    </row>
    <row r="76" spans="2:33" x14ac:dyDescent="0.2">
      <c r="B76" s="203" t="s">
        <v>107</v>
      </c>
      <c r="C76" s="321">
        <f>IF(C$9=$C$3,-LOOKUP(C$8,'Loan-Repayment'!$B$17:$B$379,'Loan-Repayment'!$H$17:$H$379),0)</f>
        <v>0</v>
      </c>
      <c r="D76" s="10">
        <f>IF(D$9=$C$3,-LOOKUP(D$8,'Loan-Repayment'!$B$17:$B$379,'Loan-Repayment'!$H$17:$H$379),0)</f>
        <v>0</v>
      </c>
      <c r="E76" s="10">
        <f>IF(E$9=$C$3,-LOOKUP(E$8,'Loan-Repayment'!$B$17:$B$379,'Loan-Repayment'!$H$17:$H$379),0)</f>
        <v>0</v>
      </c>
      <c r="F76" s="10">
        <f>IF(F$9=$C$3,-LOOKUP(F$8,'Loan-Repayment'!$B$17:$B$379,'Loan-Repayment'!$H$17:$H$379),0)</f>
        <v>0</v>
      </c>
      <c r="G76" s="10">
        <f>IF(G$9=$C$3,-LOOKUP(G$8,'Loan-Repayment'!$B$17:$B$379,'Loan-Repayment'!$H$17:$H$379),0)</f>
        <v>0</v>
      </c>
      <c r="H76" s="10">
        <f>IF(H$9=$C$3,-LOOKUP(H$8,'Loan-Repayment'!$B$17:$B$379,'Loan-Repayment'!$H$17:$H$379),0)</f>
        <v>0</v>
      </c>
      <c r="I76" s="10">
        <f>IF(I$9=$C$3,-LOOKUP(I$8,'Loan-Repayment'!$B$17:$B$379,'Loan-Repayment'!$H$17:$H$379),0)</f>
        <v>0</v>
      </c>
      <c r="J76" s="10">
        <f>IF(J$9=$C$3,-LOOKUP(J$8,'Loan-Repayment'!$B$17:$B$379,'Loan-Repayment'!$H$17:$H$379),0)</f>
        <v>0</v>
      </c>
      <c r="K76" s="10">
        <f>IF(K$9=$C$3,-LOOKUP(K$8,'Loan-Repayment'!$B$17:$B$379,'Loan-Repayment'!$H$17:$H$379),0)</f>
        <v>0</v>
      </c>
      <c r="L76" s="10">
        <f>IF(L$9=$C$3,-LOOKUP(L$8,'Loan-Repayment'!$B$17:$B$379,'Loan-Repayment'!$H$17:$H$379),0)</f>
        <v>0</v>
      </c>
      <c r="M76" s="10">
        <f>IF(M$9=$C$3,-LOOKUP(M$8,'Loan-Repayment'!$B$17:$B$379,'Loan-Repayment'!$H$17:$H$379),0)</f>
        <v>-517988.9268155786</v>
      </c>
      <c r="N76" s="10">
        <f>IF(N$9=$C$3,-LOOKUP(N$8,'Loan-Repayment'!$B$17:$B$379,'Loan-Repayment'!$H$17:$H$379),0)</f>
        <v>0</v>
      </c>
      <c r="O76" s="10">
        <f>IF(O$9=$C$3,-LOOKUP(O$8,'Loan-Repayment'!$B$17:$B$379,'Loan-Repayment'!$H$17:$H$379),0)</f>
        <v>0</v>
      </c>
      <c r="P76" s="10">
        <f>IF(P$9=$C$3,-LOOKUP(P$8,'Loan-Repayment'!$B$17:$B$379,'Loan-Repayment'!$H$17:$H$379),0)</f>
        <v>0</v>
      </c>
      <c r="Q76" s="10">
        <f>IF(Q$9=$C$3,-LOOKUP(Q$8,'Loan-Repayment'!$B$17:$B$379,'Loan-Repayment'!$H$17:$H$379),0)</f>
        <v>0</v>
      </c>
      <c r="R76" s="10">
        <f>IF(R$9=$C$3,-LOOKUP(R$8,'Loan-Repayment'!$B$17:$B$379,'Loan-Repayment'!$H$17:$H$379),0)</f>
        <v>0</v>
      </c>
      <c r="S76" s="10">
        <f>IF(S$9=$C$3,-LOOKUP(S$8,'Loan-Repayment'!$B$17:$B$379,'Loan-Repayment'!$H$17:$H$379),0)</f>
        <v>0</v>
      </c>
      <c r="T76" s="10">
        <f>IF(T$9=$C$3,-LOOKUP(T$8,'Loan-Repayment'!$B$17:$B$379,'Loan-Repayment'!$H$17:$H$379),0)</f>
        <v>0</v>
      </c>
      <c r="U76" s="10">
        <f>IF(U$9=$C$3,-LOOKUP(U$8,'Loan-Repayment'!$B$17:$B$379,'Loan-Repayment'!$H$17:$H$379),0)</f>
        <v>0</v>
      </c>
      <c r="V76" s="10">
        <f>IF(V$9=$C$3,-LOOKUP(V$8,'Loan-Repayment'!$B$17:$B$379,'Loan-Repayment'!$H$17:$H$379),0)</f>
        <v>0</v>
      </c>
      <c r="W76" s="10">
        <f>IF(W$9=$C$3,-LOOKUP(W$8,'Loan-Repayment'!$B$17:$B$379,'Loan-Repayment'!$H$17:$H$379),0)</f>
        <v>0</v>
      </c>
      <c r="X76" s="10">
        <f>IF(X$9=$C$3,-LOOKUP(X$8,'Loan-Repayment'!$B$17:$B$379,'Loan-Repayment'!$H$17:$H$379),0)</f>
        <v>0</v>
      </c>
      <c r="Y76" s="10">
        <f>IF(Y$9=$C$3,-LOOKUP(Y$8,'Loan-Repayment'!$B$17:$B$379,'Loan-Repayment'!$H$17:$H$379),0)</f>
        <v>0</v>
      </c>
      <c r="Z76" s="10">
        <f>IF(Z$9=$C$3,-LOOKUP(Z$8,'Loan-Repayment'!$B$17:$B$379,'Loan-Repayment'!$H$17:$H$379),0)</f>
        <v>0</v>
      </c>
      <c r="AA76" s="10">
        <f>IF(AA$9=$C$3,-LOOKUP(AA$8,'Loan-Repayment'!$B$17:$B$379,'Loan-Repayment'!$H$17:$H$379),0)</f>
        <v>0</v>
      </c>
      <c r="AB76" s="10">
        <f>IF(AB$9=$C$3,-LOOKUP(AB$8,'Loan-Repayment'!$B$17:$B$379,'Loan-Repayment'!$H$17:$H$379),0)</f>
        <v>0</v>
      </c>
      <c r="AC76" s="10">
        <f>IF(AC$9=$C$3,-LOOKUP(AC$8,'Loan-Repayment'!$B$17:$B$379,'Loan-Repayment'!$H$17:$H$379),0)</f>
        <v>0</v>
      </c>
      <c r="AD76" s="10">
        <f>IF(AD$9=$C$3,-LOOKUP(AD$8,'Loan-Repayment'!$B$17:$B$379,'Loan-Repayment'!$H$17:$H$379),0)</f>
        <v>0</v>
      </c>
      <c r="AE76" s="10">
        <f>IF(AE$9=$C$3,-LOOKUP(AE$8,'Loan-Repayment'!$B$17:$B$379,'Loan-Repayment'!$H$17:$H$379),0)</f>
        <v>0</v>
      </c>
      <c r="AF76" s="10">
        <f>IF(AF$9=$C$3,-LOOKUP(AF$8,'Loan-Repayment'!$B$17:$B$379,'Loan-Repayment'!$H$17:$H$379),0)</f>
        <v>0</v>
      </c>
      <c r="AG76" s="47">
        <f>IF(AG$9=$C$3,-LOOKUP(AG$8,'Loan-Repayment'!$B$17:$B$379,'Loan-Repayment'!$H$17:$H$379),0)</f>
        <v>0</v>
      </c>
    </row>
    <row r="77" spans="2:33" x14ac:dyDescent="0.2">
      <c r="B77" s="203" t="s">
        <v>108</v>
      </c>
      <c r="C77" s="321">
        <f>IF(C$9=$C$3,-LOOKUP(C$8,'Loan-Repayment'!$L$17:$L$379,'Loan-Repayment'!$Q$17:$Q$379),0)</f>
        <v>0</v>
      </c>
      <c r="D77" s="10">
        <f>IF(D$9=$C$3,-LOOKUP(D$8,'Loan-Repayment'!$L$17:$L$379,'Loan-Repayment'!$Q$17:$Q$379),0)</f>
        <v>0</v>
      </c>
      <c r="E77" s="10">
        <f>IF(E$9=$C$3,-LOOKUP(E$8,'Loan-Repayment'!$L$17:$L$379,'Loan-Repayment'!$Q$17:$Q$379),0)</f>
        <v>0</v>
      </c>
      <c r="F77" s="10">
        <f>IF(F$9=$C$3,-LOOKUP(F$8,'Loan-Repayment'!$L$17:$L$379,'Loan-Repayment'!$Q$17:$Q$379),0)</f>
        <v>0</v>
      </c>
      <c r="G77" s="10">
        <f>IF(G$9=$C$3,-LOOKUP(G$8,'Loan-Repayment'!$L$17:$L$379,'Loan-Repayment'!$Q$17:$Q$379),0)</f>
        <v>0</v>
      </c>
      <c r="H77" s="10">
        <f>IF(H$9=$C$3,-LOOKUP(H$8,'Loan-Repayment'!$L$17:$L$379,'Loan-Repayment'!$Q$17:$Q$379),0)</f>
        <v>0</v>
      </c>
      <c r="I77" s="10">
        <f>IF(I$9=$C$3,-LOOKUP(I$8,'Loan-Repayment'!$L$17:$L$379,'Loan-Repayment'!$Q$17:$Q$379),0)</f>
        <v>0</v>
      </c>
      <c r="J77" s="10">
        <f>IF(J$9=$C$3,-LOOKUP(J$8,'Loan-Repayment'!$L$17:$L$379,'Loan-Repayment'!$Q$17:$Q$379),0)</f>
        <v>0</v>
      </c>
      <c r="K77" s="10">
        <f>IF(K$9=$C$3,-LOOKUP(K$8,'Loan-Repayment'!$L$17:$L$379,'Loan-Repayment'!$Q$17:$Q$379),0)</f>
        <v>0</v>
      </c>
      <c r="L77" s="10">
        <f>IF(L$9=$C$3,-LOOKUP(L$8,'Loan-Repayment'!$L$17:$L$379,'Loan-Repayment'!$Q$17:$Q$379),0)</f>
        <v>0</v>
      </c>
      <c r="M77" s="10">
        <f>IF(M$9=$C$3,-LOOKUP(M$8,'Loan-Repayment'!$L$17:$L$379,'Loan-Repayment'!$Q$17:$Q$379),0)</f>
        <v>-142429.8367275692</v>
      </c>
      <c r="N77" s="10">
        <f>IF(N$9=$C$3,-LOOKUP(N$8,'Loan-Repayment'!$L$17:$L$379,'Loan-Repayment'!$Q$17:$Q$379),0)</f>
        <v>0</v>
      </c>
      <c r="O77" s="10">
        <f>IF(O$9=$C$3,-LOOKUP(O$8,'Loan-Repayment'!$L$17:$L$379,'Loan-Repayment'!$Q$17:$Q$379),0)</f>
        <v>0</v>
      </c>
      <c r="P77" s="10">
        <f>IF(P$9=$C$3,-LOOKUP(P$8,'Loan-Repayment'!$L$17:$L$379,'Loan-Repayment'!$Q$17:$Q$379),0)</f>
        <v>0</v>
      </c>
      <c r="Q77" s="10">
        <f>IF(Q$9=$C$3,-LOOKUP(Q$8,'Loan-Repayment'!$L$17:$L$379,'Loan-Repayment'!$Q$17:$Q$379),0)</f>
        <v>0</v>
      </c>
      <c r="R77" s="10">
        <f>IF(R$9=$C$3,-LOOKUP(R$8,'Loan-Repayment'!$L$17:$L$379,'Loan-Repayment'!$Q$17:$Q$379),0)</f>
        <v>0</v>
      </c>
      <c r="S77" s="10">
        <f>IF(S$9=$C$3,-LOOKUP(S$8,'Loan-Repayment'!$L$17:$L$379,'Loan-Repayment'!$Q$17:$Q$379),0)</f>
        <v>0</v>
      </c>
      <c r="T77" s="10">
        <f>IF(T$9=$C$3,-LOOKUP(T$8,'Loan-Repayment'!$L$17:$L$379,'Loan-Repayment'!$Q$17:$Q$379),0)</f>
        <v>0</v>
      </c>
      <c r="U77" s="10">
        <f>IF(U$9=$C$3,-LOOKUP(U$8,'Loan-Repayment'!$L$17:$L$379,'Loan-Repayment'!$Q$17:$Q$379),0)</f>
        <v>0</v>
      </c>
      <c r="V77" s="10">
        <f>IF(V$9=$C$3,-LOOKUP(V$8,'Loan-Repayment'!$L$17:$L$379,'Loan-Repayment'!$Q$17:$Q$379),0)</f>
        <v>0</v>
      </c>
      <c r="W77" s="10">
        <f>IF(W$9=$C$3,-LOOKUP(W$8,'Loan-Repayment'!$L$17:$L$379,'Loan-Repayment'!$Q$17:$Q$379),0)</f>
        <v>0</v>
      </c>
      <c r="X77" s="10">
        <f>IF(X$9=$C$3,-LOOKUP(X$8,'Loan-Repayment'!$L$17:$L$379,'Loan-Repayment'!$Q$17:$Q$379),0)</f>
        <v>0</v>
      </c>
      <c r="Y77" s="10">
        <f>IF(Y$9=$C$3,-LOOKUP(Y$8,'Loan-Repayment'!$L$17:$L$379,'Loan-Repayment'!$Q$17:$Q$379),0)</f>
        <v>0</v>
      </c>
      <c r="Z77" s="10">
        <f>IF(Z$9=$C$3,-LOOKUP(Z$8,'Loan-Repayment'!$L$17:$L$379,'Loan-Repayment'!$Q$17:$Q$379),0)</f>
        <v>0</v>
      </c>
      <c r="AA77" s="10">
        <f>IF(AA$9=$C$3,-LOOKUP(AA$8,'Loan-Repayment'!$L$17:$L$379,'Loan-Repayment'!$Q$17:$Q$379),0)</f>
        <v>0</v>
      </c>
      <c r="AB77" s="10">
        <f>IF(AB$9=$C$3,-LOOKUP(AB$8,'Loan-Repayment'!$L$17:$L$379,'Loan-Repayment'!$Q$17:$Q$379),0)</f>
        <v>0</v>
      </c>
      <c r="AC77" s="10">
        <f>IF(AC$9=$C$3,-LOOKUP(AC$8,'Loan-Repayment'!$L$17:$L$379,'Loan-Repayment'!$Q$17:$Q$379),0)</f>
        <v>0</v>
      </c>
      <c r="AD77" s="10">
        <f>IF(AD$9=$C$3,-LOOKUP(AD$8,'Loan-Repayment'!$L$17:$L$379,'Loan-Repayment'!$Q$17:$Q$379),0)</f>
        <v>0</v>
      </c>
      <c r="AE77" s="10">
        <f>IF(AE$9=$C$3,-LOOKUP(AE$8,'Loan-Repayment'!$L$17:$L$379,'Loan-Repayment'!$Q$17:$Q$379),0)</f>
        <v>0</v>
      </c>
      <c r="AF77" s="10">
        <f>IF(AF$9=$C$3,-LOOKUP(AF$8,'Loan-Repayment'!$L$17:$L$379,'Loan-Repayment'!$Q$17:$Q$379),0)</f>
        <v>0</v>
      </c>
      <c r="AG77" s="47">
        <f>IF(AG$9=$C$3,-LOOKUP(AG$8,'Loan-Repayment'!$L$17:$L$379,'Loan-Repayment'!$Q$17:$Q$379),0)</f>
        <v>0</v>
      </c>
    </row>
    <row r="78" spans="2:33" s="11" customFormat="1" x14ac:dyDescent="0.2">
      <c r="B78" s="200" t="s">
        <v>104</v>
      </c>
      <c r="C78" s="322" t="e">
        <f t="shared" ref="C78:AG78" si="20">SUM(C71:C75)+C69*C57</f>
        <v>#REF!</v>
      </c>
      <c r="D78" s="53" t="e">
        <f t="shared" si="20"/>
        <v>#REF!</v>
      </c>
      <c r="E78" s="53" t="e">
        <f t="shared" si="20"/>
        <v>#REF!</v>
      </c>
      <c r="F78" s="53" t="e">
        <f t="shared" si="20"/>
        <v>#REF!</v>
      </c>
      <c r="G78" s="53" t="e">
        <f t="shared" si="20"/>
        <v>#REF!</v>
      </c>
      <c r="H78" s="53" t="e">
        <f t="shared" si="20"/>
        <v>#REF!</v>
      </c>
      <c r="I78" s="53" t="e">
        <f t="shared" si="20"/>
        <v>#REF!</v>
      </c>
      <c r="J78" s="53" t="e">
        <f t="shared" si="20"/>
        <v>#REF!</v>
      </c>
      <c r="K78" s="53" t="e">
        <f t="shared" si="20"/>
        <v>#REF!</v>
      </c>
      <c r="L78" s="53" t="e">
        <f t="shared" si="20"/>
        <v>#REF!</v>
      </c>
      <c r="M78" s="53" t="e">
        <f t="shared" si="20"/>
        <v>#REF!</v>
      </c>
      <c r="N78" s="53" t="e">
        <f t="shared" si="20"/>
        <v>#REF!</v>
      </c>
      <c r="O78" s="53" t="e">
        <f t="shared" si="20"/>
        <v>#REF!</v>
      </c>
      <c r="P78" s="53" t="e">
        <f t="shared" si="20"/>
        <v>#REF!</v>
      </c>
      <c r="Q78" s="53" t="e">
        <f t="shared" si="20"/>
        <v>#REF!</v>
      </c>
      <c r="R78" s="53" t="e">
        <f t="shared" si="20"/>
        <v>#REF!</v>
      </c>
      <c r="S78" s="53" t="e">
        <f t="shared" si="20"/>
        <v>#REF!</v>
      </c>
      <c r="T78" s="53" t="e">
        <f t="shared" si="20"/>
        <v>#REF!</v>
      </c>
      <c r="U78" s="53" t="e">
        <f t="shared" si="20"/>
        <v>#REF!</v>
      </c>
      <c r="V78" s="53" t="e">
        <f t="shared" si="20"/>
        <v>#REF!</v>
      </c>
      <c r="W78" s="53" t="e">
        <f t="shared" si="20"/>
        <v>#REF!</v>
      </c>
      <c r="X78" s="53" t="e">
        <f t="shared" si="20"/>
        <v>#REF!</v>
      </c>
      <c r="Y78" s="53" t="e">
        <f t="shared" si="20"/>
        <v>#REF!</v>
      </c>
      <c r="Z78" s="53" t="e">
        <f t="shared" si="20"/>
        <v>#REF!</v>
      </c>
      <c r="AA78" s="53" t="e">
        <f t="shared" si="20"/>
        <v>#REF!</v>
      </c>
      <c r="AB78" s="53" t="e">
        <f t="shared" si="20"/>
        <v>#REF!</v>
      </c>
      <c r="AC78" s="53" t="e">
        <f t="shared" si="20"/>
        <v>#REF!</v>
      </c>
      <c r="AD78" s="53" t="e">
        <f t="shared" si="20"/>
        <v>#REF!</v>
      </c>
      <c r="AE78" s="53" t="e">
        <f t="shared" si="20"/>
        <v>#REF!</v>
      </c>
      <c r="AF78" s="53" t="e">
        <f t="shared" si="20"/>
        <v>#REF!</v>
      </c>
      <c r="AG78" s="54" t="e">
        <f t="shared" si="20"/>
        <v>#REF!</v>
      </c>
    </row>
    <row r="79" spans="2:33" x14ac:dyDescent="0.2">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row>
    <row r="80" spans="2:33" x14ac:dyDescent="0.2">
      <c r="B80" s="200" t="s">
        <v>68</v>
      </c>
      <c r="C80" s="8"/>
      <c r="D80" s="215" t="e">
        <f t="shared" ref="D80:AG80" si="21">-D69/$C$71*D57</f>
        <v>#REF!</v>
      </c>
      <c r="E80" s="215" t="e">
        <f t="shared" si="21"/>
        <v>#REF!</v>
      </c>
      <c r="F80" s="215" t="e">
        <f t="shared" si="21"/>
        <v>#REF!</v>
      </c>
      <c r="G80" s="215" t="e">
        <f t="shared" si="21"/>
        <v>#REF!</v>
      </c>
      <c r="H80" s="215" t="e">
        <f t="shared" si="21"/>
        <v>#REF!</v>
      </c>
      <c r="I80" s="215" t="e">
        <f t="shared" si="21"/>
        <v>#REF!</v>
      </c>
      <c r="J80" s="215" t="e">
        <f t="shared" si="21"/>
        <v>#REF!</v>
      </c>
      <c r="K80" s="215" t="e">
        <f t="shared" si="21"/>
        <v>#REF!</v>
      </c>
      <c r="L80" s="215" t="e">
        <f t="shared" si="21"/>
        <v>#REF!</v>
      </c>
      <c r="M80" s="215" t="e">
        <f t="shared" si="21"/>
        <v>#REF!</v>
      </c>
      <c r="N80" s="215" t="e">
        <f t="shared" si="21"/>
        <v>#REF!</v>
      </c>
      <c r="O80" s="215" t="e">
        <f t="shared" si="21"/>
        <v>#REF!</v>
      </c>
      <c r="P80" s="215" t="e">
        <f t="shared" si="21"/>
        <v>#REF!</v>
      </c>
      <c r="Q80" s="215" t="e">
        <f t="shared" si="21"/>
        <v>#REF!</v>
      </c>
      <c r="R80" s="215" t="e">
        <f t="shared" si="21"/>
        <v>#REF!</v>
      </c>
      <c r="S80" s="215" t="e">
        <f t="shared" si="21"/>
        <v>#REF!</v>
      </c>
      <c r="T80" s="215" t="e">
        <f t="shared" si="21"/>
        <v>#REF!</v>
      </c>
      <c r="U80" s="215" t="e">
        <f t="shared" si="21"/>
        <v>#REF!</v>
      </c>
      <c r="V80" s="215" t="e">
        <f t="shared" si="21"/>
        <v>#REF!</v>
      </c>
      <c r="W80" s="215" t="e">
        <f t="shared" si="21"/>
        <v>#REF!</v>
      </c>
      <c r="X80" s="215" t="e">
        <f t="shared" si="21"/>
        <v>#REF!</v>
      </c>
      <c r="Y80" s="215" t="e">
        <f t="shared" si="21"/>
        <v>#REF!</v>
      </c>
      <c r="Z80" s="215" t="e">
        <f t="shared" si="21"/>
        <v>#REF!</v>
      </c>
      <c r="AA80" s="215" t="e">
        <f t="shared" si="21"/>
        <v>#REF!</v>
      </c>
      <c r="AB80" s="215" t="e">
        <f t="shared" si="21"/>
        <v>#REF!</v>
      </c>
      <c r="AC80" s="215" t="e">
        <f t="shared" si="21"/>
        <v>#REF!</v>
      </c>
      <c r="AD80" s="215" t="e">
        <f t="shared" si="21"/>
        <v>#REF!</v>
      </c>
      <c r="AE80" s="215" t="e">
        <f t="shared" si="21"/>
        <v>#REF!</v>
      </c>
      <c r="AF80" s="215" t="e">
        <f t="shared" si="21"/>
        <v>#REF!</v>
      </c>
      <c r="AG80" s="215" t="e">
        <f t="shared" si="21"/>
        <v>#REF!</v>
      </c>
    </row>
    <row r="82" spans="2:3" x14ac:dyDescent="0.2">
      <c r="B82" s="198" t="s">
        <v>49</v>
      </c>
      <c r="C82" s="4">
        <f>'Property-Input'!G28</f>
        <v>4.1804471188635416E-2</v>
      </c>
    </row>
    <row r="83" spans="2:3" x14ac:dyDescent="0.2">
      <c r="B83" s="199" t="s">
        <v>50</v>
      </c>
      <c r="C83" s="5" t="e">
        <f>XIRR(C78:AG78,$C$8:$AG$8)</f>
        <v>#REF!</v>
      </c>
    </row>
    <row r="84" spans="2:3" x14ac:dyDescent="0.2">
      <c r="B84" s="199" t="s">
        <v>52</v>
      </c>
      <c r="C84" s="6" t="e">
        <f>-SUM(D78:AG78)/C71</f>
        <v>#REF!</v>
      </c>
    </row>
    <row r="85" spans="2:3" x14ac:dyDescent="0.2">
      <c r="B85" s="201" t="s">
        <v>53</v>
      </c>
      <c r="C85" s="7" t="e">
        <f>AVERAGEIF(D80:AG80,"&gt;"&amp;0)</f>
        <v>#DIV/0!</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3:T78"/>
  <sheetViews>
    <sheetView showGridLines="0" topLeftCell="A3" zoomScaleNormal="70" zoomScalePageLayoutView="55" workbookViewId="0"/>
  </sheetViews>
  <sheetFormatPr baseColWidth="10" defaultColWidth="7.5" defaultRowHeight="15" x14ac:dyDescent="0.2"/>
  <cols>
    <col min="1" max="1" width="4.1640625" style="1" customWidth="1"/>
    <col min="2" max="2" width="26.33203125" style="1" customWidth="1"/>
    <col min="3" max="4" width="13.5" style="1" customWidth="1"/>
    <col min="5" max="20" width="12.6640625" style="1" customWidth="1"/>
    <col min="21" max="21" width="5.6640625" style="1" customWidth="1"/>
    <col min="22" max="35" width="7.5" style="1" customWidth="1"/>
    <col min="36" max="16384" width="7.5" style="1"/>
  </cols>
  <sheetData>
    <row r="3" spans="2:20" x14ac:dyDescent="0.2">
      <c r="B3" s="248" t="s">
        <v>133</v>
      </c>
      <c r="C3" s="1" t="s">
        <v>184</v>
      </c>
    </row>
    <row r="6" spans="2:20" x14ac:dyDescent="0.2">
      <c r="B6" s="61" t="s">
        <v>3</v>
      </c>
      <c r="C6" s="64"/>
      <c r="E6" s="68">
        <v>0</v>
      </c>
      <c r="F6" s="246">
        <v>1</v>
      </c>
      <c r="G6" s="246">
        <f t="shared" ref="G6:T6" si="0">F6+1</f>
        <v>2</v>
      </c>
      <c r="H6" s="246">
        <f t="shared" si="0"/>
        <v>3</v>
      </c>
      <c r="I6" s="246">
        <f t="shared" si="0"/>
        <v>4</v>
      </c>
      <c r="J6" s="246">
        <f t="shared" si="0"/>
        <v>5</v>
      </c>
      <c r="K6" s="246">
        <f t="shared" si="0"/>
        <v>6</v>
      </c>
      <c r="L6" s="246">
        <f t="shared" si="0"/>
        <v>7</v>
      </c>
      <c r="M6" s="246">
        <f t="shared" si="0"/>
        <v>8</v>
      </c>
      <c r="N6" s="246">
        <f t="shared" si="0"/>
        <v>9</v>
      </c>
      <c r="O6" s="246">
        <f t="shared" si="0"/>
        <v>10</v>
      </c>
      <c r="P6" s="246">
        <f t="shared" si="0"/>
        <v>11</v>
      </c>
      <c r="Q6" s="246">
        <f t="shared" si="0"/>
        <v>12</v>
      </c>
      <c r="R6" s="246">
        <f t="shared" si="0"/>
        <v>13</v>
      </c>
      <c r="S6" s="246">
        <f t="shared" si="0"/>
        <v>14</v>
      </c>
      <c r="T6" s="246">
        <f t="shared" si="0"/>
        <v>15</v>
      </c>
    </row>
    <row r="7" spans="2:20" x14ac:dyDescent="0.2">
      <c r="B7" s="69" t="s">
        <v>3</v>
      </c>
      <c r="C7" s="47">
        <f>'Property-Input'!C4</f>
        <v>770000</v>
      </c>
      <c r="E7" s="10">
        <f>'Property-Input'!F41</f>
        <v>-770000</v>
      </c>
      <c r="F7" s="24">
        <f>'Property-Input'!G41</f>
        <v>0</v>
      </c>
      <c r="G7" s="24">
        <f>'Property-Input'!H41</f>
        <v>0</v>
      </c>
      <c r="H7" s="24">
        <f>'Property-Input'!I41</f>
        <v>0</v>
      </c>
      <c r="I7" s="24">
        <f>'Property-Input'!J41</f>
        <v>0</v>
      </c>
      <c r="J7" s="24">
        <f>'Property-Input'!K41</f>
        <v>0</v>
      </c>
      <c r="K7" s="24">
        <f>'Property-Input'!L41</f>
        <v>0</v>
      </c>
      <c r="L7" s="24">
        <f>'Property-Input'!M41</f>
        <v>0</v>
      </c>
      <c r="M7" s="24">
        <f>'Property-Input'!N41</f>
        <v>0</v>
      </c>
      <c r="N7" s="24">
        <f>'Property-Input'!O41</f>
        <v>0</v>
      </c>
      <c r="O7" s="24">
        <f>'Property-Input'!P41</f>
        <v>0</v>
      </c>
      <c r="P7" s="24">
        <f>'Property-Input'!Q41</f>
        <v>0</v>
      </c>
      <c r="Q7" s="24">
        <f>'Property-Input'!R41</f>
        <v>0</v>
      </c>
      <c r="R7" s="24">
        <f>'Property-Input'!S41</f>
        <v>0</v>
      </c>
      <c r="S7" s="24">
        <f>'Property-Input'!T41</f>
        <v>0</v>
      </c>
      <c r="T7" s="24">
        <f>'Property-Input'!U41</f>
        <v>0</v>
      </c>
    </row>
    <row r="8" spans="2:20" x14ac:dyDescent="0.2">
      <c r="B8" s="69" t="s">
        <v>5</v>
      </c>
      <c r="C8" s="47">
        <f>'Property-Input'!C5</f>
        <v>11550</v>
      </c>
      <c r="E8" s="10">
        <f>'Property-Input'!F42</f>
        <v>-11550</v>
      </c>
      <c r="F8" s="24">
        <f>'Property-Input'!G42</f>
        <v>0</v>
      </c>
      <c r="G8" s="24">
        <f>'Property-Input'!H42</f>
        <v>0</v>
      </c>
      <c r="H8" s="24">
        <f>'Property-Input'!I42</f>
        <v>0</v>
      </c>
      <c r="I8" s="24">
        <f>'Property-Input'!J42</f>
        <v>0</v>
      </c>
      <c r="J8" s="24">
        <f>'Property-Input'!K42</f>
        <v>0</v>
      </c>
      <c r="K8" s="24">
        <f>'Property-Input'!L42</f>
        <v>0</v>
      </c>
      <c r="L8" s="24">
        <f>'Property-Input'!M42</f>
        <v>0</v>
      </c>
      <c r="M8" s="24">
        <f>'Property-Input'!N42</f>
        <v>0</v>
      </c>
      <c r="N8" s="24">
        <f>'Property-Input'!O42</f>
        <v>0</v>
      </c>
      <c r="O8" s="24">
        <f>'Property-Input'!P42</f>
        <v>0</v>
      </c>
      <c r="P8" s="24">
        <f>'Property-Input'!Q42</f>
        <v>0</v>
      </c>
      <c r="Q8" s="24">
        <f>'Property-Input'!R42</f>
        <v>0</v>
      </c>
      <c r="R8" s="24">
        <f>'Property-Input'!S42</f>
        <v>0</v>
      </c>
      <c r="S8" s="24">
        <f>'Property-Input'!T42</f>
        <v>0</v>
      </c>
      <c r="T8" s="24">
        <f>'Property-Input'!U42</f>
        <v>0</v>
      </c>
    </row>
    <row r="9" spans="2:20" x14ac:dyDescent="0.2">
      <c r="B9" s="70" t="s">
        <v>117</v>
      </c>
      <c r="C9" s="65">
        <f>'Property-Input'!C6</f>
        <v>770000</v>
      </c>
      <c r="F9" s="248"/>
      <c r="G9" s="248"/>
      <c r="H9" s="248"/>
      <c r="I9" s="248"/>
      <c r="J9" s="248"/>
      <c r="K9" s="248"/>
      <c r="L9" s="248"/>
      <c r="M9" s="248"/>
      <c r="N9" s="248"/>
      <c r="O9" s="248"/>
      <c r="P9" s="248"/>
      <c r="Q9" s="248"/>
      <c r="R9" s="248"/>
      <c r="S9" s="248"/>
      <c r="T9" s="248"/>
    </row>
    <row r="10" spans="2:20" x14ac:dyDescent="0.2">
      <c r="B10" s="71"/>
      <c r="C10" s="10"/>
      <c r="F10" s="248"/>
      <c r="G10" s="248"/>
      <c r="H10" s="248"/>
      <c r="I10" s="248"/>
      <c r="J10" s="248"/>
      <c r="K10" s="248"/>
      <c r="L10" s="248"/>
      <c r="M10" s="248"/>
      <c r="N10" s="248"/>
      <c r="O10" s="248"/>
      <c r="P10" s="248"/>
      <c r="Q10" s="248"/>
      <c r="R10" s="248"/>
      <c r="S10" s="248"/>
      <c r="T10" s="248"/>
    </row>
    <row r="11" spans="2:20" x14ac:dyDescent="0.2">
      <c r="B11" s="61" t="s">
        <v>118</v>
      </c>
      <c r="C11" s="64"/>
      <c r="F11" s="248"/>
      <c r="G11" s="248"/>
      <c r="H11" s="248"/>
      <c r="I11" s="248"/>
      <c r="J11" s="248"/>
      <c r="K11" s="248"/>
      <c r="L11" s="248"/>
      <c r="M11" s="248"/>
      <c r="N11" s="248"/>
      <c r="O11" s="248"/>
      <c r="P11" s="248"/>
      <c r="Q11" s="248"/>
      <c r="R11" s="248"/>
      <c r="S11" s="248"/>
      <c r="T11" s="248"/>
    </row>
    <row r="12" spans="2:20" x14ac:dyDescent="0.2">
      <c r="B12" s="69" t="s">
        <v>119</v>
      </c>
      <c r="C12" s="47">
        <f>'Property-Input'!C24</f>
        <v>616000</v>
      </c>
      <c r="E12" s="10">
        <f>'Property-Input'!F49</f>
        <v>616000</v>
      </c>
      <c r="F12" s="24">
        <f>'Property-Input'!G49</f>
        <v>0</v>
      </c>
      <c r="G12" s="24">
        <f>'Property-Input'!H49</f>
        <v>0</v>
      </c>
      <c r="H12" s="24">
        <f>'Property-Input'!I49</f>
        <v>0</v>
      </c>
      <c r="I12" s="24">
        <f>'Property-Input'!J49</f>
        <v>0</v>
      </c>
      <c r="J12" s="24">
        <f>'Property-Input'!K49</f>
        <v>0</v>
      </c>
      <c r="K12" s="24">
        <f>'Property-Input'!L49</f>
        <v>0</v>
      </c>
      <c r="L12" s="24">
        <f>'Property-Input'!M49</f>
        <v>0</v>
      </c>
      <c r="M12" s="24">
        <f>'Property-Input'!N49</f>
        <v>0</v>
      </c>
      <c r="N12" s="24">
        <f>'Property-Input'!O49</f>
        <v>0</v>
      </c>
      <c r="O12" s="24">
        <f>'Property-Input'!P49</f>
        <v>0</v>
      </c>
      <c r="P12" s="24">
        <f>'Property-Input'!Q49</f>
        <v>0</v>
      </c>
      <c r="Q12" s="24">
        <f>'Property-Input'!R49</f>
        <v>0</v>
      </c>
      <c r="R12" s="24">
        <f>'Property-Input'!S49</f>
        <v>0</v>
      </c>
      <c r="S12" s="24">
        <f>'Property-Input'!T49</f>
        <v>0</v>
      </c>
      <c r="T12" s="24">
        <f>'Property-Input'!U49</f>
        <v>0</v>
      </c>
    </row>
    <row r="13" spans="2:20" x14ac:dyDescent="0.2">
      <c r="B13" s="69" t="s">
        <v>120</v>
      </c>
      <c r="C13" s="47">
        <f>SUM(E13:O13)</f>
        <v>921674.05198609317</v>
      </c>
      <c r="E13" s="10">
        <f t="shared" ref="E13:T13" si="1">E14+E15+E16</f>
        <v>39420.663415862306</v>
      </c>
      <c r="F13" s="24">
        <f t="shared" si="1"/>
        <v>38856.014063079405</v>
      </c>
      <c r="G13" s="24">
        <f t="shared" si="1"/>
        <v>38299.452572447233</v>
      </c>
      <c r="H13" s="24">
        <f t="shared" si="1"/>
        <v>37750.863095937544</v>
      </c>
      <c r="I13" s="24">
        <f t="shared" si="1"/>
        <v>37210.131444893334</v>
      </c>
      <c r="J13" s="24">
        <f t="shared" si="1"/>
        <v>38980.095325675509</v>
      </c>
      <c r="K13" s="24">
        <f t="shared" si="1"/>
        <v>39360.646532601924</v>
      </c>
      <c r="L13" s="24">
        <f t="shared" si="1"/>
        <v>38556.340630775485</v>
      </c>
      <c r="M13" s="24">
        <f t="shared" si="1"/>
        <v>37768.470129296853</v>
      </c>
      <c r="N13" s="24">
        <f t="shared" si="1"/>
        <v>36996.69918283161</v>
      </c>
      <c r="O13" s="24">
        <f t="shared" si="1"/>
        <v>538474.67559269187</v>
      </c>
      <c r="P13" s="24">
        <f t="shared" si="1"/>
        <v>19845.526191980432</v>
      </c>
      <c r="Q13" s="24">
        <f t="shared" si="1"/>
        <v>19174.298052536786</v>
      </c>
      <c r="R13" s="24">
        <f t="shared" si="1"/>
        <v>18525.772622551307</v>
      </c>
      <c r="S13" s="24">
        <f t="shared" si="1"/>
        <v>17899.182036396116</v>
      </c>
      <c r="T13" s="24">
        <f t="shared" si="1"/>
        <v>17293.784399688033</v>
      </c>
    </row>
    <row r="14" spans="2:20" x14ac:dyDescent="0.2">
      <c r="B14" s="69" t="s">
        <v>121</v>
      </c>
      <c r="C14" s="47">
        <f>SUM(E14:O14)</f>
        <v>305674.05198609305</v>
      </c>
      <c r="E14" s="10">
        <f>-'Property-Input'!G30</f>
        <v>30597.270525566251</v>
      </c>
      <c r="F14" s="24">
        <f>-'Property-Input'!H30</f>
        <v>30159.004715147839</v>
      </c>
      <c r="G14" s="24">
        <f>-'Property-Input'!I30</f>
        <v>29727.016488228946</v>
      </c>
      <c r="H14" s="24">
        <f>-'Property-Input'!J30</f>
        <v>29301.21592665109</v>
      </c>
      <c r="I14" s="24">
        <f>-'Property-Input'!K30</f>
        <v>28881.514400215634</v>
      </c>
      <c r="J14" s="24">
        <f>-'Property-Input'!L30</f>
        <v>28433.590761202257</v>
      </c>
      <c r="K14" s="24">
        <f>-'Property-Input'!M30</f>
        <v>27864.68854579356</v>
      </c>
      <c r="L14" s="24">
        <f>-'Property-Input'!N30</f>
        <v>27295.294101742089</v>
      </c>
      <c r="M14" s="24">
        <f>-'Property-Input'!O30</f>
        <v>26737.534814939314</v>
      </c>
      <c r="N14" s="24">
        <f>-'Property-Input'!P30</f>
        <v>26191.172929492794</v>
      </c>
      <c r="O14" s="24">
        <f>-'Property-Input'!Q30</f>
        <v>20485.748777113244</v>
      </c>
      <c r="P14" s="24">
        <f>-'Property-Input'!R30</f>
        <v>19845.526191980432</v>
      </c>
      <c r="Q14" s="24">
        <f>-'Property-Input'!S30</f>
        <v>19174.298052536786</v>
      </c>
      <c r="R14" s="24">
        <f>-'Property-Input'!T30</f>
        <v>18525.772622551307</v>
      </c>
      <c r="S14" s="24">
        <f>-'Property-Input'!U30</f>
        <v>17899.182036396116</v>
      </c>
      <c r="T14" s="24">
        <f>-'Property-Input'!V30</f>
        <v>17293.784399688033</v>
      </c>
    </row>
    <row r="15" spans="2:20" x14ac:dyDescent="0.2">
      <c r="B15" s="69" t="s">
        <v>122</v>
      </c>
      <c r="C15" s="47">
        <f>SUM(E15:O15)</f>
        <v>98011.073184421417</v>
      </c>
      <c r="E15" s="10">
        <f>-'Property-Input'!G34</f>
        <v>8823.3928902960542</v>
      </c>
      <c r="F15" s="24">
        <f>-'Property-Input'!H34</f>
        <v>8697.0093479315619</v>
      </c>
      <c r="G15" s="24">
        <f>-'Property-Input'!I34</f>
        <v>8572.4360842182887</v>
      </c>
      <c r="H15" s="24">
        <f>-'Property-Input'!J34</f>
        <v>8449.6471692864543</v>
      </c>
      <c r="I15" s="24">
        <f>-'Property-Input'!K34</f>
        <v>8328.6170446776996</v>
      </c>
      <c r="J15" s="24">
        <f>-'Property-Input'!L34</f>
        <v>10546.504564473251</v>
      </c>
      <c r="K15" s="24">
        <f>-'Property-Input'!M34</f>
        <v>11495.957986808364</v>
      </c>
      <c r="L15" s="24">
        <f>-'Property-Input'!N34</f>
        <v>11261.046529033396</v>
      </c>
      <c r="M15" s="24">
        <f>-'Property-Input'!O34</f>
        <v>11030.935314357543</v>
      </c>
      <c r="N15" s="24">
        <f>-'Property-Input'!P34</f>
        <v>10805.52625333882</v>
      </c>
      <c r="O15" s="24">
        <f>-'Property-Input'!Q34</f>
        <v>0</v>
      </c>
      <c r="P15" s="24">
        <f>-'Property-Input'!R34</f>
        <v>0</v>
      </c>
      <c r="Q15" s="24">
        <f>-'Property-Input'!S34</f>
        <v>0</v>
      </c>
      <c r="R15" s="24">
        <f>-'Property-Input'!T34</f>
        <v>0</v>
      </c>
      <c r="S15" s="24">
        <f>-'Property-Input'!U34</f>
        <v>0</v>
      </c>
      <c r="T15" s="24">
        <f>-'Property-Input'!V34</f>
        <v>0</v>
      </c>
    </row>
    <row r="16" spans="2:20" x14ac:dyDescent="0.2">
      <c r="B16" s="69" t="s">
        <v>123</v>
      </c>
      <c r="C16" s="47">
        <f>SUM(E16:O16)</f>
        <v>517988.9268155786</v>
      </c>
      <c r="E16" s="10">
        <f>-'Property-Input'!F51</f>
        <v>0</v>
      </c>
      <c r="F16" s="24">
        <f>-'Property-Input'!G51</f>
        <v>0</v>
      </c>
      <c r="G16" s="24">
        <f>-'Property-Input'!H51</f>
        <v>0</v>
      </c>
      <c r="H16" s="24">
        <f>-'Property-Input'!I51</f>
        <v>0</v>
      </c>
      <c r="I16" s="24">
        <f>-'Property-Input'!J51</f>
        <v>0</v>
      </c>
      <c r="J16" s="24">
        <f>-'Property-Input'!K51</f>
        <v>0</v>
      </c>
      <c r="K16" s="24">
        <f>-'Property-Input'!L51</f>
        <v>0</v>
      </c>
      <c r="L16" s="24">
        <f>-'Property-Input'!M51</f>
        <v>0</v>
      </c>
      <c r="M16" s="24">
        <f>-'Property-Input'!N51</f>
        <v>0</v>
      </c>
      <c r="N16" s="24">
        <f>-'Property-Input'!O51</f>
        <v>0</v>
      </c>
      <c r="O16" s="24">
        <f>-'Property-Input'!P51</f>
        <v>517988.9268155786</v>
      </c>
      <c r="P16" s="24">
        <f>-'Property-Input'!Q51</f>
        <v>0</v>
      </c>
      <c r="Q16" s="24">
        <f>-'Property-Input'!R51</f>
        <v>0</v>
      </c>
      <c r="R16" s="24">
        <f>-'Property-Input'!S51</f>
        <v>0</v>
      </c>
      <c r="S16" s="24">
        <f>-'Property-Input'!T51</f>
        <v>0</v>
      </c>
      <c r="T16" s="24">
        <f>-'Property-Input'!U51</f>
        <v>0</v>
      </c>
    </row>
    <row r="17" spans="2:20" x14ac:dyDescent="0.2">
      <c r="B17" s="70" t="s">
        <v>124</v>
      </c>
      <c r="C17" s="65"/>
      <c r="E17" s="10">
        <f>E12-E15-E16</f>
        <v>607176.60710970394</v>
      </c>
      <c r="F17" s="24">
        <f t="shared" ref="F17:T17" si="2">E17-F15-F16</f>
        <v>598479.59776177234</v>
      </c>
      <c r="G17" s="24">
        <f t="shared" si="2"/>
        <v>589907.16167755402</v>
      </c>
      <c r="H17" s="24">
        <f t="shared" si="2"/>
        <v>581457.51450826752</v>
      </c>
      <c r="I17" s="24">
        <f t="shared" si="2"/>
        <v>573128.89746358979</v>
      </c>
      <c r="J17" s="24">
        <f t="shared" si="2"/>
        <v>562582.3928991165</v>
      </c>
      <c r="K17" s="24">
        <f t="shared" si="2"/>
        <v>551086.43491230812</v>
      </c>
      <c r="L17" s="24">
        <f t="shared" si="2"/>
        <v>539825.38838327467</v>
      </c>
      <c r="M17" s="24">
        <f t="shared" si="2"/>
        <v>528794.45306891715</v>
      </c>
      <c r="N17" s="24">
        <f t="shared" si="2"/>
        <v>517988.92681557831</v>
      </c>
      <c r="O17" s="24">
        <f t="shared" si="2"/>
        <v>0</v>
      </c>
      <c r="P17" s="24">
        <f t="shared" si="2"/>
        <v>0</v>
      </c>
      <c r="Q17" s="24">
        <f t="shared" si="2"/>
        <v>0</v>
      </c>
      <c r="R17" s="24">
        <f t="shared" si="2"/>
        <v>0</v>
      </c>
      <c r="S17" s="24">
        <f t="shared" si="2"/>
        <v>0</v>
      </c>
      <c r="T17" s="24">
        <f t="shared" si="2"/>
        <v>0</v>
      </c>
    </row>
    <row r="18" spans="2:20" x14ac:dyDescent="0.2">
      <c r="B18" s="71"/>
      <c r="C18" s="10"/>
      <c r="F18" s="248"/>
      <c r="G18" s="248"/>
      <c r="H18" s="248"/>
      <c r="I18" s="248"/>
      <c r="J18" s="248"/>
      <c r="K18" s="248"/>
      <c r="L18" s="248"/>
      <c r="M18" s="248"/>
      <c r="N18" s="248"/>
      <c r="O18" s="248"/>
      <c r="P18" s="248"/>
      <c r="Q18" s="248"/>
      <c r="R18" s="248"/>
      <c r="S18" s="248"/>
      <c r="T18" s="248"/>
    </row>
    <row r="19" spans="2:20" x14ac:dyDescent="0.2">
      <c r="B19" s="61" t="s">
        <v>8</v>
      </c>
      <c r="C19" s="64"/>
      <c r="F19" s="248"/>
      <c r="G19" s="248"/>
      <c r="H19" s="248"/>
      <c r="I19" s="248"/>
      <c r="J19" s="248"/>
      <c r="K19" s="248"/>
      <c r="L19" s="248"/>
      <c r="M19" s="248"/>
      <c r="N19" s="248"/>
      <c r="O19" s="248"/>
      <c r="P19" s="248"/>
      <c r="Q19" s="248"/>
      <c r="R19" s="248"/>
      <c r="S19" s="248"/>
      <c r="T19" s="248"/>
    </row>
    <row r="20" spans="2:20" x14ac:dyDescent="0.2">
      <c r="B20" s="72" t="s">
        <v>125</v>
      </c>
      <c r="C20" s="46">
        <f>'Property-Input'!C9</f>
        <v>4300</v>
      </c>
      <c r="E20" s="10">
        <f>'Property-Input'!F13</f>
        <v>0</v>
      </c>
      <c r="F20" s="24">
        <f>'Property-Input'!G13</f>
        <v>48529.8</v>
      </c>
      <c r="G20" s="24">
        <f>'Property-Input'!H13</f>
        <v>49985.723999999995</v>
      </c>
      <c r="H20" s="24">
        <f>'Property-Input'!I13</f>
        <v>51485.294819999996</v>
      </c>
      <c r="I20" s="24">
        <f>'Property-Input'!J13</f>
        <v>53029.852764600008</v>
      </c>
      <c r="J20" s="24">
        <f>'Property-Input'!K13</f>
        <v>54620.747447538</v>
      </c>
      <c r="K20" s="24">
        <f>'Property-Input'!L13</f>
        <v>56259.368970964148</v>
      </c>
      <c r="L20" s="24">
        <f>'Property-Input'!M13</f>
        <v>57947.149140093068</v>
      </c>
      <c r="M20" s="24">
        <f>'Property-Input'!N13</f>
        <v>59685.562714295869</v>
      </c>
      <c r="N20" s="24">
        <f>'Property-Input'!O13</f>
        <v>61476.128695724736</v>
      </c>
      <c r="O20" s="24">
        <f>'Property-Input'!P13</f>
        <v>63320.411656596487</v>
      </c>
      <c r="P20" s="24">
        <f>'Property-Input'!Q13</f>
        <v>65220.023106294371</v>
      </c>
      <c r="Q20" s="24">
        <f>'Property-Input'!R13</f>
        <v>67176.622899483205</v>
      </c>
      <c r="R20" s="24">
        <f>'Property-Input'!S13</f>
        <v>69191.920686467711</v>
      </c>
      <c r="S20" s="24">
        <f>'Property-Input'!T13</f>
        <v>71267.677407061739</v>
      </c>
      <c r="T20" s="24">
        <f>'Property-Input'!U13</f>
        <v>73405.706829273608</v>
      </c>
    </row>
    <row r="21" spans="2:20" x14ac:dyDescent="0.2">
      <c r="B21" s="69" t="s">
        <v>96</v>
      </c>
      <c r="C21" s="47">
        <f>'Property-Input'!G27</f>
        <v>32929.800000000003</v>
      </c>
      <c r="E21" s="10">
        <f>'Property-Input'!F27</f>
        <v>0</v>
      </c>
      <c r="F21" s="24">
        <f>'Property-Input'!G27</f>
        <v>32929.800000000003</v>
      </c>
      <c r="G21" s="24">
        <f>'Property-Input'!H27</f>
        <v>33917.723999999995</v>
      </c>
      <c r="H21" s="24">
        <f>'Property-Input'!I27</f>
        <v>34935.254819999995</v>
      </c>
      <c r="I21" s="24">
        <f>'Property-Input'!J27</f>
        <v>35983.311564600008</v>
      </c>
      <c r="J21" s="24">
        <f>'Property-Input'!K27</f>
        <v>37062.810011537993</v>
      </c>
      <c r="K21" s="24">
        <f>'Property-Input'!L27</f>
        <v>38174.693411884145</v>
      </c>
      <c r="L21" s="24">
        <f>'Property-Input'!M27</f>
        <v>39319.933314240669</v>
      </c>
      <c r="M21" s="24">
        <f>'Property-Input'!N27</f>
        <v>40499.53041366789</v>
      </c>
      <c r="N21" s="24">
        <f>'Property-Input'!O27</f>
        <v>41714.515426077924</v>
      </c>
      <c r="O21" s="24">
        <f>'Property-Input'!P27</f>
        <v>42965.949988860266</v>
      </c>
      <c r="P21" s="24">
        <f>'Property-Input'!Q27</f>
        <v>44254.927588526065</v>
      </c>
      <c r="Q21" s="24">
        <f>'Property-Input'!R27</f>
        <v>45582.574516181849</v>
      </c>
      <c r="R21" s="24">
        <f>'Property-Input'!S27</f>
        <v>46950.050851667314</v>
      </c>
      <c r="S21" s="24">
        <f>'Property-Input'!T27</f>
        <v>48358.551477217326</v>
      </c>
      <c r="T21" s="24">
        <f>'Property-Input'!U27</f>
        <v>49809.307121533864</v>
      </c>
    </row>
    <row r="22" spans="2:20" x14ac:dyDescent="0.2">
      <c r="B22" s="70" t="s">
        <v>126</v>
      </c>
      <c r="C22" s="65">
        <f>SUM('Property-Input'!F52:AJ52)</f>
        <v>49900.324304339534</v>
      </c>
      <c r="E22" s="10">
        <f>'Property-Input'!F52</f>
        <v>-171710</v>
      </c>
      <c r="F22" s="24">
        <f>'Property-Input'!G52</f>
        <v>-8890.8634158623026</v>
      </c>
      <c r="G22" s="24">
        <f>'Property-Input'!H52</f>
        <v>-7338.2900630794065</v>
      </c>
      <c r="H22" s="24">
        <f>'Property-Input'!I52</f>
        <v>-5764.1977524472404</v>
      </c>
      <c r="I22" s="24">
        <f>'Property-Input'!J52</f>
        <v>-4167.5515313375363</v>
      </c>
      <c r="J22" s="24">
        <f>'Property-Input'!K52</f>
        <v>-2547.3214333553406</v>
      </c>
      <c r="K22" s="24">
        <f>'Property-Input'!L52</f>
        <v>-3205.4019137913619</v>
      </c>
      <c r="L22" s="24">
        <f>'Property-Input'!M52</f>
        <v>-2440.7132183612557</v>
      </c>
      <c r="M22" s="24">
        <f>'Property-Input'!N52</f>
        <v>-456.81021710759524</v>
      </c>
      <c r="N22" s="24">
        <f>'Property-Input'!O52</f>
        <v>1546.045296781067</v>
      </c>
      <c r="O22" s="24">
        <f>'Property-Input'!P52</f>
        <v>254875.42855290056</v>
      </c>
      <c r="P22" s="24">
        <f>'Property-Input'!Q52</f>
        <v>0</v>
      </c>
      <c r="Q22" s="24">
        <f>'Property-Input'!R52</f>
        <v>0</v>
      </c>
      <c r="R22" s="24">
        <f>'Property-Input'!S52</f>
        <v>0</v>
      </c>
      <c r="S22" s="24">
        <f>'Property-Input'!T52</f>
        <v>0</v>
      </c>
      <c r="T22" s="24">
        <f>'Property-Input'!U52</f>
        <v>0</v>
      </c>
    </row>
    <row r="23" spans="2:20" x14ac:dyDescent="0.2">
      <c r="B23" s="71"/>
    </row>
    <row r="24" spans="2:20" x14ac:dyDescent="0.2">
      <c r="B24" s="61" t="s">
        <v>48</v>
      </c>
      <c r="C24" s="64"/>
      <c r="E24" s="61" t="s">
        <v>127</v>
      </c>
      <c r="F24" s="246">
        <v>1</v>
      </c>
      <c r="G24" s="246">
        <f t="shared" ref="G24:T24" si="3">F24+1</f>
        <v>2</v>
      </c>
      <c r="H24" s="246">
        <f t="shared" si="3"/>
        <v>3</v>
      </c>
      <c r="I24" s="246">
        <f t="shared" si="3"/>
        <v>4</v>
      </c>
      <c r="J24" s="246">
        <f t="shared" si="3"/>
        <v>5</v>
      </c>
      <c r="K24" s="246">
        <f t="shared" si="3"/>
        <v>6</v>
      </c>
      <c r="L24" s="246">
        <f t="shared" si="3"/>
        <v>7</v>
      </c>
      <c r="M24" s="246">
        <f t="shared" si="3"/>
        <v>8</v>
      </c>
      <c r="N24" s="246">
        <f t="shared" si="3"/>
        <v>9</v>
      </c>
      <c r="O24" s="246">
        <f t="shared" si="3"/>
        <v>10</v>
      </c>
      <c r="P24" s="246">
        <f t="shared" si="3"/>
        <v>11</v>
      </c>
      <c r="Q24" s="246">
        <f t="shared" si="3"/>
        <v>12</v>
      </c>
      <c r="R24" s="246">
        <f t="shared" si="3"/>
        <v>13</v>
      </c>
      <c r="S24" s="246">
        <f t="shared" si="3"/>
        <v>14</v>
      </c>
      <c r="T24" s="246">
        <f t="shared" si="3"/>
        <v>15</v>
      </c>
    </row>
    <row r="25" spans="2:20" x14ac:dyDescent="0.2">
      <c r="B25" s="72" t="s">
        <v>50</v>
      </c>
      <c r="C25" s="105">
        <f>'Property-Input'!C37</f>
        <v>2.3004075884819033E-2</v>
      </c>
      <c r="E25" s="259" t="s">
        <v>50</v>
      </c>
      <c r="F25" s="247" t="e">
        <f>'Exit-Strategy-Analysis'!D31</f>
        <v>#NUM!</v>
      </c>
      <c r="G25" s="247">
        <f>'Exit-Strategy-Analysis'!E31</f>
        <v>-0.53562997803092016</v>
      </c>
      <c r="H25" s="247">
        <f>'Exit-Strategy-Analysis'!F31</f>
        <v>-0.29227024056017414</v>
      </c>
      <c r="I25" s="247">
        <f>'Exit-Strategy-Analysis'!G31</f>
        <v>-0.16106552071869373</v>
      </c>
      <c r="J25" s="247">
        <f>'Exit-Strategy-Analysis'!H31</f>
        <v>-8.498320281505585E-2</v>
      </c>
      <c r="K25" s="247">
        <f>'Exit-Strategy-Analysis'!I31</f>
        <v>-3.7583926320075997E-2</v>
      </c>
      <c r="L25" s="247">
        <f>'Exit-Strategy-Analysis'!J31</f>
        <v>-6.2187403440475469E-3</v>
      </c>
      <c r="M25" s="247">
        <f>'Exit-Strategy-Analysis'!K31</f>
        <v>1.5365538001060487E-2</v>
      </c>
      <c r="N25" s="247">
        <f>'Exit-Strategy-Analysis'!L31</f>
        <v>3.0714151263237E-2</v>
      </c>
      <c r="O25" s="247">
        <f>'Exit-Strategy-Analysis'!M31</f>
        <v>4.1932043433189389E-2</v>
      </c>
      <c r="P25" s="247">
        <f>'Exit-Strategy-Analysis'!N31</f>
        <v>0</v>
      </c>
      <c r="Q25" s="247">
        <f>'Exit-Strategy-Analysis'!O31</f>
        <v>0</v>
      </c>
      <c r="R25" s="247">
        <f>'Exit-Strategy-Analysis'!P31</f>
        <v>0</v>
      </c>
      <c r="S25" s="247">
        <f>'Exit-Strategy-Analysis'!Q31</f>
        <v>0</v>
      </c>
      <c r="T25" s="247">
        <f>'Exit-Strategy-Analysis'!R31</f>
        <v>0</v>
      </c>
    </row>
    <row r="26" spans="2:20" x14ac:dyDescent="0.2">
      <c r="B26" s="69" t="s">
        <v>52</v>
      </c>
      <c r="C26" s="106">
        <f>'Property-Input'!C38</f>
        <v>1.2416233127415546</v>
      </c>
    </row>
    <row r="27" spans="2:20" x14ac:dyDescent="0.2">
      <c r="B27" s="69" t="s">
        <v>128</v>
      </c>
      <c r="C27" s="105">
        <f>'Property-Input'!C36</f>
        <v>4.1804471188635416E-2</v>
      </c>
    </row>
    <row r="28" spans="2:20" x14ac:dyDescent="0.2">
      <c r="B28" s="70" t="s">
        <v>45</v>
      </c>
      <c r="C28" s="107">
        <f>'Property-Input'!C40</f>
        <v>0.83534362810214724</v>
      </c>
      <c r="F28" s="259"/>
      <c r="G28" s="259"/>
      <c r="H28" s="259"/>
      <c r="I28" s="259"/>
    </row>
    <row r="29" spans="2:20" x14ac:dyDescent="0.2">
      <c r="F29" s="259"/>
      <c r="G29" s="259"/>
      <c r="H29" s="259"/>
      <c r="I29" s="259"/>
    </row>
    <row r="30" spans="2:20" x14ac:dyDescent="0.2">
      <c r="F30" s="259"/>
      <c r="G30" s="259"/>
      <c r="H30" s="259"/>
      <c r="I30" s="259"/>
    </row>
    <row r="31" spans="2:20" x14ac:dyDescent="0.2">
      <c r="B31" s="61" t="s">
        <v>129</v>
      </c>
      <c r="C31" s="62" t="s">
        <v>130</v>
      </c>
      <c r="D31" s="62" t="s">
        <v>131</v>
      </c>
      <c r="E31" s="63" t="s">
        <v>132</v>
      </c>
      <c r="F31" s="259"/>
      <c r="G31" s="259"/>
      <c r="H31" s="259"/>
      <c r="I31" s="259"/>
    </row>
    <row r="32" spans="2:20" x14ac:dyDescent="0.2">
      <c r="B32" s="66" t="s">
        <v>49</v>
      </c>
      <c r="C32" s="33">
        <f>'Exit-Strategy-Analysis'!C51</f>
        <v>4.1804471188635416E-2</v>
      </c>
      <c r="D32" s="33">
        <f>'Exit-Strategy-Analysis'!C82</f>
        <v>4.1804471188635416E-2</v>
      </c>
      <c r="E32" s="56">
        <f>'Property-Input'!C36</f>
        <v>4.1804471188635416E-2</v>
      </c>
      <c r="F32" s="259"/>
      <c r="G32" s="259"/>
      <c r="H32" s="259"/>
      <c r="I32" s="259"/>
    </row>
    <row r="33" spans="2:14" x14ac:dyDescent="0.2">
      <c r="B33" s="66" t="s">
        <v>50</v>
      </c>
      <c r="C33" s="33">
        <f>'Exit-Strategy-Analysis'!C52</f>
        <v>6.4994040131568925E-2</v>
      </c>
      <c r="D33" s="33" t="e">
        <f>'Exit-Strategy-Analysis'!C83</f>
        <v>#REF!</v>
      </c>
      <c r="E33" s="56">
        <f>'Property-Input'!C37</f>
        <v>2.3004075884819033E-2</v>
      </c>
      <c r="F33" s="259"/>
      <c r="G33" s="259"/>
      <c r="H33" s="259"/>
      <c r="I33" s="259"/>
    </row>
    <row r="34" spans="2:14" x14ac:dyDescent="0.2">
      <c r="B34" s="66" t="s">
        <v>52</v>
      </c>
      <c r="C34" s="57">
        <f>'Exit-Strategy-Analysis'!C53</f>
        <v>4.7398293152134778</v>
      </c>
      <c r="D34" s="57" t="e">
        <f>'Exit-Strategy-Analysis'!C84</f>
        <v>#REF!</v>
      </c>
      <c r="E34" s="58">
        <f>'Property-Input'!C38</f>
        <v>1.2416233127415546</v>
      </c>
    </row>
    <row r="35" spans="2:14" x14ac:dyDescent="0.2">
      <c r="B35" s="67" t="s">
        <v>53</v>
      </c>
      <c r="C35" s="59">
        <f>'Exit-Strategy-Analysis'!C54</f>
        <v>0.23387698889935737</v>
      </c>
      <c r="D35" s="59" t="e">
        <f>'Exit-Strategy-Analysis'!C85</f>
        <v>#DIV/0!</v>
      </c>
      <c r="E35" s="60">
        <f>'Property-Input'!C39</f>
        <v>6.7879107440579414E-2</v>
      </c>
    </row>
    <row r="36" spans="2:14" x14ac:dyDescent="0.2">
      <c r="G36"/>
      <c r="N36"/>
    </row>
    <row r="37" spans="2:14" x14ac:dyDescent="0.2">
      <c r="B37"/>
    </row>
    <row r="53" spans="1:14" x14ac:dyDescent="0.2">
      <c r="A53"/>
      <c r="G53"/>
      <c r="N53"/>
    </row>
    <row r="72" spans="2:20" x14ac:dyDescent="0.2">
      <c r="B72" s="233" t="s">
        <v>135</v>
      </c>
      <c r="C72" s="45"/>
      <c r="D72" s="45"/>
      <c r="E72" s="45"/>
      <c r="F72" s="45"/>
      <c r="G72" s="45"/>
      <c r="H72" s="45"/>
      <c r="I72" s="45"/>
      <c r="J72" s="45"/>
      <c r="K72" s="45"/>
      <c r="L72" s="45"/>
      <c r="M72" s="45"/>
      <c r="N72" s="45"/>
      <c r="O72" s="45"/>
      <c r="P72" s="45"/>
      <c r="Q72" s="45"/>
      <c r="R72" s="45"/>
      <c r="S72" s="45"/>
      <c r="T72" s="234"/>
    </row>
    <row r="73" spans="2:20" x14ac:dyDescent="0.2">
      <c r="B73" s="235"/>
      <c r="T73" s="48"/>
    </row>
    <row r="74" spans="2:20" x14ac:dyDescent="0.2">
      <c r="B74" s="235"/>
      <c r="T74" s="48"/>
    </row>
    <row r="75" spans="2:20" x14ac:dyDescent="0.2">
      <c r="B75" s="235"/>
      <c r="T75" s="48"/>
    </row>
    <row r="76" spans="2:20" x14ac:dyDescent="0.2">
      <c r="B76" s="235"/>
      <c r="T76" s="48"/>
    </row>
    <row r="77" spans="2:20" x14ac:dyDescent="0.2">
      <c r="B77" s="235"/>
      <c r="T77" s="48"/>
    </row>
    <row r="78" spans="2:20" x14ac:dyDescent="0.2">
      <c r="B78" s="236"/>
      <c r="C78" s="237"/>
      <c r="D78" s="237"/>
      <c r="E78" s="237"/>
      <c r="F78" s="237"/>
      <c r="G78" s="237"/>
      <c r="H78" s="237"/>
      <c r="I78" s="237"/>
      <c r="J78" s="237"/>
      <c r="K78" s="237"/>
      <c r="L78" s="237"/>
      <c r="M78" s="237"/>
      <c r="N78" s="237"/>
      <c r="O78" s="237"/>
      <c r="P78" s="237"/>
      <c r="Q78" s="237"/>
      <c r="R78" s="237"/>
      <c r="S78" s="237"/>
      <c r="T78" s="238"/>
    </row>
  </sheetData>
  <conditionalFormatting sqref="C25">
    <cfRule type="cellIs" dxfId="11" priority="10" operator="greaterThan">
      <formula>0.06</formula>
    </cfRule>
    <cfRule type="cellIs" dxfId="10" priority="11" operator="between">
      <formula>0.031</formula>
      <formula>0.06</formula>
    </cfRule>
    <cfRule type="cellIs" dxfId="9" priority="12" operator="lessThan">
      <formula>0.05</formula>
    </cfRule>
  </conditionalFormatting>
  <conditionalFormatting sqref="C26">
    <cfRule type="cellIs" dxfId="8" priority="7" operator="greaterThan">
      <formula>2</formula>
    </cfRule>
    <cfRule type="cellIs" dxfId="7" priority="8" operator="between">
      <formula>1</formula>
      <formula>2</formula>
    </cfRule>
    <cfRule type="cellIs" dxfId="6" priority="9" operator="lessThan">
      <formula>1</formula>
    </cfRule>
  </conditionalFormatting>
  <conditionalFormatting sqref="C27">
    <cfRule type="cellIs" dxfId="5" priority="1" operator="greaterThan">
      <formula>0.06</formula>
    </cfRule>
    <cfRule type="cellIs" dxfId="4" priority="2" operator="between">
      <formula>0.031</formula>
      <formula>0.06</formula>
    </cfRule>
    <cfRule type="cellIs" dxfId="3" priority="3" operator="lessThan">
      <formula>0.05</formula>
    </cfRule>
  </conditionalFormatting>
  <conditionalFormatting sqref="C28">
    <cfRule type="cellIs" dxfId="2" priority="4" operator="greaterThan">
      <formula>1.2</formula>
    </cfRule>
    <cfRule type="cellIs" dxfId="1" priority="5" operator="between">
      <formula>1</formula>
      <formula>1.2</formula>
    </cfRule>
    <cfRule type="cellIs" dxfId="0" priority="6" operator="lessThan">
      <formula>1</formula>
    </cfRule>
  </conditionalFormatting>
  <pageMargins left="1" right="1" top="1" bottom="1" header="0.5" footer="0.5"/>
  <pageSetup scale="3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Disclaimer + Instructions</vt:lpstr>
      <vt:lpstr>Property-Input</vt:lpstr>
      <vt:lpstr>Loan-Repayment</vt:lpstr>
      <vt:lpstr>Exit-Strategy-Analysis</vt:lpstr>
      <vt:lpstr>Summary</vt:lpstr>
      <vt:lpstr>'Disclaimer + Instructions'!Print_Area</vt:lpstr>
      <vt:lpstr>'Property-Input'!Print_Area</vt:lpstr>
      <vt:lpstr>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Duc Nghiem</dc:creator>
  <dc:description/>
  <cp:lastModifiedBy>Dylan Dahl</cp:lastModifiedBy>
  <cp:lastPrinted>2025-04-06T20:19:21Z</cp:lastPrinted>
  <dcterms:created xsi:type="dcterms:W3CDTF">2025-02-16T02:40:14Z</dcterms:created>
  <dcterms:modified xsi:type="dcterms:W3CDTF">2025-07-17T21:40:03Z</dcterms:modified>
</cp:coreProperties>
</file>