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<sst xmlns="http://schemas.openxmlformats.org/spreadsheetml/2006/main" count="42" uniqueCount="26">
  <si>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Algorithm</t>
  </si>
  <si>
    <t xml:space="preserve">Input Size</t>
  </si>
  <si>
    <t xml:space="preserve">Theoretical Analysis</t>
  </si>
  <si>
    <t xml:space="preserve">Empirical Analysis</t>
  </si>
  <si>
    <t xml:space="preserve">Average Deviation</t>
  </si>
  <si>
    <t xml:space="preserve">Observation/Notes</t>
  </si>
  <si>
    <t xml:space="preserve">Best Case</t>
  </si>
  <si>
    <t xml:space="preserve">Average Case</t>
  </si>
  <si>
    <t xml:space="preserve">Worst Case</t>
  </si>
  <si>
    <t xml:space="preserve">Bubble Sort</t>
  </si>
  <si>
    <t xml:space="preserve">O(n^2)</t>
  </si>
  <si>
    <t xml:space="preserve">Bubble sort performs worst on larger datasets</t>
  </si>
  <si>
    <t xml:space="preserve">Insertion Sort</t>
  </si>
  <si>
    <t xml:space="preserve">O(n)</t>
  </si>
  <si>
    <t xml:space="preserve">The percent deviation for an array of size 500 is by far the lowest that was found in the entire test.</t>
  </si>
  <si>
    <t xml:space="preserve">Selection Sort</t>
  </si>
  <si>
    <t xml:space="preserve">Empirical time increases significantly with array size, but not as much as the theoretical time does.</t>
  </si>
  <si>
    <t xml:space="preserve">Merge Sort</t>
  </si>
  <si>
    <t xml:space="preserve">O(n log(n))</t>
  </si>
  <si>
    <t xml:space="preserve">Deviation from theoretical time seems to increase significantly with array size.</t>
  </si>
  <si>
    <t xml:space="preserve">Linear Search</t>
  </si>
  <si>
    <t xml:space="preserve">O(1)</t>
  </si>
  <si>
    <t xml:space="preserve">Empirical best case increases somewhat with array size rather than being O(1).</t>
  </si>
  <si>
    <t xml:space="preserve">Binary Search</t>
  </si>
  <si>
    <t xml:space="preserve">O(log(n))</t>
  </si>
  <si>
    <t xml:space="preserve">Array size doesn’t have much of an effect for binary search.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</si>
</sst>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5"/>
      <color rgb="FF0E2841"/>
      <name val="Aptos Narrow"/>
      <family val="2"/>
      <charset val="1"/>
    </font>
    <font>
      <sz val="12"/>
      <color rgb="FF000000"/>
      <name val="Aptos Narrow"/>
      <family val="2"/>
      <charset val="12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156082"/>
      </bottom>
      <diagonal/>
    </border>
    <border diagonalUp="false" diagonalDown="false">
      <left style="thin"/>
      <right/>
      <top/>
      <bottom style="thick">
        <color rgb="FF156082"/>
      </bottom>
      <diagonal/>
    </border>
    <border diagonalUp="false" diagonalDown="false">
      <left style="thin"/>
      <right style="thin"/>
      <top/>
      <bottom style="thick">
        <color rgb="FF156082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10.65234375" defaultRowHeight="16" zeroHeight="false" outlineLevelRow="0" outlineLevelCol="0"/>
  <cols>
    <col collapsed="false" customWidth="true" hidden="false" outlineLevel="0" max="1" min="1" style="0" width="36.32"/>
    <col collapsed="false" customWidth="true" hidden="false" outlineLevel="0" max="2" min="2" style="0" width="17.33"/>
    <col collapsed="false" customWidth="true" hidden="false" outlineLevel="0" max="5" min="3" style="0" width="29.5"/>
    <col collapsed="false" customWidth="true" hidden="false" outlineLevel="0" max="8" min="6" style="0" width="30.02"/>
    <col collapsed="false" customWidth="true" hidden="false" outlineLevel="0" max="9" min="9" style="0" width="21.33"/>
    <col collapsed="false" customWidth="true" hidden="false" outlineLevel="0" max="10" min="10" style="0" width="56.83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1" t="s">
        <v>4</v>
      </c>
      <c r="J1" s="4" t="s">
        <v>5</v>
      </c>
    </row>
    <row r="2" customFormat="false" ht="22" hidden="false" customHeight="false" outlineLevel="0" collapsed="false">
      <c r="A2" s="1"/>
      <c r="B2" s="4"/>
      <c r="C2" s="4" t="s">
        <v>6</v>
      </c>
      <c r="D2" s="4" t="s">
        <v>7</v>
      </c>
      <c r="E2" s="4" t="s">
        <v>8</v>
      </c>
      <c r="F2" s="4" t="s">
        <v>6</v>
      </c>
      <c r="G2" s="4" t="s">
        <v>7</v>
      </c>
      <c r="H2" s="4" t="s">
        <v>8</v>
      </c>
      <c r="I2" s="4"/>
      <c r="J2" s="4"/>
    </row>
    <row r="3" customFormat="false" ht="15" hidden="false" customHeight="false" outlineLevel="0" collapsed="false">
      <c r="A3" s="0" t="s">
        <v>9</v>
      </c>
      <c r="B3" s="0" t="n">
        <v>100</v>
      </c>
      <c r="C3" s="0" t="s">
        <v>10</v>
      </c>
      <c r="D3" s="0" t="s">
        <v>10</v>
      </c>
      <c r="E3" s="0" t="s">
        <v>10</v>
      </c>
      <c r="F3" s="0" t="n">
        <v>85800</v>
      </c>
      <c r="G3" s="0" t="n">
        <v>91000</v>
      </c>
      <c r="H3" s="0" t="n">
        <v>127400</v>
      </c>
    </row>
    <row r="5" customFormat="false" ht="15" hidden="false" customHeight="false" outlineLevel="0" collapsed="false">
      <c r="B5" s="0" t="n">
        <v>500</v>
      </c>
      <c r="C5" s="0" t="n">
        <f aca="false">$F$3 * (B5 / $B$3)^2</f>
        <v>2145000</v>
      </c>
      <c r="D5" s="0" t="n">
        <f aca="false">$G$3 * (B5 / $B$3)^2</f>
        <v>2275000</v>
      </c>
      <c r="E5" s="0" t="n">
        <f aca="false">$H$3 * (B5 / $B$3)^2</f>
        <v>3185000</v>
      </c>
      <c r="F5" s="0" t="n">
        <v>426200</v>
      </c>
      <c r="G5" s="0" t="n">
        <v>553690</v>
      </c>
      <c r="H5" s="0" t="n">
        <v>1512500</v>
      </c>
      <c r="I5" s="0" t="n">
        <f aca="false">100 *(H5 - E5) / E5</f>
        <v>-52.5117739403454</v>
      </c>
    </row>
    <row r="6" customFormat="false" ht="15" hidden="false" customHeight="false" outlineLevel="0" collapsed="false"/>
    <row r="7" customFormat="false" ht="15" hidden="false" customHeight="false" outlineLevel="0" collapsed="false">
      <c r="B7" s="0" t="n">
        <v>1000</v>
      </c>
      <c r="C7" s="0" t="n">
        <f aca="false">$F$3 * (B7 / $B$3)^2</f>
        <v>8580000</v>
      </c>
      <c r="D7" s="0" t="n">
        <f aca="false">$G$3 * (B7 / $B$3)^2</f>
        <v>9100000</v>
      </c>
      <c r="E7" s="0" t="n">
        <f aca="false">$H$3 * (B7 / $B$3)^2</f>
        <v>12740000</v>
      </c>
      <c r="F7" s="0" t="n">
        <v>138600</v>
      </c>
      <c r="G7" s="0" t="n">
        <v>344280</v>
      </c>
      <c r="H7" s="0" t="n">
        <v>2185100</v>
      </c>
      <c r="I7" s="0" t="n">
        <f aca="false">100 *(H7 - E7) / E7</f>
        <v>-82.8485086342229</v>
      </c>
    </row>
    <row r="8" customFormat="false" ht="15" hidden="false" customHeight="false" outlineLevel="0" collapsed="false"/>
    <row r="9" customFormat="false" ht="15" hidden="false" customHeight="false" outlineLevel="0" collapsed="false">
      <c r="B9" s="0" t="n">
        <v>10000</v>
      </c>
      <c r="C9" s="0" t="n">
        <f aca="false">$F$3 * (B9 / $B$3)^2</f>
        <v>858000000</v>
      </c>
      <c r="D9" s="0" t="n">
        <f aca="false">$G$3 * (B9 / $B$3)^2</f>
        <v>910000000</v>
      </c>
      <c r="E9" s="0" t="n">
        <f aca="false">$H$3 * (B9 / $B$3)^2</f>
        <v>1274000000</v>
      </c>
      <c r="F9" s="0" t="n">
        <v>13183100</v>
      </c>
      <c r="G9" s="0" t="n">
        <v>20900180</v>
      </c>
      <c r="H9" s="0" t="n">
        <v>89588800</v>
      </c>
      <c r="I9" s="0" t="n">
        <f aca="false">100 *(H9 - E9) / E9</f>
        <v>-92.9679120879121</v>
      </c>
      <c r="J9" s="0" t="s">
        <v>11</v>
      </c>
    </row>
    <row r="10" customFormat="false" ht="15" hidden="false" customHeight="false" outlineLevel="0" collapsed="false"/>
    <row r="11" customFormat="false" ht="15" hidden="false" customHeight="false" outlineLevel="0" collapsed="false">
      <c r="B11" s="0" t="n">
        <v>100000</v>
      </c>
      <c r="C11" s="0" t="n">
        <f aca="false">$F$3 * (B11 / $B$3)^2</f>
        <v>85800000000</v>
      </c>
      <c r="D11" s="0" t="n">
        <f aca="false">$G$3 * (B11 / $B$3)^2</f>
        <v>91000000000</v>
      </c>
      <c r="E11" s="0" t="n">
        <f aca="false">$H$3 * (B11 / $B$3)^2</f>
        <v>127400000000</v>
      </c>
      <c r="F11" s="0" t="n">
        <v>1314381400</v>
      </c>
      <c r="G11" s="0" t="n">
        <v>2279309320</v>
      </c>
      <c r="H11" s="0" t="n">
        <v>10932544000</v>
      </c>
      <c r="I11" s="0" t="n">
        <f aca="false">100 *(H11 - E11) / E11</f>
        <v>-91.4187252747253</v>
      </c>
    </row>
    <row r="12" s="5" customFormat="true" ht="15" hidden="false" customHeight="false" outlineLevel="0" collapsed="false">
      <c r="I12" s="0"/>
    </row>
    <row r="13" customFormat="false" ht="15" hidden="false" customHeight="false" outlineLevel="0" collapsed="false">
      <c r="A13" s="0" t="s">
        <v>12</v>
      </c>
      <c r="B13" s="0" t="n">
        <v>100</v>
      </c>
      <c r="C13" s="0" t="s">
        <v>13</v>
      </c>
      <c r="D13" s="0" t="s">
        <v>10</v>
      </c>
      <c r="E13" s="0" t="s">
        <v>10</v>
      </c>
      <c r="F13" s="0" t="n">
        <v>2400</v>
      </c>
      <c r="G13" s="0" t="n">
        <v>7150</v>
      </c>
      <c r="H13" s="0" t="n">
        <v>48900</v>
      </c>
      <c r="J13" s="0" t="s">
        <v>14</v>
      </c>
    </row>
    <row r="14" customFormat="false" ht="15" hidden="false" customHeight="false" outlineLevel="0" collapsed="false"/>
    <row r="15" customFormat="false" ht="15" hidden="false" customHeight="false" outlineLevel="0" collapsed="false">
      <c r="B15" s="0" t="n">
        <v>500</v>
      </c>
      <c r="C15" s="0" t="n">
        <f aca="false">$F$13 * (B15 / $B$13)</f>
        <v>12000</v>
      </c>
      <c r="D15" s="0" t="n">
        <f aca="false">$G$13 * (B15 / $B$13)^2</f>
        <v>178750</v>
      </c>
      <c r="E15" s="6" t="n">
        <f aca="false">$H$13 * (B15 / $B$13)^2</f>
        <v>1222500</v>
      </c>
      <c r="F15" s="0" t="n">
        <v>11700</v>
      </c>
      <c r="G15" s="0" t="n">
        <v>121670</v>
      </c>
      <c r="H15" s="0" t="n">
        <v>1108700</v>
      </c>
      <c r="I15" s="0" t="n">
        <f aca="false">100 *(H15 - E15) / E15</f>
        <v>-9.30879345603272</v>
      </c>
    </row>
    <row r="16" customFormat="false" ht="15" hidden="false" customHeight="false" outlineLevel="0" collapsed="false">
      <c r="E16" s="6"/>
    </row>
    <row r="17" customFormat="false" ht="15" hidden="false" customHeight="false" outlineLevel="0" collapsed="false">
      <c r="B17" s="0" t="n">
        <v>1000</v>
      </c>
      <c r="C17" s="0" t="n">
        <f aca="false">$F$13 * (B17 / $B$13)</f>
        <v>24000</v>
      </c>
      <c r="D17" s="0" t="n">
        <f aca="false">$G$13 * (B17 / $B$13)^2</f>
        <v>715000</v>
      </c>
      <c r="E17" s="6" t="n">
        <f aca="false">$H$13 * (B17 / $B$13)^2</f>
        <v>4890000</v>
      </c>
      <c r="F17" s="0" t="n">
        <v>4400</v>
      </c>
      <c r="G17" s="0" t="n">
        <v>92940</v>
      </c>
      <c r="H17" s="0" t="n">
        <v>887600</v>
      </c>
      <c r="I17" s="0" t="n">
        <f aca="false">100 *(H17 - E17) / E17</f>
        <v>-81.8486707566462</v>
      </c>
    </row>
    <row r="18" customFormat="false" ht="15" hidden="false" customHeight="false" outlineLevel="0" collapsed="false">
      <c r="E18" s="6"/>
    </row>
    <row r="19" customFormat="false" ht="15" hidden="false" customHeight="false" outlineLevel="0" collapsed="false">
      <c r="B19" s="0" t="n">
        <v>10000</v>
      </c>
      <c r="C19" s="0" t="n">
        <f aca="false">$F$13 * (B19 / $B$13)</f>
        <v>240000</v>
      </c>
      <c r="D19" s="0" t="n">
        <f aca="false">$G$13 * (B19 / $B$13)^2</f>
        <v>71500000</v>
      </c>
      <c r="E19" s="6" t="n">
        <f aca="false">$H$13 * (B19 / $B$13)^2</f>
        <v>489000000</v>
      </c>
      <c r="F19" s="0" t="n">
        <v>236600</v>
      </c>
      <c r="G19" s="0" t="n">
        <v>2406970</v>
      </c>
      <c r="H19" s="0" t="n">
        <v>21859300</v>
      </c>
      <c r="I19" s="0" t="n">
        <f aca="false">100 *(H19 - E19) / E19</f>
        <v>-95.5297955010225</v>
      </c>
    </row>
    <row r="20" customFormat="false" ht="15" hidden="false" customHeight="false" outlineLevel="0" collapsed="false">
      <c r="E20" s="6"/>
    </row>
    <row r="21" customFormat="false" ht="15" hidden="false" customHeight="false" outlineLevel="0" collapsed="false">
      <c r="B21" s="0" t="n">
        <v>100000</v>
      </c>
      <c r="C21" s="0" t="n">
        <f aca="false">$F$13 * (B21 / $B$13)</f>
        <v>2400000</v>
      </c>
      <c r="D21" s="0" t="n">
        <f aca="false">$G$13 * (B21 / $B$13)^2</f>
        <v>7150000000</v>
      </c>
      <c r="E21" s="6" t="n">
        <f aca="false">$H$13 * (B21 / $B$13)^2</f>
        <v>48900000000</v>
      </c>
      <c r="F21" s="0" t="n">
        <v>180000</v>
      </c>
      <c r="G21" s="0" t="n">
        <v>202876270</v>
      </c>
      <c r="H21" s="0" t="n">
        <v>2027046100</v>
      </c>
      <c r="I21" s="0" t="n">
        <f aca="false">100 *(H21 - E21) / E21</f>
        <v>-95.8547114519427</v>
      </c>
    </row>
    <row r="22" customFormat="false" ht="15" hidden="false" customHeight="false" outlineLevel="0" collapsed="false"/>
    <row r="23" customFormat="false" ht="15" hidden="false" customHeight="false" outlineLevel="0" collapsed="false">
      <c r="A23" s="0" t="s">
        <v>15</v>
      </c>
      <c r="B23" s="0" t="n">
        <v>100</v>
      </c>
      <c r="C23" s="0" t="s">
        <v>10</v>
      </c>
      <c r="D23" s="0" t="s">
        <v>10</v>
      </c>
      <c r="E23" s="0" t="s">
        <v>10</v>
      </c>
      <c r="F23" s="0" t="n">
        <v>67900</v>
      </c>
      <c r="G23" s="0" t="n">
        <v>70380</v>
      </c>
      <c r="H23" s="0" t="n">
        <v>79100</v>
      </c>
      <c r="J23" s="0" t="s">
        <v>16</v>
      </c>
    </row>
    <row r="24" s="5" customFormat="true" ht="15" hidden="false" customHeight="false" outlineLevel="0" collapsed="false">
      <c r="I24" s="0"/>
    </row>
    <row r="25" customFormat="false" ht="15" hidden="false" customHeight="false" outlineLevel="0" collapsed="false">
      <c r="B25" s="0" t="n">
        <v>500</v>
      </c>
      <c r="C25" s="0" t="n">
        <f aca="false">$F$23 * (B25 / $B$23)^2</f>
        <v>1697500</v>
      </c>
      <c r="D25" s="0" t="n">
        <f aca="false">$G$23 * (B25 / $B$23)^2</f>
        <v>1759500</v>
      </c>
      <c r="E25" s="0" t="n">
        <f aca="false">$H$23 * (B25 / $B$23)^2</f>
        <v>1977500</v>
      </c>
      <c r="F25" s="0" t="n">
        <v>213500</v>
      </c>
      <c r="G25" s="0" t="n">
        <v>546350</v>
      </c>
      <c r="H25" s="0" t="n">
        <v>213500</v>
      </c>
      <c r="I25" s="0" t="n">
        <f aca="false">100 *(H25 - E25) / E25</f>
        <v>-89.2035398230088</v>
      </c>
    </row>
    <row r="26" customFormat="false" ht="15" hidden="false" customHeight="false" outlineLevel="0" collapsed="false"/>
    <row r="27" customFormat="false" ht="15" hidden="false" customHeight="false" outlineLevel="0" collapsed="false">
      <c r="B27" s="0" t="n">
        <v>1000</v>
      </c>
      <c r="C27" s="0" t="n">
        <f aca="false">$F$23 * (B27 / $B$23)^2</f>
        <v>6790000</v>
      </c>
      <c r="D27" s="0" t="n">
        <f aca="false">$G$23 * (B27 / $B$23)^2</f>
        <v>7038000</v>
      </c>
      <c r="E27" s="0" t="n">
        <f aca="false">$H$23 * (B27 / $B$23)^2</f>
        <v>7910000</v>
      </c>
      <c r="F27" s="0" t="n">
        <v>353500</v>
      </c>
      <c r="G27" s="0" t="n">
        <v>404510</v>
      </c>
      <c r="H27" s="0" t="n">
        <v>756500</v>
      </c>
      <c r="I27" s="0" t="n">
        <f aca="false">100 *(H27 - E27) / E27</f>
        <v>-90.4361567635904</v>
      </c>
    </row>
    <row r="28" customFormat="false" ht="15" hidden="false" customHeight="false" outlineLevel="0" collapsed="false"/>
    <row r="29" customFormat="false" ht="15" hidden="false" customHeight="false" outlineLevel="0" collapsed="false">
      <c r="B29" s="0" t="n">
        <v>10000</v>
      </c>
      <c r="C29" s="0" t="n">
        <f aca="false">$F$23 * (B29 / $B$23)^2</f>
        <v>679000000</v>
      </c>
      <c r="D29" s="0" t="n">
        <f aca="false">$G$23 * (B29 / $B$23)^2</f>
        <v>703800000</v>
      </c>
      <c r="E29" s="0" t="n">
        <f aca="false">$H$23 * (B29 / $B$23)^2</f>
        <v>791000000</v>
      </c>
      <c r="F29" s="0" t="n">
        <v>23571500</v>
      </c>
      <c r="G29" s="0" t="n">
        <v>24925880</v>
      </c>
      <c r="H29" s="0" t="n">
        <v>35636500</v>
      </c>
      <c r="I29" s="0" t="n">
        <f aca="false">100 *(H29 - E29) / E29</f>
        <v>-95.4947534766119</v>
      </c>
    </row>
    <row r="30" customFormat="false" ht="15" hidden="false" customHeight="false" outlineLevel="0" collapsed="false"/>
    <row r="31" customFormat="false" ht="15" hidden="false" customHeight="false" outlineLevel="0" collapsed="false">
      <c r="B31" s="0" t="n">
        <v>100000</v>
      </c>
      <c r="C31" s="0" t="n">
        <f aca="false">$F$23 * (B31 / $B$23)^2</f>
        <v>67900000000</v>
      </c>
      <c r="D31" s="0" t="n">
        <f aca="false">$G$23 * (B31 / $B$23)^2</f>
        <v>70380000000</v>
      </c>
      <c r="E31" s="0" t="n">
        <f aca="false">$H$23 * (B31 / $B$23)^2</f>
        <v>79100000000</v>
      </c>
      <c r="F31" s="0" t="n">
        <v>2357814500</v>
      </c>
      <c r="G31" s="0" t="n">
        <v>2363611230</v>
      </c>
      <c r="H31" s="0" t="n">
        <v>2372499100</v>
      </c>
      <c r="I31" s="0" t="n">
        <f aca="false">100 *(H31 - E31) / E31</f>
        <v>-97.0006332490518</v>
      </c>
    </row>
    <row r="32" s="5" customFormat="true" ht="15" hidden="false" customHeight="false" outlineLevel="0" collapsed="false">
      <c r="I32" s="0"/>
    </row>
    <row r="33" customFormat="false" ht="15" hidden="false" customHeight="false" outlineLevel="0" collapsed="false">
      <c r="A33" s="0" t="s">
        <v>17</v>
      </c>
      <c r="B33" s="0" t="n">
        <v>100</v>
      </c>
      <c r="C33" s="0" t="s">
        <v>18</v>
      </c>
      <c r="D33" s="0" t="s">
        <v>18</v>
      </c>
      <c r="E33" s="0" t="s">
        <v>18</v>
      </c>
      <c r="F33" s="0" t="n">
        <v>20100</v>
      </c>
      <c r="G33" s="0" t="n">
        <v>42350</v>
      </c>
      <c r="H33" s="0" t="n">
        <v>61100</v>
      </c>
      <c r="J33" s="0" t="s">
        <v>19</v>
      </c>
    </row>
    <row r="34" customFormat="false" ht="15" hidden="false" customHeight="false" outlineLevel="0" collapsed="false"/>
    <row r="35" customFormat="false" ht="15" hidden="false" customHeight="false" outlineLevel="0" collapsed="false">
      <c r="B35" s="0" t="n">
        <v>500</v>
      </c>
      <c r="C35" s="0" t="n">
        <f aca="false">$F$33 * ((B35 / $B$33) * LOG(B35 / $B$33))</f>
        <v>70246.4854357699</v>
      </c>
      <c r="D35" s="6" t="n">
        <f aca="false">$G$33 * ((B35 / $B$33) * LOG(B35 / $B$33))</f>
        <v>148006.898418152</v>
      </c>
      <c r="E35" s="6" t="n">
        <f aca="false">$H$33 * ((B35 / $B$33) * LOG(B35 / $B$33))</f>
        <v>213535.336324654</v>
      </c>
      <c r="F35" s="0" t="n">
        <v>45000</v>
      </c>
      <c r="G35" s="0" t="n">
        <v>51550</v>
      </c>
      <c r="H35" s="0" t="n">
        <v>81100</v>
      </c>
      <c r="I35" s="0" t="n">
        <f aca="false">100 *(H35 - E35) / E35</f>
        <v>-62.0203375254494</v>
      </c>
    </row>
    <row r="36" customFormat="false" ht="15" hidden="false" customHeight="false" outlineLevel="0" collapsed="false">
      <c r="D36" s="6"/>
      <c r="E36" s="6"/>
    </row>
    <row r="37" customFormat="false" ht="15" hidden="false" customHeight="false" outlineLevel="0" collapsed="false">
      <c r="B37" s="0" t="n">
        <v>1000</v>
      </c>
      <c r="C37" s="0" t="n">
        <f aca="false">$F$33 * ((B37 / $B$33) * LOG(B37 / $B$33))</f>
        <v>201000</v>
      </c>
      <c r="D37" s="6" t="n">
        <f aca="false">$G$33 * ((B37 / $B$33) * LOG(B37 / $B$33))</f>
        <v>423500</v>
      </c>
      <c r="E37" s="6" t="n">
        <f aca="false">$H$33 * ((B37 / $B$33) * LOG(B37 / $B$33))</f>
        <v>611000</v>
      </c>
      <c r="F37" s="0" t="n">
        <v>98200</v>
      </c>
      <c r="G37" s="0" t="n">
        <v>105540</v>
      </c>
      <c r="H37" s="0" t="n">
        <v>143600</v>
      </c>
      <c r="I37" s="0" t="n">
        <f aca="false">100 *(H37 - E37) / E37</f>
        <v>-76.4975450081833</v>
      </c>
    </row>
    <row r="38" customFormat="false" ht="15" hidden="false" customHeight="false" outlineLevel="0" collapsed="false">
      <c r="D38" s="6"/>
      <c r="E38" s="6"/>
    </row>
    <row r="39" customFormat="false" ht="15" hidden="false" customHeight="false" outlineLevel="0" collapsed="false">
      <c r="B39" s="0" t="n">
        <v>10000</v>
      </c>
      <c r="C39" s="0" t="n">
        <f aca="false">$F$33 * ((B39 / $B$33) * LOG(B39 / $B$33))</f>
        <v>4020000</v>
      </c>
      <c r="D39" s="6" t="n">
        <f aca="false">$G$33 * ((B39 / $B$33) * LOG(B39 / $B$33))</f>
        <v>8470000</v>
      </c>
      <c r="E39" s="6" t="n">
        <f aca="false">$H$33 * ((B39 / $B$33) * LOG(B39 / $B$33))</f>
        <v>12220000</v>
      </c>
      <c r="F39" s="0" t="n">
        <v>1210900</v>
      </c>
      <c r="G39" s="0" t="n">
        <v>1312950</v>
      </c>
      <c r="H39" s="0" t="n">
        <v>1845700</v>
      </c>
      <c r="I39" s="0" t="n">
        <f aca="false">100 *(H39 - E39) / E39</f>
        <v>-84.8960720130933</v>
      </c>
    </row>
    <row r="40" customFormat="false" ht="15" hidden="false" customHeight="false" outlineLevel="0" collapsed="false">
      <c r="D40" s="6"/>
      <c r="E40" s="6"/>
    </row>
    <row r="41" customFormat="false" ht="15" hidden="false" customHeight="false" outlineLevel="0" collapsed="false">
      <c r="B41" s="0" t="n">
        <v>100000</v>
      </c>
      <c r="C41" s="0" t="n">
        <f aca="false">$F$33 * ((B41 / $B$33) * LOG(B41 / $B$33))</f>
        <v>60300000</v>
      </c>
      <c r="D41" s="6" t="n">
        <f aca="false">$G$33 * ((B41 / $B$33) * LOG(B41 / $B$33))</f>
        <v>127050000</v>
      </c>
      <c r="E41" s="6" t="n">
        <f aca="false">$H$33 * ((B41 / $B$33) * LOG(B41 / $B$33))</f>
        <v>183300000</v>
      </c>
      <c r="F41" s="0" t="n">
        <v>4223000</v>
      </c>
      <c r="G41" s="0" t="n">
        <v>22628300</v>
      </c>
      <c r="H41" s="0" t="n">
        <v>9119910</v>
      </c>
      <c r="I41" s="0" t="n">
        <f aca="false">100 *(H41 - E41) / E41</f>
        <v>-95.0245990180033</v>
      </c>
    </row>
    <row r="42" s="5" customFormat="true" ht="15" hidden="false" customHeight="false" outlineLevel="0" collapsed="false">
      <c r="I42" s="0"/>
    </row>
    <row r="43" customFormat="false" ht="15" hidden="false" customHeight="false" outlineLevel="0" collapsed="false">
      <c r="A43" s="0" t="s">
        <v>20</v>
      </c>
      <c r="B43" s="0" t="n">
        <v>100</v>
      </c>
      <c r="C43" s="0" t="s">
        <v>21</v>
      </c>
      <c r="D43" s="0" t="s">
        <v>13</v>
      </c>
      <c r="E43" s="0" t="s">
        <v>13</v>
      </c>
      <c r="F43" s="0" t="n">
        <v>400</v>
      </c>
      <c r="G43" s="0" t="n">
        <v>9000</v>
      </c>
      <c r="H43" s="0" t="n">
        <v>1520</v>
      </c>
      <c r="J43" s="0" t="s">
        <v>22</v>
      </c>
    </row>
    <row r="44" customFormat="false" ht="15" hidden="false" customHeight="false" outlineLevel="0" collapsed="false"/>
    <row r="45" customFormat="false" ht="15" hidden="false" customHeight="false" outlineLevel="0" collapsed="false">
      <c r="B45" s="0" t="n">
        <v>500</v>
      </c>
      <c r="C45" s="0" t="n">
        <f aca="false">$F$43</f>
        <v>400</v>
      </c>
      <c r="D45" s="0" t="n">
        <f aca="false">$G$43 * (B45 / $B$43)</f>
        <v>45000</v>
      </c>
      <c r="E45" s="0" t="n">
        <f aca="false">$H$43 * (B45 / $B$43)</f>
        <v>7600</v>
      </c>
      <c r="F45" s="0" t="n">
        <v>400</v>
      </c>
      <c r="G45" s="0" t="n">
        <v>5500</v>
      </c>
      <c r="H45" s="0" t="n">
        <v>3500</v>
      </c>
      <c r="I45" s="0" t="n">
        <f aca="false">100 *(H45 - E45) / E45</f>
        <v>-53.9473684210526</v>
      </c>
    </row>
    <row r="46" customFormat="false" ht="15" hidden="false" customHeight="false" outlineLevel="0" collapsed="false"/>
    <row r="47" customFormat="false" ht="15" hidden="false" customHeight="false" outlineLevel="0" collapsed="false">
      <c r="B47" s="0" t="n">
        <v>1000</v>
      </c>
      <c r="C47" s="0" t="n">
        <f aca="false">$F$43</f>
        <v>400</v>
      </c>
      <c r="D47" s="0" t="n">
        <f aca="false">$G$43 * (B47 / $B$43)</f>
        <v>90000</v>
      </c>
      <c r="E47" s="0" t="n">
        <f aca="false">$H$43 * (B47 / $B$43)</f>
        <v>15200</v>
      </c>
      <c r="F47" s="0" t="n">
        <v>500</v>
      </c>
      <c r="G47" s="0" t="n">
        <v>4780</v>
      </c>
      <c r="H47" s="0" t="n">
        <v>11800</v>
      </c>
      <c r="I47" s="0" t="n">
        <f aca="false">100 *(H47 - E47) / E47</f>
        <v>-22.3684210526316</v>
      </c>
    </row>
    <row r="48" customFormat="false" ht="15" hidden="false" customHeight="false" outlineLevel="0" collapsed="false"/>
    <row r="49" customFormat="false" ht="15" hidden="false" customHeight="false" outlineLevel="0" collapsed="false">
      <c r="B49" s="0" t="n">
        <v>10000</v>
      </c>
      <c r="C49" s="0" t="n">
        <f aca="false">$F$43</f>
        <v>400</v>
      </c>
      <c r="D49" s="0" t="n">
        <f aca="false">$G$43 * (B49 / $B$43)</f>
        <v>900000</v>
      </c>
      <c r="E49" s="0" t="n">
        <f aca="false">$H$43 * (B49 / $B$43)</f>
        <v>152000</v>
      </c>
      <c r="F49" s="0" t="n">
        <v>5400</v>
      </c>
      <c r="G49" s="0" t="n">
        <v>87700</v>
      </c>
      <c r="H49" s="0" t="n">
        <v>54360</v>
      </c>
      <c r="I49" s="0" t="n">
        <f aca="false">100 *(H49 - E49) / E49</f>
        <v>-64.2368421052632</v>
      </c>
    </row>
    <row r="50" customFormat="false" ht="15" hidden="false" customHeight="false" outlineLevel="0" collapsed="false"/>
    <row r="51" customFormat="false" ht="15" hidden="false" customHeight="false" outlineLevel="0" collapsed="false">
      <c r="B51" s="0" t="n">
        <v>100000</v>
      </c>
      <c r="C51" s="0" t="n">
        <f aca="false">$F$43</f>
        <v>400</v>
      </c>
      <c r="D51" s="0" t="n">
        <f aca="false">$G$43 * (B51 / $B$43)</f>
        <v>9000000</v>
      </c>
      <c r="E51" s="0" t="n">
        <f aca="false">$H$43 * (B51 / $B$43)</f>
        <v>1520000</v>
      </c>
      <c r="F51" s="0" t="n">
        <v>4800</v>
      </c>
      <c r="G51" s="0" t="n">
        <v>1201200</v>
      </c>
      <c r="H51" s="0" t="n">
        <v>340130</v>
      </c>
      <c r="I51" s="0" t="n">
        <f aca="false">100 *(H51 - E51) / E51</f>
        <v>-77.6230263157895</v>
      </c>
    </row>
    <row r="52" customFormat="false" ht="15" hidden="false" customHeight="false" outlineLevel="0" collapsed="false"/>
    <row r="53" s="5" customFormat="true" ht="15" hidden="false" customHeight="false" outlineLevel="0" collapsed="false">
      <c r="I53" s="0"/>
    </row>
    <row r="54" customFormat="false" ht="15" hidden="false" customHeight="false" outlineLevel="0" collapsed="false">
      <c r="A54" s="0" t="s">
        <v>23</v>
      </c>
      <c r="B54" s="7" t="n">
        <v>100</v>
      </c>
      <c r="C54" s="0" t="s">
        <v>21</v>
      </c>
      <c r="D54" s="0" t="s">
        <v>24</v>
      </c>
      <c r="E54" s="0" t="s">
        <v>24</v>
      </c>
      <c r="F54" s="0" t="n">
        <v>100</v>
      </c>
      <c r="G54" s="0" t="n">
        <v>12500</v>
      </c>
      <c r="H54" s="0" t="n">
        <v>1560</v>
      </c>
      <c r="J54" s="0" t="s">
        <v>25</v>
      </c>
    </row>
    <row r="55" customFormat="false" ht="15" hidden="false" customHeight="false" outlineLevel="0" collapsed="false">
      <c r="B55" s="7"/>
    </row>
    <row r="56" customFormat="false" ht="15" hidden="false" customHeight="false" outlineLevel="0" collapsed="false">
      <c r="B56" s="7" t="n">
        <v>500</v>
      </c>
      <c r="C56" s="0" t="n">
        <f aca="false">$F$54</f>
        <v>100</v>
      </c>
      <c r="D56" s="0" t="n">
        <f aca="false"> $G$54 * LOG(B56 / $B$54)</f>
        <v>8737.12505420023</v>
      </c>
      <c r="E56" s="0" t="n">
        <f aca="false">$H$54 * LOG(B56 / $B$54)</f>
        <v>1090.39320676419</v>
      </c>
      <c r="F56" s="0" t="n">
        <v>0</v>
      </c>
      <c r="G56" s="0" t="n">
        <v>1200</v>
      </c>
      <c r="H56" s="0" t="n">
        <v>560</v>
      </c>
      <c r="I56" s="0" t="n">
        <f aca="false">100 *(H56 - E56) / E56</f>
        <v>-48.6423799665961</v>
      </c>
    </row>
    <row r="57" customFormat="false" ht="15" hidden="false" customHeight="false" outlineLevel="0" collapsed="false">
      <c r="B57" s="7"/>
    </row>
    <row r="58" customFormat="false" ht="15" hidden="false" customHeight="false" outlineLevel="0" collapsed="false">
      <c r="B58" s="7" t="n">
        <v>1000</v>
      </c>
      <c r="C58" s="0" t="n">
        <f aca="false">$F$54</f>
        <v>100</v>
      </c>
      <c r="D58" s="0" t="n">
        <f aca="false"> $G$54 * LOG(B58 / $B$54)</f>
        <v>12500</v>
      </c>
      <c r="E58" s="0" t="n">
        <f aca="false">$H$54 * LOG(B58 / $B$54)</f>
        <v>1560</v>
      </c>
      <c r="F58" s="0" t="n">
        <v>400</v>
      </c>
      <c r="G58" s="0" t="n">
        <v>1100</v>
      </c>
      <c r="H58" s="0" t="n">
        <v>550</v>
      </c>
      <c r="I58" s="0" t="n">
        <f aca="false">100 *(H58 - E58) / E58</f>
        <v>-64.7435897435897</v>
      </c>
    </row>
    <row r="59" customFormat="false" ht="15" hidden="false" customHeight="false" outlineLevel="0" collapsed="false">
      <c r="B59" s="7"/>
    </row>
    <row r="60" customFormat="false" ht="15" hidden="false" customHeight="false" outlineLevel="0" collapsed="false">
      <c r="B60" s="7" t="n">
        <v>10000</v>
      </c>
      <c r="C60" s="0" t="n">
        <f aca="false">$F$54</f>
        <v>100</v>
      </c>
      <c r="D60" s="0" t="n">
        <f aca="false"> $G$54 * LOG(B60 / $B$54)</f>
        <v>25000</v>
      </c>
      <c r="E60" s="0" t="n">
        <f aca="false">$H$54 * LOG(B60 / $B$54)</f>
        <v>3120</v>
      </c>
      <c r="F60" s="0" t="n">
        <v>600</v>
      </c>
      <c r="G60" s="0" t="n">
        <v>16300</v>
      </c>
      <c r="H60" s="0" t="n">
        <v>2400</v>
      </c>
      <c r="I60" s="0" t="n">
        <f aca="false">100 *(H60 - E60) / E60</f>
        <v>-23.0769230769231</v>
      </c>
    </row>
    <row r="61" customFormat="false" ht="15" hidden="false" customHeight="false" outlineLevel="0" collapsed="false">
      <c r="B61" s="7"/>
    </row>
    <row r="62" customFormat="false" ht="15" hidden="false" customHeight="false" outlineLevel="0" collapsed="false">
      <c r="B62" s="7" t="n">
        <v>100000</v>
      </c>
      <c r="C62" s="0" t="n">
        <f aca="false">$F$54</f>
        <v>100</v>
      </c>
      <c r="D62" s="0" t="n">
        <f aca="false"> $G$54 * LOG(B62 / $B$54)</f>
        <v>37500</v>
      </c>
      <c r="E62" s="0" t="n">
        <f aca="false">$H$54 * LOG(B62 / $B$54)</f>
        <v>4680</v>
      </c>
      <c r="F62" s="0" t="n">
        <v>700</v>
      </c>
      <c r="G62" s="0" t="n">
        <v>1800</v>
      </c>
      <c r="H62" s="0" t="n">
        <v>1070</v>
      </c>
      <c r="I62" s="0" t="n">
        <f aca="false">100 *(H62 - E62) / E62</f>
        <v>-77.1367521367521</v>
      </c>
    </row>
    <row r="63" s="5" customFormat="true" ht="16" hidden="false" customHeight="false" outlineLevel="0" collapsed="false"/>
  </sheetData>
  <mergeCells count="2">
    <mergeCell ref="C1:E1"/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2024-09-12T00:04:28Z</dcterms:created>
  <dc:creator>Rupesh Bhochhibhoya</dc:creator>
  <dc:description/>
  <dc:language>en-US</dc:language>
  <cp:lastModifiedBy/>
  <dcterms:modified xsi:type="dcterms:W3CDTF">2024-10-01T23:36:04Z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